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328"/>
  <workbookPr defaultThemeVersion="166925"/>
  <mc:AlternateContent xmlns:mc="http://schemas.openxmlformats.org/markup-compatibility/2006">
    <mc:Choice Requires="x15">
      <x15ac:absPath xmlns:x15ac="http://schemas.microsoft.com/office/spreadsheetml/2010/11/ac" url="C:\Users\mdeng\Dropbox (Energy Innovation)\EU EPS\InputData\indst\BIFUbC\"/>
    </mc:Choice>
  </mc:AlternateContent>
  <xr:revisionPtr revIDLastSave="0" documentId="13_ncr:1_{909BCC21-D0CE-45BF-8591-7659DB730DE1}" xr6:coauthVersionLast="45" xr6:coauthVersionMax="45" xr10:uidLastSave="{00000000-0000-0000-0000-000000000000}"/>
  <bookViews>
    <workbookView xWindow="38280" yWindow="3270" windowWidth="29040" windowHeight="17640" xr2:uid="{00000000-000D-0000-FFFF-FFFF00000000}"/>
  </bookViews>
  <sheets>
    <sheet name="About" sheetId="1" r:id="rId1"/>
    <sheet name="EU Ind. Sector - EPS Crosswalk" sheetId="33" r:id="rId2"/>
    <sheet name="Overview Industry" sheetId="34" r:id="rId3"/>
    <sheet name="Iron and Steel" sheetId="12" r:id="rId4"/>
    <sheet name="Non-Metallic Minerals" sheetId="15" r:id="rId5"/>
    <sheet name="Chemicals" sheetId="16" r:id="rId6"/>
    <sheet name="Agriculture" sheetId="14" r:id="rId7"/>
    <sheet name="Waste Water" sheetId="13" r:id="rId8"/>
    <sheet name="Overview_Cent_En_Bal_(CEB)" sheetId="22" r:id="rId9"/>
    <sheet name="CEB-Refineries-cenrf" sheetId="17" r:id="rId10"/>
    <sheet name="CEB-Prim En. Production-cenpren" sheetId="24" r:id="rId11"/>
    <sheet name="CEB-Non-energy other Ind.-neos" sheetId="26" r:id="rId12"/>
    <sheet name="Non-Energy Use Cement" sheetId="36" r:id="rId13"/>
    <sheet name="Coal Mining_Raw Data" sheetId="21" r:id="rId14"/>
    <sheet name="Oil and Gas Extraction_Raw Data" sheetId="23" r:id="rId15"/>
    <sheet name="Prim Extr. Sec. Calculations" sheetId="25" r:id="rId16"/>
    <sheet name="CC in Chemical Industry" sheetId="35" r:id="rId17"/>
    <sheet name="Carbon Capture Calculations" sheetId="32" r:id="rId18"/>
    <sheet name="BIFUbC-electricity" sheetId="2" r:id="rId19"/>
    <sheet name="BIFUbC-coal" sheetId="3" r:id="rId20"/>
    <sheet name="BIFUbC-natural-gas" sheetId="4" r:id="rId21"/>
    <sheet name="BIFUbC-biomass" sheetId="5" r:id="rId22"/>
    <sheet name="BIFUbC-petroleum-diesel" sheetId="6" r:id="rId23"/>
    <sheet name="BIFUbC-heat" sheetId="7" r:id="rId24"/>
    <sheet name="BIFUbC-crude-oil" sheetId="8" r:id="rId25"/>
    <sheet name="BIFUbC-heavy-or-residual-oil" sheetId="9" r:id="rId26"/>
    <sheet name="BIFUbC-LPG-propane-or-butane" sheetId="10" r:id="rId27"/>
    <sheet name="BIFUbC-hydrogen" sheetId="11" r:id="rId28"/>
  </sheets>
  <externalReferences>
    <externalReference r:id="rId29"/>
    <externalReference r:id="rId30"/>
  </externalReferences>
  <definedNames>
    <definedName name="BTU_Conversion">About!$B$179</definedName>
    <definedName name="BTU_Converter">About!#REF!</definedName>
    <definedName name="Egon">About!#REF!</definedName>
    <definedName name="gal_per_barrel">[1]About!$A$63</definedName>
    <definedName name="_xlnm.Print_Area" localSheetId="6">Agriculture!$A$1:$L$33</definedName>
    <definedName name="_xlnm.Print_Titles" localSheetId="6">Agriculture!$1:$1</definedName>
    <definedName name="_xlnm.Print_Titles" localSheetId="5">Chemicals!$1:$1</definedName>
    <definedName name="_xlnm.Print_Titles" localSheetId="3">'Iron and Steel'!$1:$1</definedName>
    <definedName name="_xlnm.Print_Titles" localSheetId="4">'Non-Metallic Minerals'!$1:$1</definedName>
    <definedName name="_xlnm.Print_Titles" localSheetId="2">'Overview Industry'!$1:$1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3" i="13" l="1"/>
  <c r="C11" i="36" l="1"/>
  <c r="D11" i="36"/>
  <c r="E11" i="36"/>
  <c r="F11" i="36"/>
  <c r="G11" i="36"/>
  <c r="H11" i="36"/>
  <c r="I11" i="36"/>
  <c r="J11" i="36"/>
  <c r="K11" i="36"/>
  <c r="L11" i="36"/>
  <c r="M11" i="36"/>
  <c r="N11" i="36"/>
  <c r="O11" i="36"/>
  <c r="P11" i="36"/>
  <c r="Q11" i="36"/>
  <c r="R11" i="36"/>
  <c r="S11" i="36"/>
  <c r="T11" i="36"/>
  <c r="U11" i="36"/>
  <c r="V11" i="36"/>
  <c r="W11" i="36"/>
  <c r="X11" i="36"/>
  <c r="Y11" i="36"/>
  <c r="Z11" i="36"/>
  <c r="AA11" i="36"/>
  <c r="AB11" i="36"/>
  <c r="AC11" i="36"/>
  <c r="AD11" i="36"/>
  <c r="AE11" i="36"/>
  <c r="AF11" i="36"/>
  <c r="AG11" i="36"/>
  <c r="AH11" i="36"/>
  <c r="AI11" i="36"/>
  <c r="B11" i="36"/>
  <c r="I12" i="36"/>
  <c r="I13" i="36" s="1"/>
  <c r="I14" i="36" s="1"/>
  <c r="I18" i="36" s="1"/>
  <c r="I2" i="3" s="1"/>
  <c r="Y12" i="36"/>
  <c r="Y13" i="36" s="1"/>
  <c r="Y14" i="36" s="1"/>
  <c r="Y18" i="36" s="1"/>
  <c r="Y2" i="3" s="1"/>
  <c r="B7" i="36"/>
  <c r="N12" i="36" s="1"/>
  <c r="N13" i="36" l="1"/>
  <c r="N14" i="36" s="1"/>
  <c r="N18" i="36" s="1"/>
  <c r="N2" i="3" s="1"/>
  <c r="V12" i="36"/>
  <c r="V13" i="36" s="1"/>
  <c r="V14" i="36" s="1"/>
  <c r="V18" i="36" s="1"/>
  <c r="V2" i="3" s="1"/>
  <c r="F12" i="36"/>
  <c r="F13" i="36" s="1"/>
  <c r="F14" i="36" s="1"/>
  <c r="F18" i="36" s="1"/>
  <c r="F2" i="3" s="1"/>
  <c r="AG12" i="36"/>
  <c r="AG13" i="36" s="1"/>
  <c r="AG14" i="36" s="1"/>
  <c r="AG18" i="36" s="1"/>
  <c r="AG2" i="3" s="1"/>
  <c r="Q12" i="36"/>
  <c r="Q13" i="36" s="1"/>
  <c r="Q14" i="36" s="1"/>
  <c r="Q18" i="36" s="1"/>
  <c r="Q2" i="3" s="1"/>
  <c r="AD12" i="36"/>
  <c r="AD13" i="36" s="1"/>
  <c r="AD14" i="36" s="1"/>
  <c r="AD18" i="36" s="1"/>
  <c r="AD2" i="3" s="1"/>
  <c r="C12" i="36"/>
  <c r="C13" i="36" s="1"/>
  <c r="C14" i="36" s="1"/>
  <c r="C18" i="36" s="1"/>
  <c r="C2" i="3" s="1"/>
  <c r="G12" i="36"/>
  <c r="G13" i="36" s="1"/>
  <c r="G14" i="36" s="1"/>
  <c r="G18" i="36" s="1"/>
  <c r="G2" i="3" s="1"/>
  <c r="K12" i="36"/>
  <c r="K13" i="36" s="1"/>
  <c r="K14" i="36" s="1"/>
  <c r="K18" i="36" s="1"/>
  <c r="K2" i="3" s="1"/>
  <c r="O12" i="36"/>
  <c r="O13" i="36" s="1"/>
  <c r="O14" i="36" s="1"/>
  <c r="O18" i="36" s="1"/>
  <c r="O2" i="3" s="1"/>
  <c r="S12" i="36"/>
  <c r="S13" i="36" s="1"/>
  <c r="S14" i="36" s="1"/>
  <c r="S18" i="36" s="1"/>
  <c r="S2" i="3" s="1"/>
  <c r="W12" i="36"/>
  <c r="W13" i="36" s="1"/>
  <c r="W14" i="36" s="1"/>
  <c r="W18" i="36" s="1"/>
  <c r="W2" i="3" s="1"/>
  <c r="AA12" i="36"/>
  <c r="AA13" i="36" s="1"/>
  <c r="AA14" i="36" s="1"/>
  <c r="AA18" i="36" s="1"/>
  <c r="AA2" i="3" s="1"/>
  <c r="AE12" i="36"/>
  <c r="AE13" i="36" s="1"/>
  <c r="AE14" i="36" s="1"/>
  <c r="AE18" i="36" s="1"/>
  <c r="AE2" i="3" s="1"/>
  <c r="AI12" i="36"/>
  <c r="AI13" i="36" s="1"/>
  <c r="AI14" i="36" s="1"/>
  <c r="AI18" i="36" s="1"/>
  <c r="AI2" i="3" s="1"/>
  <c r="D12" i="36"/>
  <c r="D13" i="36" s="1"/>
  <c r="D14" i="36" s="1"/>
  <c r="D18" i="36" s="1"/>
  <c r="D2" i="3" s="1"/>
  <c r="H12" i="36"/>
  <c r="H13" i="36" s="1"/>
  <c r="H14" i="36" s="1"/>
  <c r="H18" i="36" s="1"/>
  <c r="H2" i="3" s="1"/>
  <c r="L12" i="36"/>
  <c r="L13" i="36" s="1"/>
  <c r="L14" i="36" s="1"/>
  <c r="L18" i="36" s="1"/>
  <c r="L2" i="3" s="1"/>
  <c r="P12" i="36"/>
  <c r="P13" i="36" s="1"/>
  <c r="P14" i="36" s="1"/>
  <c r="P18" i="36" s="1"/>
  <c r="P2" i="3" s="1"/>
  <c r="T12" i="36"/>
  <c r="T13" i="36" s="1"/>
  <c r="T14" i="36" s="1"/>
  <c r="T18" i="36" s="1"/>
  <c r="T2" i="3" s="1"/>
  <c r="X12" i="36"/>
  <c r="X13" i="36" s="1"/>
  <c r="X14" i="36" s="1"/>
  <c r="X18" i="36" s="1"/>
  <c r="X2" i="3" s="1"/>
  <c r="AB12" i="36"/>
  <c r="AB13" i="36" s="1"/>
  <c r="AB14" i="36" s="1"/>
  <c r="AB18" i="36" s="1"/>
  <c r="AB2" i="3" s="1"/>
  <c r="AF12" i="36"/>
  <c r="AF13" i="36" s="1"/>
  <c r="AF14" i="36" s="1"/>
  <c r="AF18" i="36" s="1"/>
  <c r="AF2" i="3" s="1"/>
  <c r="B12" i="36"/>
  <c r="B13" i="36" s="1"/>
  <c r="B14" i="36" s="1"/>
  <c r="B18" i="36" s="1"/>
  <c r="B2" i="3" s="1"/>
  <c r="AC12" i="36"/>
  <c r="AC13" i="36" s="1"/>
  <c r="AC14" i="36" s="1"/>
  <c r="AC18" i="36" s="1"/>
  <c r="AC2" i="3" s="1"/>
  <c r="U12" i="36"/>
  <c r="U13" i="36" s="1"/>
  <c r="U14" i="36" s="1"/>
  <c r="U18" i="36" s="1"/>
  <c r="U2" i="3" s="1"/>
  <c r="M12" i="36"/>
  <c r="M13" i="36" s="1"/>
  <c r="M14" i="36" s="1"/>
  <c r="M18" i="36" s="1"/>
  <c r="M2" i="3" s="1"/>
  <c r="E12" i="36"/>
  <c r="E13" i="36" s="1"/>
  <c r="E14" i="36" s="1"/>
  <c r="E18" i="36" s="1"/>
  <c r="E2" i="3" s="1"/>
  <c r="AH12" i="36"/>
  <c r="AH13" i="36" s="1"/>
  <c r="AH14" i="36" s="1"/>
  <c r="AH18" i="36" s="1"/>
  <c r="AH2" i="3" s="1"/>
  <c r="Z12" i="36"/>
  <c r="Z13" i="36" s="1"/>
  <c r="Z14" i="36" s="1"/>
  <c r="Z18" i="36" s="1"/>
  <c r="Z2" i="3" s="1"/>
  <c r="R12" i="36"/>
  <c r="R13" i="36" s="1"/>
  <c r="R14" i="36" s="1"/>
  <c r="R18" i="36" s="1"/>
  <c r="R2" i="3" s="1"/>
  <c r="J12" i="36"/>
  <c r="J13" i="36" s="1"/>
  <c r="J14" i="36" s="1"/>
  <c r="J18" i="36" s="1"/>
  <c r="J2" i="3" s="1"/>
  <c r="B2" i="2" l="1"/>
  <c r="C4" i="11" l="1"/>
  <c r="D4" i="11"/>
  <c r="E4" i="11"/>
  <c r="F4" i="11"/>
  <c r="G4" i="11"/>
  <c r="H4" i="11"/>
  <c r="I4" i="11"/>
  <c r="J4" i="11"/>
  <c r="K4" i="11"/>
  <c r="L4" i="11"/>
  <c r="M4" i="11"/>
  <c r="N4" i="11"/>
  <c r="O4" i="11"/>
  <c r="P4" i="11"/>
  <c r="Q4" i="11"/>
  <c r="R4" i="11"/>
  <c r="S4" i="11"/>
  <c r="T4" i="11"/>
  <c r="U4" i="11"/>
  <c r="V4" i="11"/>
  <c r="W4" i="11"/>
  <c r="X4" i="11"/>
  <c r="Y4" i="11"/>
  <c r="Z4" i="11"/>
  <c r="AA4" i="11"/>
  <c r="AB4" i="11"/>
  <c r="AC4" i="11"/>
  <c r="AD4" i="11"/>
  <c r="AE4" i="11"/>
  <c r="AF4" i="11"/>
  <c r="AG4" i="11"/>
  <c r="AH4" i="11"/>
  <c r="AI4" i="11"/>
  <c r="B4" i="11"/>
  <c r="C2" i="10"/>
  <c r="D2" i="10"/>
  <c r="E2" i="10"/>
  <c r="F2" i="10"/>
  <c r="G2" i="10"/>
  <c r="H2" i="10"/>
  <c r="I2" i="10"/>
  <c r="J2" i="10"/>
  <c r="K2" i="10"/>
  <c r="L2" i="10"/>
  <c r="M2" i="10"/>
  <c r="N2" i="10"/>
  <c r="O2" i="10"/>
  <c r="P2" i="10"/>
  <c r="Q2" i="10"/>
  <c r="R2" i="10"/>
  <c r="S2" i="10"/>
  <c r="T2" i="10"/>
  <c r="U2" i="10"/>
  <c r="V2" i="10"/>
  <c r="W2" i="10"/>
  <c r="X2" i="10"/>
  <c r="Y2" i="10"/>
  <c r="Z2" i="10"/>
  <c r="AA2" i="10"/>
  <c r="AB2" i="10"/>
  <c r="AC2" i="10"/>
  <c r="AD2" i="10"/>
  <c r="AE2" i="10"/>
  <c r="AF2" i="10"/>
  <c r="AG2" i="10"/>
  <c r="AH2" i="10"/>
  <c r="AI2" i="10"/>
  <c r="C4" i="10"/>
  <c r="D4" i="10"/>
  <c r="E4" i="10"/>
  <c r="F4" i="10"/>
  <c r="G4" i="10"/>
  <c r="H4" i="10"/>
  <c r="I4" i="10"/>
  <c r="J4" i="10"/>
  <c r="K4" i="10"/>
  <c r="L4" i="10"/>
  <c r="M4" i="10"/>
  <c r="N4" i="10"/>
  <c r="O4" i="10"/>
  <c r="P4" i="10"/>
  <c r="Q4" i="10"/>
  <c r="R4" i="10"/>
  <c r="S4" i="10"/>
  <c r="T4" i="10"/>
  <c r="U4" i="10"/>
  <c r="V4" i="10"/>
  <c r="W4" i="10"/>
  <c r="X4" i="10"/>
  <c r="Y4" i="10"/>
  <c r="Z4" i="10"/>
  <c r="AA4" i="10"/>
  <c r="AB4" i="10"/>
  <c r="AC4" i="10"/>
  <c r="AD4" i="10"/>
  <c r="AE4" i="10"/>
  <c r="AF4" i="10"/>
  <c r="AG4" i="10"/>
  <c r="AH4" i="10"/>
  <c r="AI4" i="10"/>
  <c r="C5" i="10"/>
  <c r="D5" i="10"/>
  <c r="E5" i="10"/>
  <c r="F5" i="10"/>
  <c r="G5" i="10"/>
  <c r="H5" i="10"/>
  <c r="I5" i="10"/>
  <c r="J5" i="10"/>
  <c r="K5" i="10"/>
  <c r="L5" i="10"/>
  <c r="M5" i="10"/>
  <c r="N5" i="10"/>
  <c r="O5" i="10"/>
  <c r="P5" i="10"/>
  <c r="Q5" i="10"/>
  <c r="R5" i="10"/>
  <c r="S5" i="10"/>
  <c r="T5" i="10"/>
  <c r="U5" i="10"/>
  <c r="V5" i="10"/>
  <c r="W5" i="10"/>
  <c r="X5" i="10"/>
  <c r="Y5" i="10"/>
  <c r="Z5" i="10"/>
  <c r="AA5" i="10"/>
  <c r="AB5" i="10"/>
  <c r="AC5" i="10"/>
  <c r="AD5" i="10"/>
  <c r="AE5" i="10"/>
  <c r="AF5" i="10"/>
  <c r="AG5" i="10"/>
  <c r="AH5" i="10"/>
  <c r="AI5" i="10"/>
  <c r="C8" i="10"/>
  <c r="D8" i="10"/>
  <c r="E8" i="10"/>
  <c r="F8" i="10"/>
  <c r="G8" i="10"/>
  <c r="H8" i="10"/>
  <c r="I8" i="10"/>
  <c r="J8" i="10"/>
  <c r="K8" i="10"/>
  <c r="L8" i="10"/>
  <c r="M8" i="10"/>
  <c r="N8" i="10"/>
  <c r="O8" i="10"/>
  <c r="P8" i="10"/>
  <c r="Q8" i="10"/>
  <c r="R8" i="10"/>
  <c r="S8" i="10"/>
  <c r="T8" i="10"/>
  <c r="U8" i="10"/>
  <c r="V8" i="10"/>
  <c r="W8" i="10"/>
  <c r="X8" i="10"/>
  <c r="Y8" i="10"/>
  <c r="Z8" i="10"/>
  <c r="AA8" i="10"/>
  <c r="AB8" i="10"/>
  <c r="AC8" i="10"/>
  <c r="AD8" i="10"/>
  <c r="AE8" i="10"/>
  <c r="AF8" i="10"/>
  <c r="AG8" i="10"/>
  <c r="AH8" i="10"/>
  <c r="AI8" i="10"/>
  <c r="B8" i="10"/>
  <c r="B5" i="10"/>
  <c r="B4" i="10"/>
  <c r="B2" i="10"/>
  <c r="C2" i="9"/>
  <c r="D2" i="9"/>
  <c r="E2" i="9"/>
  <c r="F2" i="9"/>
  <c r="G2" i="9"/>
  <c r="H2" i="9"/>
  <c r="I2" i="9"/>
  <c r="J2" i="9"/>
  <c r="K2" i="9"/>
  <c r="L2" i="9"/>
  <c r="M2" i="9"/>
  <c r="N2" i="9"/>
  <c r="O2" i="9"/>
  <c r="P2" i="9"/>
  <c r="Q2" i="9"/>
  <c r="R2" i="9"/>
  <c r="S2" i="9"/>
  <c r="T2" i="9"/>
  <c r="U2" i="9"/>
  <c r="V2" i="9"/>
  <c r="W2" i="9"/>
  <c r="X2" i="9"/>
  <c r="Y2" i="9"/>
  <c r="Z2" i="9"/>
  <c r="AA2" i="9"/>
  <c r="AB2" i="9"/>
  <c r="AC2" i="9"/>
  <c r="AD2" i="9"/>
  <c r="AE2" i="9"/>
  <c r="AF2" i="9"/>
  <c r="AG2" i="9"/>
  <c r="AH2" i="9"/>
  <c r="AI2" i="9"/>
  <c r="C4" i="9"/>
  <c r="D4" i="9"/>
  <c r="E4" i="9"/>
  <c r="F4" i="9"/>
  <c r="G4" i="9"/>
  <c r="H4" i="9"/>
  <c r="I4" i="9"/>
  <c r="J4" i="9"/>
  <c r="K4" i="9"/>
  <c r="L4" i="9"/>
  <c r="M4" i="9"/>
  <c r="N4" i="9"/>
  <c r="O4" i="9"/>
  <c r="P4" i="9"/>
  <c r="Q4" i="9"/>
  <c r="R4" i="9"/>
  <c r="S4" i="9"/>
  <c r="T4" i="9"/>
  <c r="U4" i="9"/>
  <c r="V4" i="9"/>
  <c r="W4" i="9"/>
  <c r="X4" i="9"/>
  <c r="Y4" i="9"/>
  <c r="Z4" i="9"/>
  <c r="AA4" i="9"/>
  <c r="AB4" i="9"/>
  <c r="AC4" i="9"/>
  <c r="AD4" i="9"/>
  <c r="AE4" i="9"/>
  <c r="AF4" i="9"/>
  <c r="AG4" i="9"/>
  <c r="AH4" i="9"/>
  <c r="AI4" i="9"/>
  <c r="C5" i="9"/>
  <c r="D5" i="9"/>
  <c r="E5" i="9"/>
  <c r="F5" i="9"/>
  <c r="G5" i="9"/>
  <c r="H5" i="9"/>
  <c r="I5" i="9"/>
  <c r="J5" i="9"/>
  <c r="K5" i="9"/>
  <c r="L5" i="9"/>
  <c r="M5" i="9"/>
  <c r="N5" i="9"/>
  <c r="O5" i="9"/>
  <c r="P5" i="9"/>
  <c r="Q5" i="9"/>
  <c r="R5" i="9"/>
  <c r="S5" i="9"/>
  <c r="T5" i="9"/>
  <c r="U5" i="9"/>
  <c r="V5" i="9"/>
  <c r="W5" i="9"/>
  <c r="X5" i="9"/>
  <c r="Y5" i="9"/>
  <c r="Z5" i="9"/>
  <c r="AA5" i="9"/>
  <c r="AB5" i="9"/>
  <c r="AC5" i="9"/>
  <c r="AD5" i="9"/>
  <c r="AE5" i="9"/>
  <c r="AF5" i="9"/>
  <c r="AG5" i="9"/>
  <c r="AH5" i="9"/>
  <c r="AI5" i="9"/>
  <c r="C8" i="9"/>
  <c r="D8" i="9"/>
  <c r="E8" i="9"/>
  <c r="F8" i="9"/>
  <c r="G8" i="9"/>
  <c r="H8" i="9"/>
  <c r="I8" i="9"/>
  <c r="J8" i="9"/>
  <c r="K8" i="9"/>
  <c r="L8" i="9"/>
  <c r="M8" i="9"/>
  <c r="N8" i="9"/>
  <c r="O8" i="9"/>
  <c r="P8" i="9"/>
  <c r="Q8" i="9"/>
  <c r="R8" i="9"/>
  <c r="S8" i="9"/>
  <c r="T8" i="9"/>
  <c r="U8" i="9"/>
  <c r="V8" i="9"/>
  <c r="W8" i="9"/>
  <c r="X8" i="9"/>
  <c r="Y8" i="9"/>
  <c r="Z8" i="9"/>
  <c r="AA8" i="9"/>
  <c r="AB8" i="9"/>
  <c r="AC8" i="9"/>
  <c r="AD8" i="9"/>
  <c r="AE8" i="9"/>
  <c r="AF8" i="9"/>
  <c r="AG8" i="9"/>
  <c r="AH8" i="9"/>
  <c r="AI8" i="9"/>
  <c r="B8" i="9"/>
  <c r="B5" i="9"/>
  <c r="B4" i="9"/>
  <c r="B2" i="9"/>
  <c r="C2" i="7"/>
  <c r="D2" i="7"/>
  <c r="E2" i="7"/>
  <c r="F2" i="7"/>
  <c r="G2" i="7"/>
  <c r="H2" i="7"/>
  <c r="I2" i="7"/>
  <c r="J2" i="7"/>
  <c r="K2" i="7"/>
  <c r="L2" i="7"/>
  <c r="M2" i="7"/>
  <c r="N2" i="7"/>
  <c r="O2" i="7"/>
  <c r="P2" i="7"/>
  <c r="Q2" i="7"/>
  <c r="R2" i="7"/>
  <c r="S2" i="7"/>
  <c r="T2" i="7"/>
  <c r="U2" i="7"/>
  <c r="V2" i="7"/>
  <c r="W2" i="7"/>
  <c r="X2" i="7"/>
  <c r="Y2" i="7"/>
  <c r="Z2" i="7"/>
  <c r="AA2" i="7"/>
  <c r="AB2" i="7"/>
  <c r="AC2" i="7"/>
  <c r="AD2" i="7"/>
  <c r="AE2" i="7"/>
  <c r="AF2" i="7"/>
  <c r="AG2" i="7"/>
  <c r="AH2" i="7"/>
  <c r="AI2" i="7"/>
  <c r="C4" i="7"/>
  <c r="D4" i="7"/>
  <c r="E4" i="7"/>
  <c r="F4" i="7"/>
  <c r="G4" i="7"/>
  <c r="H4" i="7"/>
  <c r="I4" i="7"/>
  <c r="J4" i="7"/>
  <c r="K4" i="7"/>
  <c r="L4" i="7"/>
  <c r="M4" i="7"/>
  <c r="N4" i="7"/>
  <c r="O4" i="7"/>
  <c r="P4" i="7"/>
  <c r="Q4" i="7"/>
  <c r="R4" i="7"/>
  <c r="S4" i="7"/>
  <c r="T4" i="7"/>
  <c r="U4" i="7"/>
  <c r="V4" i="7"/>
  <c r="W4" i="7"/>
  <c r="X4" i="7"/>
  <c r="Y4" i="7"/>
  <c r="Z4" i="7"/>
  <c r="AA4" i="7"/>
  <c r="AB4" i="7"/>
  <c r="AC4" i="7"/>
  <c r="AD4" i="7"/>
  <c r="AE4" i="7"/>
  <c r="AF4" i="7"/>
  <c r="AG4" i="7"/>
  <c r="AH4" i="7"/>
  <c r="AI4" i="7"/>
  <c r="C5" i="7"/>
  <c r="D5" i="7"/>
  <c r="E5" i="7"/>
  <c r="F5" i="7"/>
  <c r="G5" i="7"/>
  <c r="H5" i="7"/>
  <c r="I5" i="7"/>
  <c r="J5" i="7"/>
  <c r="K5" i="7"/>
  <c r="L5" i="7"/>
  <c r="M5" i="7"/>
  <c r="N5" i="7"/>
  <c r="O5" i="7"/>
  <c r="P5" i="7"/>
  <c r="Q5" i="7"/>
  <c r="R5" i="7"/>
  <c r="S5" i="7"/>
  <c r="T5" i="7"/>
  <c r="U5" i="7"/>
  <c r="V5" i="7"/>
  <c r="W5" i="7"/>
  <c r="X5" i="7"/>
  <c r="Y5" i="7"/>
  <c r="Z5" i="7"/>
  <c r="AA5" i="7"/>
  <c r="AB5" i="7"/>
  <c r="AC5" i="7"/>
  <c r="AD5" i="7"/>
  <c r="AE5" i="7"/>
  <c r="AF5" i="7"/>
  <c r="AG5" i="7"/>
  <c r="AH5" i="7"/>
  <c r="AI5" i="7"/>
  <c r="C8" i="7"/>
  <c r="D8" i="7"/>
  <c r="E8" i="7"/>
  <c r="F8" i="7"/>
  <c r="G8" i="7"/>
  <c r="H8" i="7"/>
  <c r="I8" i="7"/>
  <c r="J8" i="7"/>
  <c r="K8" i="7"/>
  <c r="L8" i="7"/>
  <c r="M8" i="7"/>
  <c r="N8" i="7"/>
  <c r="O8" i="7"/>
  <c r="P8" i="7"/>
  <c r="Q8" i="7"/>
  <c r="R8" i="7"/>
  <c r="S8" i="7"/>
  <c r="T8" i="7"/>
  <c r="U8" i="7"/>
  <c r="V8" i="7"/>
  <c r="W8" i="7"/>
  <c r="X8" i="7"/>
  <c r="Y8" i="7"/>
  <c r="Z8" i="7"/>
  <c r="AA8" i="7"/>
  <c r="AB8" i="7"/>
  <c r="AC8" i="7"/>
  <c r="AD8" i="7"/>
  <c r="AE8" i="7"/>
  <c r="AF8" i="7"/>
  <c r="AG8" i="7"/>
  <c r="AH8" i="7"/>
  <c r="AI8" i="7"/>
  <c r="B8" i="7"/>
  <c r="B5" i="7"/>
  <c r="B4" i="7"/>
  <c r="B2" i="7"/>
  <c r="C2" i="6"/>
  <c r="D2" i="6"/>
  <c r="E2" i="6"/>
  <c r="F2" i="6"/>
  <c r="G2" i="6"/>
  <c r="H2" i="6"/>
  <c r="I2" i="6"/>
  <c r="J2" i="6"/>
  <c r="K2" i="6"/>
  <c r="L2" i="6"/>
  <c r="M2" i="6"/>
  <c r="N2" i="6"/>
  <c r="O2" i="6"/>
  <c r="P2" i="6"/>
  <c r="Q2" i="6"/>
  <c r="R2" i="6"/>
  <c r="S2" i="6"/>
  <c r="T2" i="6"/>
  <c r="U2" i="6"/>
  <c r="V2" i="6"/>
  <c r="W2" i="6"/>
  <c r="X2" i="6"/>
  <c r="Y2" i="6"/>
  <c r="Z2" i="6"/>
  <c r="AA2" i="6"/>
  <c r="AB2" i="6"/>
  <c r="AC2" i="6"/>
  <c r="AD2" i="6"/>
  <c r="AE2" i="6"/>
  <c r="AF2" i="6"/>
  <c r="AG2" i="6"/>
  <c r="AH2" i="6"/>
  <c r="AI2" i="6"/>
  <c r="C4" i="6"/>
  <c r="D4" i="6"/>
  <c r="E4" i="6"/>
  <c r="F4" i="6"/>
  <c r="G4" i="6"/>
  <c r="H4" i="6"/>
  <c r="I4" i="6"/>
  <c r="J4" i="6"/>
  <c r="K4" i="6"/>
  <c r="L4" i="6"/>
  <c r="M4" i="6"/>
  <c r="N4" i="6"/>
  <c r="O4" i="6"/>
  <c r="P4" i="6"/>
  <c r="Q4" i="6"/>
  <c r="R4" i="6"/>
  <c r="S4" i="6"/>
  <c r="T4" i="6"/>
  <c r="U4" i="6"/>
  <c r="V4" i="6"/>
  <c r="W4" i="6"/>
  <c r="X4" i="6"/>
  <c r="Y4" i="6"/>
  <c r="Z4" i="6"/>
  <c r="AA4" i="6"/>
  <c r="AB4" i="6"/>
  <c r="AC4" i="6"/>
  <c r="AD4" i="6"/>
  <c r="AE4" i="6"/>
  <c r="AF4" i="6"/>
  <c r="AG4" i="6"/>
  <c r="AH4" i="6"/>
  <c r="AI4" i="6"/>
  <c r="C5" i="6"/>
  <c r="D5" i="6"/>
  <c r="E5" i="6"/>
  <c r="F5" i="6"/>
  <c r="G5" i="6"/>
  <c r="H5" i="6"/>
  <c r="I5" i="6"/>
  <c r="J5" i="6"/>
  <c r="K5" i="6"/>
  <c r="L5" i="6"/>
  <c r="M5" i="6"/>
  <c r="N5" i="6"/>
  <c r="O5" i="6"/>
  <c r="P5" i="6"/>
  <c r="Q5" i="6"/>
  <c r="R5" i="6"/>
  <c r="S5" i="6"/>
  <c r="T5" i="6"/>
  <c r="U5" i="6"/>
  <c r="V5" i="6"/>
  <c r="W5" i="6"/>
  <c r="X5" i="6"/>
  <c r="Y5" i="6"/>
  <c r="Z5" i="6"/>
  <c r="AA5" i="6"/>
  <c r="AB5" i="6"/>
  <c r="AC5" i="6"/>
  <c r="AD5" i="6"/>
  <c r="AE5" i="6"/>
  <c r="AF5" i="6"/>
  <c r="AG5" i="6"/>
  <c r="AH5" i="6"/>
  <c r="AI5" i="6"/>
  <c r="C8" i="6"/>
  <c r="D8" i="6"/>
  <c r="E8" i="6"/>
  <c r="F8" i="6"/>
  <c r="G8" i="6"/>
  <c r="H8" i="6"/>
  <c r="I8" i="6"/>
  <c r="J8" i="6"/>
  <c r="K8" i="6"/>
  <c r="L8" i="6"/>
  <c r="M8" i="6"/>
  <c r="N8" i="6"/>
  <c r="O8" i="6"/>
  <c r="P8" i="6"/>
  <c r="Q8" i="6"/>
  <c r="R8" i="6"/>
  <c r="S8" i="6"/>
  <c r="T8" i="6"/>
  <c r="U8" i="6"/>
  <c r="V8" i="6"/>
  <c r="W8" i="6"/>
  <c r="X8" i="6"/>
  <c r="Y8" i="6"/>
  <c r="Z8" i="6"/>
  <c r="AA8" i="6"/>
  <c r="AB8" i="6"/>
  <c r="AC8" i="6"/>
  <c r="AD8" i="6"/>
  <c r="AE8" i="6"/>
  <c r="AF8" i="6"/>
  <c r="AG8" i="6"/>
  <c r="AH8" i="6"/>
  <c r="AI8" i="6"/>
  <c r="B8" i="6"/>
  <c r="B5" i="6"/>
  <c r="B4" i="6"/>
  <c r="B2" i="6"/>
  <c r="C2" i="5"/>
  <c r="D2" i="5"/>
  <c r="E2" i="5"/>
  <c r="F2" i="5"/>
  <c r="G2" i="5"/>
  <c r="H2" i="5"/>
  <c r="I2" i="5"/>
  <c r="J2" i="5"/>
  <c r="K2" i="5"/>
  <c r="L2" i="5"/>
  <c r="M2" i="5"/>
  <c r="N2" i="5"/>
  <c r="O2" i="5"/>
  <c r="P2" i="5"/>
  <c r="Q2" i="5"/>
  <c r="R2" i="5"/>
  <c r="S2" i="5"/>
  <c r="T2" i="5"/>
  <c r="U2" i="5"/>
  <c r="V2" i="5"/>
  <c r="W2" i="5"/>
  <c r="X2" i="5"/>
  <c r="Y2" i="5"/>
  <c r="Z2" i="5"/>
  <c r="AA2" i="5"/>
  <c r="AB2" i="5"/>
  <c r="AC2" i="5"/>
  <c r="AD2" i="5"/>
  <c r="AE2" i="5"/>
  <c r="AF2" i="5"/>
  <c r="AG2" i="5"/>
  <c r="AH2" i="5"/>
  <c r="AI2" i="5"/>
  <c r="C3" i="5"/>
  <c r="D3" i="5"/>
  <c r="E3" i="5"/>
  <c r="F3" i="5"/>
  <c r="G3" i="5"/>
  <c r="H3" i="5"/>
  <c r="I3" i="5"/>
  <c r="J3" i="5"/>
  <c r="K3" i="5"/>
  <c r="L3" i="5"/>
  <c r="M3" i="5"/>
  <c r="N3" i="5"/>
  <c r="O3" i="5"/>
  <c r="P3" i="5"/>
  <c r="Q3" i="5"/>
  <c r="R3" i="5"/>
  <c r="S3" i="5"/>
  <c r="T3" i="5"/>
  <c r="U3" i="5"/>
  <c r="V3" i="5"/>
  <c r="W3" i="5"/>
  <c r="X3" i="5"/>
  <c r="Y3" i="5"/>
  <c r="Z3" i="5"/>
  <c r="AA3" i="5"/>
  <c r="AB3" i="5"/>
  <c r="AC3" i="5"/>
  <c r="AD3" i="5"/>
  <c r="AE3" i="5"/>
  <c r="AF3" i="5"/>
  <c r="AG3" i="5"/>
  <c r="AH3" i="5"/>
  <c r="AI3" i="5"/>
  <c r="C4" i="5"/>
  <c r="D4" i="5"/>
  <c r="E4" i="5"/>
  <c r="F4" i="5"/>
  <c r="G4" i="5"/>
  <c r="H4" i="5"/>
  <c r="I4" i="5"/>
  <c r="J4" i="5"/>
  <c r="K4" i="5"/>
  <c r="L4" i="5"/>
  <c r="M4" i="5"/>
  <c r="N4" i="5"/>
  <c r="O4" i="5"/>
  <c r="P4" i="5"/>
  <c r="Q4" i="5"/>
  <c r="R4" i="5"/>
  <c r="S4" i="5"/>
  <c r="T4" i="5"/>
  <c r="U4" i="5"/>
  <c r="V4" i="5"/>
  <c r="W4" i="5"/>
  <c r="X4" i="5"/>
  <c r="Y4" i="5"/>
  <c r="Z4" i="5"/>
  <c r="AA4" i="5"/>
  <c r="AB4" i="5"/>
  <c r="AC4" i="5"/>
  <c r="AD4" i="5"/>
  <c r="AE4" i="5"/>
  <c r="AF4" i="5"/>
  <c r="AG4" i="5"/>
  <c r="AH4" i="5"/>
  <c r="AI4" i="5"/>
  <c r="C5" i="5"/>
  <c r="D5" i="5"/>
  <c r="E5" i="5"/>
  <c r="F5" i="5"/>
  <c r="G5" i="5"/>
  <c r="H5" i="5"/>
  <c r="I5" i="5"/>
  <c r="J5" i="5"/>
  <c r="K5" i="5"/>
  <c r="L5" i="5"/>
  <c r="M5" i="5"/>
  <c r="N5" i="5"/>
  <c r="O5" i="5"/>
  <c r="P5" i="5"/>
  <c r="Q5" i="5"/>
  <c r="R5" i="5"/>
  <c r="S5" i="5"/>
  <c r="T5" i="5"/>
  <c r="U5" i="5"/>
  <c r="V5" i="5"/>
  <c r="W5" i="5"/>
  <c r="X5" i="5"/>
  <c r="Y5" i="5"/>
  <c r="Z5" i="5"/>
  <c r="AA5" i="5"/>
  <c r="AB5" i="5"/>
  <c r="AC5" i="5"/>
  <c r="AD5" i="5"/>
  <c r="AE5" i="5"/>
  <c r="AF5" i="5"/>
  <c r="AG5" i="5"/>
  <c r="AH5" i="5"/>
  <c r="AI5" i="5"/>
  <c r="C8" i="5"/>
  <c r="D8" i="5"/>
  <c r="E8" i="5"/>
  <c r="F8" i="5"/>
  <c r="G8" i="5"/>
  <c r="H8" i="5"/>
  <c r="I8" i="5"/>
  <c r="J8" i="5"/>
  <c r="K8" i="5"/>
  <c r="L8" i="5"/>
  <c r="M8" i="5"/>
  <c r="N8" i="5"/>
  <c r="O8" i="5"/>
  <c r="P8" i="5"/>
  <c r="Q8" i="5"/>
  <c r="R8" i="5"/>
  <c r="S8" i="5"/>
  <c r="T8" i="5"/>
  <c r="U8" i="5"/>
  <c r="V8" i="5"/>
  <c r="W8" i="5"/>
  <c r="X8" i="5"/>
  <c r="Y8" i="5"/>
  <c r="Z8" i="5"/>
  <c r="AA8" i="5"/>
  <c r="AB8" i="5"/>
  <c r="AC8" i="5"/>
  <c r="AD8" i="5"/>
  <c r="AE8" i="5"/>
  <c r="AF8" i="5"/>
  <c r="AG8" i="5"/>
  <c r="AH8" i="5"/>
  <c r="AI8" i="5"/>
  <c r="B8" i="5"/>
  <c r="B5" i="5"/>
  <c r="B4" i="5"/>
  <c r="B3" i="5"/>
  <c r="B2" i="5"/>
  <c r="C2" i="4"/>
  <c r="D2" i="4"/>
  <c r="E2" i="4"/>
  <c r="F2" i="4"/>
  <c r="G2" i="4"/>
  <c r="H2" i="4"/>
  <c r="I2" i="4"/>
  <c r="J2" i="4"/>
  <c r="K2" i="4"/>
  <c r="L2" i="4"/>
  <c r="M2" i="4"/>
  <c r="N2" i="4"/>
  <c r="O2" i="4"/>
  <c r="P2" i="4"/>
  <c r="Q2" i="4"/>
  <c r="R2" i="4"/>
  <c r="S2" i="4"/>
  <c r="T2" i="4"/>
  <c r="U2" i="4"/>
  <c r="V2" i="4"/>
  <c r="W2" i="4"/>
  <c r="X2" i="4"/>
  <c r="Y2" i="4"/>
  <c r="Z2" i="4"/>
  <c r="AA2" i="4"/>
  <c r="AB2" i="4"/>
  <c r="AC2" i="4"/>
  <c r="AD2" i="4"/>
  <c r="AE2" i="4"/>
  <c r="AF2" i="4"/>
  <c r="AG2" i="4"/>
  <c r="AH2" i="4"/>
  <c r="AI2" i="4"/>
  <c r="C4" i="4"/>
  <c r="D4" i="4"/>
  <c r="E4" i="4"/>
  <c r="F4" i="4"/>
  <c r="G4" i="4"/>
  <c r="H4" i="4"/>
  <c r="I4" i="4"/>
  <c r="J4" i="4"/>
  <c r="K4" i="4"/>
  <c r="L4" i="4"/>
  <c r="M4" i="4"/>
  <c r="N4" i="4"/>
  <c r="O4" i="4"/>
  <c r="P4" i="4"/>
  <c r="Q4" i="4"/>
  <c r="R4" i="4"/>
  <c r="S4" i="4"/>
  <c r="T4" i="4"/>
  <c r="U4" i="4"/>
  <c r="V4" i="4"/>
  <c r="W4" i="4"/>
  <c r="X4" i="4"/>
  <c r="Y4" i="4"/>
  <c r="Z4" i="4"/>
  <c r="AA4" i="4"/>
  <c r="AB4" i="4"/>
  <c r="AC4" i="4"/>
  <c r="AD4" i="4"/>
  <c r="AE4" i="4"/>
  <c r="AF4" i="4"/>
  <c r="AG4" i="4"/>
  <c r="AH4" i="4"/>
  <c r="AI4" i="4"/>
  <c r="C5" i="4"/>
  <c r="D5" i="4"/>
  <c r="E5" i="4"/>
  <c r="F5" i="4"/>
  <c r="G5" i="4"/>
  <c r="H5" i="4"/>
  <c r="I5" i="4"/>
  <c r="J5" i="4"/>
  <c r="K5" i="4"/>
  <c r="L5" i="4"/>
  <c r="C8" i="4"/>
  <c r="D8" i="4"/>
  <c r="E8" i="4"/>
  <c r="F8" i="4"/>
  <c r="G8" i="4"/>
  <c r="H8" i="4"/>
  <c r="I8" i="4"/>
  <c r="J8" i="4"/>
  <c r="K8" i="4"/>
  <c r="L8" i="4"/>
  <c r="M8" i="4"/>
  <c r="N8" i="4"/>
  <c r="O8" i="4"/>
  <c r="P8" i="4"/>
  <c r="Q8" i="4"/>
  <c r="R8" i="4"/>
  <c r="S8" i="4"/>
  <c r="T8" i="4"/>
  <c r="U8" i="4"/>
  <c r="V8" i="4"/>
  <c r="W8" i="4"/>
  <c r="X8" i="4"/>
  <c r="Y8" i="4"/>
  <c r="Z8" i="4"/>
  <c r="AA8" i="4"/>
  <c r="AB8" i="4"/>
  <c r="AC8" i="4"/>
  <c r="AD8" i="4"/>
  <c r="AE8" i="4"/>
  <c r="AF8" i="4"/>
  <c r="AG8" i="4"/>
  <c r="AH8" i="4"/>
  <c r="AI8" i="4"/>
  <c r="B4" i="4"/>
  <c r="B8" i="4"/>
  <c r="B5" i="4"/>
  <c r="B2" i="4"/>
  <c r="C3" i="3"/>
  <c r="D3" i="3"/>
  <c r="E3" i="3"/>
  <c r="F3" i="3"/>
  <c r="G3" i="3"/>
  <c r="H3" i="3"/>
  <c r="I3" i="3"/>
  <c r="J3" i="3"/>
  <c r="K3" i="3"/>
  <c r="L3" i="3"/>
  <c r="M3" i="3"/>
  <c r="N3" i="3"/>
  <c r="O3" i="3"/>
  <c r="P3" i="3"/>
  <c r="Q3" i="3"/>
  <c r="R3" i="3"/>
  <c r="S3" i="3"/>
  <c r="T3" i="3"/>
  <c r="U3" i="3"/>
  <c r="V3" i="3"/>
  <c r="W3" i="3"/>
  <c r="X3" i="3"/>
  <c r="Y3" i="3"/>
  <c r="Z3" i="3"/>
  <c r="AA3" i="3"/>
  <c r="AB3" i="3"/>
  <c r="AC3" i="3"/>
  <c r="AD3" i="3"/>
  <c r="AE3" i="3"/>
  <c r="AF3" i="3"/>
  <c r="AG3" i="3"/>
  <c r="AH3" i="3"/>
  <c r="AI3" i="3"/>
  <c r="C4" i="3"/>
  <c r="D4" i="3"/>
  <c r="E4" i="3"/>
  <c r="F4" i="3"/>
  <c r="G4" i="3"/>
  <c r="H4" i="3"/>
  <c r="I4" i="3"/>
  <c r="J4" i="3"/>
  <c r="K4" i="3"/>
  <c r="L4" i="3"/>
  <c r="M4" i="3"/>
  <c r="N4" i="3"/>
  <c r="O4" i="3"/>
  <c r="P4" i="3"/>
  <c r="Q4" i="3"/>
  <c r="R4" i="3"/>
  <c r="S4" i="3"/>
  <c r="T4" i="3"/>
  <c r="U4" i="3"/>
  <c r="V4" i="3"/>
  <c r="W4" i="3"/>
  <c r="X4" i="3"/>
  <c r="Y4" i="3"/>
  <c r="Z4" i="3"/>
  <c r="AA4" i="3"/>
  <c r="AB4" i="3"/>
  <c r="AC4" i="3"/>
  <c r="AD4" i="3"/>
  <c r="AE4" i="3"/>
  <c r="AF4" i="3"/>
  <c r="AG4" i="3"/>
  <c r="AH4" i="3"/>
  <c r="AI4" i="3"/>
  <c r="C5" i="3"/>
  <c r="D5" i="3"/>
  <c r="E5" i="3"/>
  <c r="F5" i="3"/>
  <c r="G5" i="3"/>
  <c r="H5" i="3"/>
  <c r="I5" i="3"/>
  <c r="J5" i="3"/>
  <c r="K5" i="3"/>
  <c r="L5" i="3"/>
  <c r="M5" i="3"/>
  <c r="N5" i="3"/>
  <c r="O5" i="3"/>
  <c r="P5" i="3"/>
  <c r="Q5" i="3"/>
  <c r="R5" i="3"/>
  <c r="S5" i="3"/>
  <c r="T5" i="3"/>
  <c r="U5" i="3"/>
  <c r="V5" i="3"/>
  <c r="W5" i="3"/>
  <c r="X5" i="3"/>
  <c r="Y5" i="3"/>
  <c r="Z5" i="3"/>
  <c r="AA5" i="3"/>
  <c r="AB5" i="3"/>
  <c r="AC5" i="3"/>
  <c r="AD5" i="3"/>
  <c r="AE5" i="3"/>
  <c r="AF5" i="3"/>
  <c r="AG5" i="3"/>
  <c r="AH5" i="3"/>
  <c r="AI5" i="3"/>
  <c r="C8" i="3"/>
  <c r="D8" i="3"/>
  <c r="E8" i="3"/>
  <c r="F8" i="3"/>
  <c r="G8" i="3"/>
  <c r="H8" i="3"/>
  <c r="I8" i="3"/>
  <c r="J8" i="3"/>
  <c r="K8" i="3"/>
  <c r="L8" i="3"/>
  <c r="M8" i="3"/>
  <c r="N8" i="3"/>
  <c r="O8" i="3"/>
  <c r="P8" i="3"/>
  <c r="Q8" i="3"/>
  <c r="R8" i="3"/>
  <c r="S8" i="3"/>
  <c r="T8" i="3"/>
  <c r="U8" i="3"/>
  <c r="V8" i="3"/>
  <c r="W8" i="3"/>
  <c r="X8" i="3"/>
  <c r="Y8" i="3"/>
  <c r="Z8" i="3"/>
  <c r="AA8" i="3"/>
  <c r="AB8" i="3"/>
  <c r="AC8" i="3"/>
  <c r="AD8" i="3"/>
  <c r="AE8" i="3"/>
  <c r="AF8" i="3"/>
  <c r="AG8" i="3"/>
  <c r="AH8" i="3"/>
  <c r="AI8" i="3"/>
  <c r="B8" i="3"/>
  <c r="B5" i="3"/>
  <c r="B4" i="3"/>
  <c r="B3" i="3"/>
  <c r="C2" i="2"/>
  <c r="D2" i="2"/>
  <c r="E2" i="2"/>
  <c r="F2" i="2"/>
  <c r="G2" i="2"/>
  <c r="H2" i="2"/>
  <c r="I2" i="2"/>
  <c r="J2" i="2"/>
  <c r="K2" i="2"/>
  <c r="L2" i="2"/>
  <c r="C4" i="2"/>
  <c r="D4" i="2"/>
  <c r="E4" i="2"/>
  <c r="F4" i="2"/>
  <c r="G4" i="2"/>
  <c r="H4" i="2"/>
  <c r="I4" i="2"/>
  <c r="J4" i="2"/>
  <c r="K4" i="2"/>
  <c r="L4" i="2"/>
  <c r="C5" i="2"/>
  <c r="D5" i="2"/>
  <c r="E5" i="2"/>
  <c r="F5" i="2"/>
  <c r="G5" i="2"/>
  <c r="H5" i="2"/>
  <c r="I5" i="2"/>
  <c r="J5" i="2"/>
  <c r="K5" i="2"/>
  <c r="L5" i="2"/>
  <c r="C8" i="2"/>
  <c r="D8" i="2"/>
  <c r="E8" i="2"/>
  <c r="F8" i="2"/>
  <c r="G8" i="2"/>
  <c r="H8" i="2"/>
  <c r="I8" i="2"/>
  <c r="J8" i="2"/>
  <c r="K8" i="2"/>
  <c r="L8" i="2"/>
  <c r="M8" i="2"/>
  <c r="N8" i="2"/>
  <c r="O8" i="2"/>
  <c r="P8" i="2"/>
  <c r="Q8" i="2"/>
  <c r="R8" i="2"/>
  <c r="S8" i="2"/>
  <c r="T8" i="2"/>
  <c r="U8" i="2"/>
  <c r="V8" i="2"/>
  <c r="W8" i="2"/>
  <c r="X8" i="2"/>
  <c r="Y8" i="2"/>
  <c r="Z8" i="2"/>
  <c r="AA8" i="2"/>
  <c r="AB8" i="2"/>
  <c r="AC8" i="2"/>
  <c r="AD8" i="2"/>
  <c r="AE8" i="2"/>
  <c r="AF8" i="2"/>
  <c r="AG8" i="2"/>
  <c r="AH8" i="2"/>
  <c r="AI8" i="2"/>
  <c r="B5" i="2"/>
  <c r="B4" i="2"/>
  <c r="B8" i="2"/>
  <c r="M52" i="32"/>
  <c r="B47" i="32"/>
  <c r="B46" i="32"/>
  <c r="B161" i="32"/>
  <c r="B125" i="32"/>
  <c r="C127" i="32" s="1"/>
  <c r="M135" i="32" s="1"/>
  <c r="AC9" i="10" l="1"/>
  <c r="U9" i="10"/>
  <c r="AA9" i="6"/>
  <c r="X9" i="3"/>
  <c r="I9" i="9"/>
  <c r="AG9" i="10"/>
  <c r="Y9" i="10"/>
  <c r="Q9" i="10"/>
  <c r="AD9" i="9"/>
  <c r="Q9" i="7"/>
  <c r="AG9" i="7"/>
  <c r="D9" i="3"/>
  <c r="AH9" i="9"/>
  <c r="Z9" i="9"/>
  <c r="Y9" i="9"/>
  <c r="D9" i="4"/>
  <c r="R9" i="9"/>
  <c r="J9" i="9"/>
  <c r="AG9" i="3"/>
  <c r="AC9" i="3"/>
  <c r="Y9" i="3"/>
  <c r="U9" i="3"/>
  <c r="Q9" i="3"/>
  <c r="M9" i="3"/>
  <c r="I9" i="3"/>
  <c r="E9" i="3"/>
  <c r="B9" i="4"/>
  <c r="M9" i="10"/>
  <c r="I9" i="10"/>
  <c r="E9" i="10"/>
  <c r="B9" i="3"/>
  <c r="AB9" i="3"/>
  <c r="T9" i="3"/>
  <c r="L9" i="3"/>
  <c r="H9" i="3"/>
  <c r="AI9" i="10"/>
  <c r="AE9" i="10"/>
  <c r="AA9" i="10"/>
  <c r="W9" i="10"/>
  <c r="S9" i="10"/>
  <c r="O9" i="10"/>
  <c r="K9" i="10"/>
  <c r="G9" i="10"/>
  <c r="N9" i="9"/>
  <c r="AF9" i="10"/>
  <c r="AB9" i="10"/>
  <c r="X9" i="10"/>
  <c r="T9" i="10"/>
  <c r="P9" i="10"/>
  <c r="L9" i="10"/>
  <c r="H9" i="10"/>
  <c r="B9" i="2"/>
  <c r="K9" i="2"/>
  <c r="C9" i="2"/>
  <c r="L9" i="4"/>
  <c r="H9" i="4"/>
  <c r="H9" i="5"/>
  <c r="AI9" i="6"/>
  <c r="K9" i="6"/>
  <c r="C9" i="6"/>
  <c r="AF9" i="9"/>
  <c r="AB9" i="9"/>
  <c r="X9" i="9"/>
  <c r="T9" i="9"/>
  <c r="P9" i="9"/>
  <c r="L9" i="9"/>
  <c r="H9" i="9"/>
  <c r="D9" i="9"/>
  <c r="C9" i="10"/>
  <c r="AD9" i="7"/>
  <c r="V9" i="7"/>
  <c r="N9" i="7"/>
  <c r="F9" i="7"/>
  <c r="AI9" i="7"/>
  <c r="AE9" i="7"/>
  <c r="AA9" i="7"/>
  <c r="W9" i="7"/>
  <c r="S9" i="7"/>
  <c r="O9" i="7"/>
  <c r="K9" i="7"/>
  <c r="G9" i="7"/>
  <c r="C9" i="7"/>
  <c r="AH9" i="10"/>
  <c r="AD9" i="10"/>
  <c r="Z9" i="10"/>
  <c r="V9" i="10"/>
  <c r="R9" i="10"/>
  <c r="N9" i="10"/>
  <c r="J9" i="10"/>
  <c r="F9" i="10"/>
  <c r="L9" i="2"/>
  <c r="H9" i="2"/>
  <c r="D9" i="2"/>
  <c r="K9" i="4"/>
  <c r="G9" i="4"/>
  <c r="C9" i="4"/>
  <c r="I9" i="4"/>
  <c r="E9" i="4"/>
  <c r="AF9" i="5"/>
  <c r="P9" i="6"/>
  <c r="D9" i="6"/>
  <c r="Y9" i="7"/>
  <c r="I9" i="7"/>
  <c r="D9" i="10"/>
  <c r="AF9" i="7"/>
  <c r="X9" i="7"/>
  <c r="P9" i="7"/>
  <c r="D9" i="7"/>
  <c r="U9" i="7"/>
  <c r="AF9" i="6"/>
  <c r="AB9" i="6"/>
  <c r="X9" i="6"/>
  <c r="T9" i="6"/>
  <c r="L9" i="6"/>
  <c r="H9" i="6"/>
  <c r="B9" i="7"/>
  <c r="AH9" i="7"/>
  <c r="Z9" i="7"/>
  <c r="R9" i="7"/>
  <c r="J9" i="7"/>
  <c r="B9" i="9"/>
  <c r="V9" i="9"/>
  <c r="F9" i="9"/>
  <c r="AB9" i="7"/>
  <c r="T9" i="7"/>
  <c r="L9" i="7"/>
  <c r="H9" i="7"/>
  <c r="AC9" i="7"/>
  <c r="M9" i="7"/>
  <c r="E9" i="7"/>
  <c r="G9" i="2"/>
  <c r="AF9" i="3"/>
  <c r="P9" i="3"/>
  <c r="X9" i="5"/>
  <c r="P9" i="5"/>
  <c r="AE9" i="6"/>
  <c r="W9" i="6"/>
  <c r="S9" i="6"/>
  <c r="O9" i="6"/>
  <c r="G9" i="6"/>
  <c r="AG9" i="6"/>
  <c r="AC9" i="6"/>
  <c r="Y9" i="6"/>
  <c r="U9" i="6"/>
  <c r="Q9" i="6"/>
  <c r="M9" i="6"/>
  <c r="I9" i="6"/>
  <c r="E9" i="6"/>
  <c r="AG9" i="9"/>
  <c r="AC9" i="9"/>
  <c r="U9" i="9"/>
  <c r="Q9" i="9"/>
  <c r="M9" i="9"/>
  <c r="E9" i="9"/>
  <c r="AB9" i="5"/>
  <c r="T9" i="5"/>
  <c r="L9" i="5"/>
  <c r="D9" i="5"/>
  <c r="AG9" i="5"/>
  <c r="AC9" i="5"/>
  <c r="Y9" i="5"/>
  <c r="U9" i="5"/>
  <c r="Q9" i="5"/>
  <c r="M9" i="5"/>
  <c r="I9" i="5"/>
  <c r="E9" i="5"/>
  <c r="AI9" i="9"/>
  <c r="AE9" i="9"/>
  <c r="AA9" i="9"/>
  <c r="W9" i="9"/>
  <c r="S9" i="9"/>
  <c r="O9" i="9"/>
  <c r="K9" i="9"/>
  <c r="G9" i="9"/>
  <c r="C9" i="9"/>
  <c r="J9" i="4"/>
  <c r="F9" i="4"/>
  <c r="B9" i="5"/>
  <c r="B9" i="6"/>
  <c r="B9" i="10"/>
  <c r="AI9" i="5"/>
  <c r="AE9" i="5"/>
  <c r="AA9" i="5"/>
  <c r="W9" i="5"/>
  <c r="S9" i="5"/>
  <c r="O9" i="5"/>
  <c r="K9" i="5"/>
  <c r="G9" i="5"/>
  <c r="C9" i="5"/>
  <c r="AH9" i="5"/>
  <c r="AD9" i="5"/>
  <c r="Z9" i="5"/>
  <c r="V9" i="5"/>
  <c r="R9" i="5"/>
  <c r="N9" i="5"/>
  <c r="J9" i="5"/>
  <c r="F9" i="5"/>
  <c r="J9" i="2"/>
  <c r="F9" i="2"/>
  <c r="I9" i="2"/>
  <c r="E9" i="2"/>
  <c r="AI9" i="3"/>
  <c r="AE9" i="3"/>
  <c r="AA9" i="3"/>
  <c r="W9" i="3"/>
  <c r="S9" i="3"/>
  <c r="O9" i="3"/>
  <c r="K9" i="3"/>
  <c r="G9" i="3"/>
  <c r="C9" i="3"/>
  <c r="AH9" i="3"/>
  <c r="AD9" i="3"/>
  <c r="Z9" i="3"/>
  <c r="V9" i="3"/>
  <c r="R9" i="3"/>
  <c r="N9" i="3"/>
  <c r="J9" i="3"/>
  <c r="F9" i="3"/>
  <c r="AH9" i="6"/>
  <c r="AD9" i="6"/>
  <c r="Z9" i="6"/>
  <c r="V9" i="6"/>
  <c r="R9" i="6"/>
  <c r="N9" i="6"/>
  <c r="J9" i="6"/>
  <c r="F9" i="6"/>
  <c r="N135" i="32"/>
  <c r="X135" i="32"/>
  <c r="P135" i="32"/>
  <c r="AI135" i="32"/>
  <c r="AE135" i="32"/>
  <c r="AA135" i="32"/>
  <c r="W135" i="32"/>
  <c r="S135" i="32"/>
  <c r="O135" i="32"/>
  <c r="AG135" i="32"/>
  <c r="Y135" i="32"/>
  <c r="AF135" i="32"/>
  <c r="AB135" i="32"/>
  <c r="T135" i="32"/>
  <c r="AH135" i="32"/>
  <c r="AD135" i="32"/>
  <c r="Z135" i="32"/>
  <c r="V135" i="32"/>
  <c r="R135" i="32"/>
  <c r="AC135" i="32"/>
  <c r="U135" i="32"/>
  <c r="Q135" i="32"/>
  <c r="C126" i="32"/>
  <c r="M134" i="32" s="1"/>
  <c r="M5" i="2" s="1"/>
  <c r="C128" i="32"/>
  <c r="C9" i="35"/>
  <c r="D9" i="35"/>
  <c r="E9" i="35"/>
  <c r="F9" i="35"/>
  <c r="G9" i="35"/>
  <c r="H9" i="35"/>
  <c r="I9" i="35"/>
  <c r="J9" i="35"/>
  <c r="K9" i="35"/>
  <c r="L9" i="35"/>
  <c r="M9" i="35"/>
  <c r="N9" i="35"/>
  <c r="O9" i="35"/>
  <c r="P9" i="35"/>
  <c r="Q9" i="35"/>
  <c r="R9" i="35"/>
  <c r="S9" i="35"/>
  <c r="T9" i="35"/>
  <c r="U9" i="35"/>
  <c r="V9" i="35"/>
  <c r="W9" i="35"/>
  <c r="X9" i="35"/>
  <c r="Y9" i="35"/>
  <c r="Z9" i="35"/>
  <c r="AA9" i="35"/>
  <c r="AB9" i="35"/>
  <c r="AC9" i="35"/>
  <c r="AD9" i="35"/>
  <c r="AE9" i="35"/>
  <c r="AF9" i="35"/>
  <c r="AG9" i="35"/>
  <c r="AH9" i="35"/>
  <c r="AI9" i="35"/>
  <c r="B9" i="35"/>
  <c r="C10" i="35"/>
  <c r="D10" i="35"/>
  <c r="E10" i="35"/>
  <c r="F10" i="35"/>
  <c r="G10" i="35"/>
  <c r="H10" i="35"/>
  <c r="I10" i="35"/>
  <c r="J10" i="35"/>
  <c r="K10" i="35"/>
  <c r="L10" i="35"/>
  <c r="M10" i="35"/>
  <c r="N10" i="35"/>
  <c r="O10" i="35"/>
  <c r="P10" i="35"/>
  <c r="Q10" i="35"/>
  <c r="R10" i="35"/>
  <c r="S10" i="35"/>
  <c r="T10" i="35"/>
  <c r="U10" i="35"/>
  <c r="V10" i="35"/>
  <c r="W10" i="35"/>
  <c r="X10" i="35"/>
  <c r="Y10" i="35"/>
  <c r="C17" i="35" s="1"/>
  <c r="Z10" i="35"/>
  <c r="AA10" i="35"/>
  <c r="AB10" i="35"/>
  <c r="AC10" i="35"/>
  <c r="AD10" i="35"/>
  <c r="AE10" i="35"/>
  <c r="AF10" i="35"/>
  <c r="AG10" i="35"/>
  <c r="AH10" i="35"/>
  <c r="AI10" i="35"/>
  <c r="C11" i="35"/>
  <c r="D11" i="35"/>
  <c r="E11" i="35"/>
  <c r="F11" i="35"/>
  <c r="G11" i="35"/>
  <c r="H11" i="35"/>
  <c r="I11" i="35"/>
  <c r="J11" i="35"/>
  <c r="K11" i="35"/>
  <c r="L11" i="35"/>
  <c r="M11" i="35"/>
  <c r="N11" i="35"/>
  <c r="O11" i="35"/>
  <c r="P11" i="35"/>
  <c r="Q11" i="35"/>
  <c r="R11" i="35"/>
  <c r="S11" i="35"/>
  <c r="T11" i="35"/>
  <c r="U11" i="35"/>
  <c r="V11" i="35"/>
  <c r="W11" i="35"/>
  <c r="X11" i="35"/>
  <c r="Y11" i="35"/>
  <c r="Z11" i="35"/>
  <c r="AA11" i="35"/>
  <c r="AB11" i="35"/>
  <c r="AC11" i="35"/>
  <c r="AD11" i="35"/>
  <c r="AE11" i="35"/>
  <c r="AF11" i="35"/>
  <c r="AG11" i="35"/>
  <c r="AH11" i="35"/>
  <c r="AI11" i="35"/>
  <c r="B11" i="35"/>
  <c r="B10" i="35"/>
  <c r="C8" i="35"/>
  <c r="D8" i="35"/>
  <c r="E8" i="35"/>
  <c r="F8" i="35"/>
  <c r="G8" i="35"/>
  <c r="H8" i="35"/>
  <c r="I8" i="35"/>
  <c r="J8" i="35"/>
  <c r="K8" i="35"/>
  <c r="L8" i="35"/>
  <c r="M8" i="35"/>
  <c r="N8" i="35"/>
  <c r="O8" i="35"/>
  <c r="P8" i="35"/>
  <c r="Q8" i="35"/>
  <c r="R8" i="35"/>
  <c r="S8" i="35"/>
  <c r="T8" i="35"/>
  <c r="U8" i="35"/>
  <c r="V8" i="35"/>
  <c r="W8" i="35"/>
  <c r="X8" i="35"/>
  <c r="Y8" i="35"/>
  <c r="Z8" i="35"/>
  <c r="AA8" i="35"/>
  <c r="AB8" i="35"/>
  <c r="AC8" i="35"/>
  <c r="AD8" i="35"/>
  <c r="AE8" i="35"/>
  <c r="AF8" i="35"/>
  <c r="AG8" i="35"/>
  <c r="AH8" i="35"/>
  <c r="AI8" i="35"/>
  <c r="B8" i="35"/>
  <c r="C7" i="35"/>
  <c r="D7" i="35"/>
  <c r="E7" i="35"/>
  <c r="F7" i="35"/>
  <c r="G7" i="35"/>
  <c r="H7" i="35"/>
  <c r="I7" i="35"/>
  <c r="J7" i="35"/>
  <c r="K7" i="35"/>
  <c r="L7" i="35"/>
  <c r="M7" i="35"/>
  <c r="N7" i="35"/>
  <c r="O7" i="35"/>
  <c r="P7" i="35"/>
  <c r="Q7" i="35"/>
  <c r="R7" i="35"/>
  <c r="S7" i="35"/>
  <c r="T7" i="35"/>
  <c r="U7" i="35"/>
  <c r="V7" i="35"/>
  <c r="W7" i="35"/>
  <c r="X7" i="35"/>
  <c r="Y7" i="35"/>
  <c r="Z7" i="35"/>
  <c r="AA7" i="35"/>
  <c r="AB7" i="35"/>
  <c r="AC7" i="35"/>
  <c r="AD7" i="35"/>
  <c r="AE7" i="35"/>
  <c r="AF7" i="35"/>
  <c r="AG7" i="35"/>
  <c r="AH7" i="35"/>
  <c r="AI7" i="35"/>
  <c r="B7" i="35"/>
  <c r="C6" i="35"/>
  <c r="D6" i="35"/>
  <c r="E6" i="35"/>
  <c r="F6" i="35"/>
  <c r="G6" i="35"/>
  <c r="H6" i="35"/>
  <c r="I6" i="35"/>
  <c r="J6" i="35"/>
  <c r="K6" i="35"/>
  <c r="L6" i="35"/>
  <c r="M6" i="35"/>
  <c r="N6" i="35"/>
  <c r="O6" i="35"/>
  <c r="P6" i="35"/>
  <c r="Q6" i="35"/>
  <c r="R6" i="35"/>
  <c r="S6" i="35"/>
  <c r="T6" i="35"/>
  <c r="U6" i="35"/>
  <c r="V6" i="35"/>
  <c r="W6" i="35"/>
  <c r="X6" i="35"/>
  <c r="Y6" i="35"/>
  <c r="Z6" i="35"/>
  <c r="AA6" i="35"/>
  <c r="AB6" i="35"/>
  <c r="AC6" i="35"/>
  <c r="AD6" i="35"/>
  <c r="AE6" i="35"/>
  <c r="AF6" i="35"/>
  <c r="AG6" i="35"/>
  <c r="AH6" i="35"/>
  <c r="AI6" i="35"/>
  <c r="B6" i="35"/>
  <c r="C18" i="35" l="1"/>
  <c r="B14" i="35"/>
  <c r="C14" i="35"/>
  <c r="D15" i="35"/>
  <c r="B15" i="35"/>
  <c r="D17" i="35"/>
  <c r="B17" i="35"/>
  <c r="C16" i="35"/>
  <c r="D18" i="35"/>
  <c r="B18" i="35"/>
  <c r="D14" i="35"/>
  <c r="C15" i="35"/>
  <c r="D16" i="35"/>
  <c r="B16" i="35"/>
  <c r="N167" i="32"/>
  <c r="N5" i="4" s="1"/>
  <c r="N9" i="4" s="1"/>
  <c r="R167" i="32"/>
  <c r="R5" i="4" s="1"/>
  <c r="R9" i="4" s="1"/>
  <c r="V167" i="32"/>
  <c r="V5" i="4" s="1"/>
  <c r="V9" i="4" s="1"/>
  <c r="Z167" i="32"/>
  <c r="Z5" i="4" s="1"/>
  <c r="Z9" i="4" s="1"/>
  <c r="AD167" i="32"/>
  <c r="AD5" i="4" s="1"/>
  <c r="AD9" i="4" s="1"/>
  <c r="AH167" i="32"/>
  <c r="AH5" i="4" s="1"/>
  <c r="AH9" i="4" s="1"/>
  <c r="Q167" i="32"/>
  <c r="Q5" i="4" s="1"/>
  <c r="Q9" i="4" s="1"/>
  <c r="AC167" i="32"/>
  <c r="AC5" i="4" s="1"/>
  <c r="AC9" i="4" s="1"/>
  <c r="O167" i="32"/>
  <c r="O5" i="4" s="1"/>
  <c r="O9" i="4" s="1"/>
  <c r="S167" i="32"/>
  <c r="S5" i="4" s="1"/>
  <c r="S9" i="4" s="1"/>
  <c r="W167" i="32"/>
  <c r="W5" i="4" s="1"/>
  <c r="W9" i="4" s="1"/>
  <c r="AA167" i="32"/>
  <c r="AA5" i="4" s="1"/>
  <c r="AA9" i="4" s="1"/>
  <c r="AE167" i="32"/>
  <c r="AE5" i="4" s="1"/>
  <c r="AE9" i="4" s="1"/>
  <c r="AI167" i="32"/>
  <c r="AI5" i="4" s="1"/>
  <c r="AI9" i="4" s="1"/>
  <c r="U167" i="32"/>
  <c r="U5" i="4" s="1"/>
  <c r="U9" i="4" s="1"/>
  <c r="Y167" i="32"/>
  <c r="Y5" i="4" s="1"/>
  <c r="Y9" i="4" s="1"/>
  <c r="AG167" i="32"/>
  <c r="AG5" i="4" s="1"/>
  <c r="AG9" i="4" s="1"/>
  <c r="P167" i="32"/>
  <c r="P5" i="4" s="1"/>
  <c r="P9" i="4" s="1"/>
  <c r="T167" i="32"/>
  <c r="T5" i="4" s="1"/>
  <c r="T9" i="4" s="1"/>
  <c r="X167" i="32"/>
  <c r="X5" i="4" s="1"/>
  <c r="X9" i="4" s="1"/>
  <c r="AB167" i="32"/>
  <c r="AB5" i="4" s="1"/>
  <c r="AB9" i="4" s="1"/>
  <c r="AF167" i="32"/>
  <c r="AF5" i="4" s="1"/>
  <c r="AF9" i="4" s="1"/>
  <c r="M167" i="32"/>
  <c r="M5" i="4" s="1"/>
  <c r="M9" i="4" s="1"/>
  <c r="O134" i="32"/>
  <c r="O5" i="2" s="1"/>
  <c r="S134" i="32"/>
  <c r="S5" i="2" s="1"/>
  <c r="W134" i="32"/>
  <c r="W5" i="2" s="1"/>
  <c r="AA134" i="32"/>
  <c r="AA5" i="2" s="1"/>
  <c r="AE134" i="32"/>
  <c r="AE5" i="2" s="1"/>
  <c r="AI134" i="32"/>
  <c r="AI5" i="2" s="1"/>
  <c r="T134" i="32"/>
  <c r="T5" i="2" s="1"/>
  <c r="X134" i="32"/>
  <c r="X5" i="2" s="1"/>
  <c r="AB134" i="32"/>
  <c r="AB5" i="2" s="1"/>
  <c r="AF134" i="32"/>
  <c r="AF5" i="2" s="1"/>
  <c r="N134" i="32"/>
  <c r="N5" i="2" s="1"/>
  <c r="U134" i="32"/>
  <c r="U5" i="2" s="1"/>
  <c r="Y134" i="32"/>
  <c r="Y5" i="2" s="1"/>
  <c r="AC134" i="32"/>
  <c r="AC5" i="2" s="1"/>
  <c r="AG134" i="32"/>
  <c r="AG5" i="2" s="1"/>
  <c r="R134" i="32"/>
  <c r="R5" i="2" s="1"/>
  <c r="V134" i="32"/>
  <c r="V5" i="2" s="1"/>
  <c r="Z134" i="32"/>
  <c r="Z5" i="2" s="1"/>
  <c r="AD134" i="32"/>
  <c r="AD5" i="2" s="1"/>
  <c r="P134" i="32"/>
  <c r="P5" i="2" s="1"/>
  <c r="Q134" i="32"/>
  <c r="Q5" i="2" s="1"/>
  <c r="AH134" i="32"/>
  <c r="AH5" i="2" s="1"/>
  <c r="N93" i="32" l="1"/>
  <c r="O93" i="32"/>
  <c r="P93" i="32"/>
  <c r="Q93" i="32"/>
  <c r="R93" i="32"/>
  <c r="S93" i="32"/>
  <c r="T93" i="32"/>
  <c r="U93" i="32"/>
  <c r="V93" i="32"/>
  <c r="W93" i="32"/>
  <c r="X93" i="32"/>
  <c r="Y93" i="32"/>
  <c r="Z93" i="32"/>
  <c r="AA93" i="32"/>
  <c r="AB93" i="32"/>
  <c r="AC93" i="32"/>
  <c r="AD93" i="32"/>
  <c r="AE93" i="32"/>
  <c r="AF93" i="32"/>
  <c r="AG93" i="32"/>
  <c r="AH93" i="32"/>
  <c r="AI93" i="32"/>
  <c r="M93" i="32"/>
  <c r="N86" i="32" l="1"/>
  <c r="N4" i="2" s="1"/>
  <c r="O86" i="32"/>
  <c r="O4" i="2" s="1"/>
  <c r="P86" i="32"/>
  <c r="P4" i="2" s="1"/>
  <c r="Q86" i="32"/>
  <c r="Q4" i="2" s="1"/>
  <c r="R86" i="32"/>
  <c r="R4" i="2" s="1"/>
  <c r="S86" i="32"/>
  <c r="S4" i="2" s="1"/>
  <c r="T86" i="32"/>
  <c r="T4" i="2" s="1"/>
  <c r="U86" i="32"/>
  <c r="U4" i="2" s="1"/>
  <c r="V86" i="32"/>
  <c r="V4" i="2" s="1"/>
  <c r="W86" i="32"/>
  <c r="W4" i="2" s="1"/>
  <c r="X86" i="32"/>
  <c r="X4" i="2" s="1"/>
  <c r="Y86" i="32"/>
  <c r="Y4" i="2" s="1"/>
  <c r="Z86" i="32"/>
  <c r="Z4" i="2" s="1"/>
  <c r="AA86" i="32"/>
  <c r="AA4" i="2" s="1"/>
  <c r="AB86" i="32"/>
  <c r="AB4" i="2" s="1"/>
  <c r="AC86" i="32"/>
  <c r="AC4" i="2" s="1"/>
  <c r="AD86" i="32"/>
  <c r="AD4" i="2" s="1"/>
  <c r="AE86" i="32"/>
  <c r="AE4" i="2" s="1"/>
  <c r="AF86" i="32"/>
  <c r="AF4" i="2" s="1"/>
  <c r="AG86" i="32"/>
  <c r="AG4" i="2" s="1"/>
  <c r="AH86" i="32"/>
  <c r="AH4" i="2" s="1"/>
  <c r="AI86" i="32"/>
  <c r="AI4" i="2" s="1"/>
  <c r="M86" i="32"/>
  <c r="M4" i="2" s="1"/>
  <c r="P53" i="32"/>
  <c r="Q52" i="32"/>
  <c r="AH52" i="32" l="1"/>
  <c r="AB52" i="32"/>
  <c r="W52" i="32"/>
  <c r="R52" i="32"/>
  <c r="AA52" i="32"/>
  <c r="AA2" i="2" s="1"/>
  <c r="AA9" i="2" s="1"/>
  <c r="P52" i="32"/>
  <c r="P2" i="2" s="1"/>
  <c r="P9" i="2" s="1"/>
  <c r="Z52" i="32"/>
  <c r="Z2" i="2" s="1"/>
  <c r="Z9" i="2" s="1"/>
  <c r="O52" i="32"/>
  <c r="AF52" i="32"/>
  <c r="AF2" i="2" s="1"/>
  <c r="AF9" i="2" s="1"/>
  <c r="V52" i="32"/>
  <c r="AE52" i="32"/>
  <c r="T52" i="32"/>
  <c r="AI52" i="32"/>
  <c r="AI2" i="2" s="1"/>
  <c r="AI9" i="2" s="1"/>
  <c r="AD52" i="32"/>
  <c r="AD2" i="2" s="1"/>
  <c r="AD9" i="2" s="1"/>
  <c r="X52" i="32"/>
  <c r="X2" i="2" s="1"/>
  <c r="X9" i="2" s="1"/>
  <c r="S52" i="32"/>
  <c r="N52" i="32"/>
  <c r="AI53" i="32"/>
  <c r="AE53" i="32"/>
  <c r="AA53" i="32"/>
  <c r="W53" i="32"/>
  <c r="S53" i="32"/>
  <c r="O53" i="32"/>
  <c r="AH53" i="32"/>
  <c r="AD53" i="32"/>
  <c r="Z53" i="32"/>
  <c r="V53" i="32"/>
  <c r="R53" i="32"/>
  <c r="N53" i="32"/>
  <c r="AG53" i="32"/>
  <c r="AC53" i="32"/>
  <c r="Y53" i="32"/>
  <c r="U53" i="32"/>
  <c r="Q53" i="32"/>
  <c r="Q2" i="2" s="1"/>
  <c r="Q9" i="2" s="1"/>
  <c r="AG52" i="32"/>
  <c r="AC52" i="32"/>
  <c r="Y52" i="32"/>
  <c r="Y2" i="2" s="1"/>
  <c r="Y9" i="2" s="1"/>
  <c r="U52" i="32"/>
  <c r="U2" i="2" s="1"/>
  <c r="U9" i="2" s="1"/>
  <c r="M53" i="32"/>
  <c r="M2" i="2" s="1"/>
  <c r="M9" i="2" s="1"/>
  <c r="AF53" i="32"/>
  <c r="AB53" i="32"/>
  <c r="X53" i="32"/>
  <c r="T53" i="32"/>
  <c r="T2" i="2" l="1"/>
  <c r="T9" i="2" s="1"/>
  <c r="R2" i="2"/>
  <c r="R9" i="2" s="1"/>
  <c r="W2" i="2"/>
  <c r="W9" i="2" s="1"/>
  <c r="AC2" i="2"/>
  <c r="AC9" i="2" s="1"/>
  <c r="V2" i="2"/>
  <c r="V9" i="2" s="1"/>
  <c r="AB2" i="2"/>
  <c r="AB9" i="2" s="1"/>
  <c r="AH2" i="2"/>
  <c r="AH9" i="2" s="1"/>
  <c r="AG2" i="2"/>
  <c r="AG9" i="2" s="1"/>
  <c r="AE2" i="2"/>
  <c r="AE9" i="2" s="1"/>
  <c r="N2" i="2"/>
  <c r="N9" i="2" s="1"/>
  <c r="S2" i="2"/>
  <c r="S9" i="2" s="1"/>
  <c r="O2" i="2"/>
  <c r="O9" i="2" s="1"/>
  <c r="A21" i="22"/>
  <c r="BA42" i="15" l="1"/>
  <c r="C101" i="25"/>
  <c r="D101" i="25"/>
  <c r="E101" i="25"/>
  <c r="F101" i="25"/>
  <c r="G101" i="25"/>
  <c r="H101" i="25"/>
  <c r="I101" i="25"/>
  <c r="J101" i="25"/>
  <c r="K101" i="25"/>
  <c r="L101" i="25"/>
  <c r="M101" i="25"/>
  <c r="N101" i="25"/>
  <c r="O101" i="25"/>
  <c r="P101" i="25"/>
  <c r="Q101" i="25"/>
  <c r="R101" i="25"/>
  <c r="S101" i="25"/>
  <c r="T101" i="25"/>
  <c r="U101" i="25"/>
  <c r="V101" i="25"/>
  <c r="W101" i="25"/>
  <c r="X101" i="25"/>
  <c r="Y101" i="25"/>
  <c r="Z101" i="25"/>
  <c r="AA101" i="25"/>
  <c r="AB101" i="25"/>
  <c r="AC101" i="25"/>
  <c r="AD101" i="25"/>
  <c r="AE101" i="25"/>
  <c r="AF101" i="25"/>
  <c r="AG101" i="25"/>
  <c r="AH101" i="25"/>
  <c r="AI101" i="25"/>
  <c r="B101" i="25"/>
  <c r="B76" i="25"/>
  <c r="C76" i="25"/>
  <c r="D76" i="25"/>
  <c r="E76" i="25"/>
  <c r="F76" i="25"/>
  <c r="G76" i="25"/>
  <c r="H76" i="25"/>
  <c r="I76" i="25"/>
  <c r="J76" i="25"/>
  <c r="K76" i="25"/>
  <c r="L76" i="25"/>
  <c r="M76" i="25"/>
  <c r="N76" i="25"/>
  <c r="O76" i="25"/>
  <c r="P76" i="25"/>
  <c r="Q76" i="25"/>
  <c r="R76" i="25"/>
  <c r="S76" i="25"/>
  <c r="T76" i="25"/>
  <c r="U76" i="25"/>
  <c r="V76" i="25"/>
  <c r="W76" i="25"/>
  <c r="X76" i="25"/>
  <c r="Y76" i="25"/>
  <c r="Z76" i="25"/>
  <c r="AA76" i="25"/>
  <c r="AB76" i="25"/>
  <c r="AC76" i="25"/>
  <c r="AD76" i="25"/>
  <c r="AE76" i="25"/>
  <c r="AF76" i="25"/>
  <c r="AG76" i="25"/>
  <c r="AH76" i="25"/>
  <c r="AI76" i="25"/>
  <c r="C8" i="25" l="1"/>
  <c r="D8" i="25"/>
  <c r="E8" i="25"/>
  <c r="F8" i="25"/>
  <c r="G8" i="25"/>
  <c r="H8" i="25"/>
  <c r="I8" i="25"/>
  <c r="J8" i="25"/>
  <c r="K8" i="25"/>
  <c r="L8" i="25"/>
  <c r="M8" i="25"/>
  <c r="N8" i="25"/>
  <c r="O8" i="25"/>
  <c r="P8" i="25"/>
  <c r="Q8" i="25"/>
  <c r="R8" i="25"/>
  <c r="S8" i="25"/>
  <c r="T8" i="25"/>
  <c r="B8" i="25"/>
  <c r="C7" i="25"/>
  <c r="D7" i="25"/>
  <c r="E7" i="25"/>
  <c r="F7" i="25"/>
  <c r="G7" i="25"/>
  <c r="H7" i="25"/>
  <c r="I7" i="25"/>
  <c r="J7" i="25"/>
  <c r="K7" i="25"/>
  <c r="L7" i="25"/>
  <c r="M7" i="25"/>
  <c r="N7" i="25"/>
  <c r="O7" i="25"/>
  <c r="P7" i="25"/>
  <c r="Q7" i="25"/>
  <c r="R7" i="25"/>
  <c r="S7" i="25"/>
  <c r="T7" i="25"/>
  <c r="B7" i="25"/>
  <c r="C6" i="25"/>
  <c r="D6" i="25"/>
  <c r="E6" i="25"/>
  <c r="F6" i="25"/>
  <c r="G6" i="25"/>
  <c r="H6" i="25"/>
  <c r="I6" i="25"/>
  <c r="J6" i="25"/>
  <c r="K6" i="25"/>
  <c r="L6" i="25"/>
  <c r="M6" i="25"/>
  <c r="N6" i="25"/>
  <c r="O6" i="25"/>
  <c r="P6" i="25"/>
  <c r="Q6" i="25"/>
  <c r="R6" i="25"/>
  <c r="S6" i="25"/>
  <c r="T6" i="25"/>
  <c r="B6" i="25"/>
  <c r="AF10" i="23"/>
  <c r="AF11" i="23"/>
  <c r="B44" i="25" s="1"/>
  <c r="AF12" i="23"/>
  <c r="B45" i="25" s="1"/>
  <c r="AF13" i="23"/>
  <c r="B46" i="25" s="1"/>
  <c r="AF14" i="23"/>
  <c r="B47" i="25" s="1"/>
  <c r="AF15" i="23"/>
  <c r="B48" i="25" s="1"/>
  <c r="AF16" i="23"/>
  <c r="B49" i="25" s="1"/>
  <c r="AF17" i="23"/>
  <c r="B50" i="25" s="1"/>
  <c r="AF18" i="23"/>
  <c r="B51" i="25" s="1"/>
  <c r="AF19" i="23"/>
  <c r="B52" i="25" s="1"/>
  <c r="AF20" i="23"/>
  <c r="B53" i="25" s="1"/>
  <c r="AF21" i="23"/>
  <c r="B54" i="25" s="1"/>
  <c r="AF22" i="23"/>
  <c r="B55" i="25" s="1"/>
  <c r="AF23" i="23"/>
  <c r="B56" i="25" s="1"/>
  <c r="AF24" i="23"/>
  <c r="B57" i="25" s="1"/>
  <c r="AF25" i="23"/>
  <c r="B58" i="25" s="1"/>
  <c r="AF26" i="23"/>
  <c r="B59" i="25" s="1"/>
  <c r="AF27" i="23"/>
  <c r="B60" i="25" s="1"/>
  <c r="AF28" i="23"/>
  <c r="B61" i="25" s="1"/>
  <c r="AF29" i="23"/>
  <c r="B62" i="25" s="1"/>
  <c r="AF30" i="23"/>
  <c r="B63" i="25" s="1"/>
  <c r="AF31" i="23"/>
  <c r="B64" i="25" s="1"/>
  <c r="AF32" i="23"/>
  <c r="B65" i="25" s="1"/>
  <c r="AF33" i="23"/>
  <c r="B66" i="25" s="1"/>
  <c r="AF34" i="23"/>
  <c r="B67" i="25" s="1"/>
  <c r="AF35" i="23"/>
  <c r="B68" i="25" s="1"/>
  <c r="AF36" i="23"/>
  <c r="B69" i="25" s="1"/>
  <c r="AF37" i="23"/>
  <c r="B70" i="25" s="1"/>
  <c r="AF38" i="23"/>
  <c r="B71" i="25" s="1"/>
  <c r="AF39" i="23"/>
  <c r="AE41" i="23"/>
  <c r="BA139" i="22"/>
  <c r="AZ139" i="22"/>
  <c r="AY139" i="22"/>
  <c r="AX139" i="22"/>
  <c r="AW139" i="22"/>
  <c r="AV139" i="22"/>
  <c r="AU139" i="22"/>
  <c r="AT139" i="22"/>
  <c r="AS139" i="22"/>
  <c r="AR139" i="22"/>
  <c r="AQ139" i="22"/>
  <c r="AP139" i="22"/>
  <c r="AO139" i="22"/>
  <c r="AN139" i="22"/>
  <c r="AM139" i="22"/>
  <c r="AL139" i="22"/>
  <c r="AK139" i="22"/>
  <c r="AJ139" i="22"/>
  <c r="AI139" i="22"/>
  <c r="AH139" i="22"/>
  <c r="AG139" i="22"/>
  <c r="AF139" i="22"/>
  <c r="AE139" i="22"/>
  <c r="AD139" i="22"/>
  <c r="AC139" i="22"/>
  <c r="AB139" i="22"/>
  <c r="AA139" i="22"/>
  <c r="Z139" i="22"/>
  <c r="Y139" i="22"/>
  <c r="X139" i="22"/>
  <c r="W139" i="22"/>
  <c r="V139" i="22"/>
  <c r="U139" i="22"/>
  <c r="T139" i="22"/>
  <c r="S139" i="22"/>
  <c r="R139" i="22"/>
  <c r="Q139" i="22"/>
  <c r="P139" i="22"/>
  <c r="O139" i="22"/>
  <c r="N139" i="22"/>
  <c r="M139" i="22"/>
  <c r="L139" i="22"/>
  <c r="K139" i="22"/>
  <c r="J139" i="22"/>
  <c r="I139" i="22"/>
  <c r="H139" i="22"/>
  <c r="G139" i="22"/>
  <c r="F139" i="22"/>
  <c r="E139" i="22"/>
  <c r="D139" i="22"/>
  <c r="C139" i="22"/>
  <c r="A139" i="22"/>
  <c r="BA138" i="22"/>
  <c r="AZ138" i="22"/>
  <c r="AY138" i="22"/>
  <c r="AX138" i="22"/>
  <c r="AW138" i="22"/>
  <c r="AV138" i="22"/>
  <c r="AU138" i="22"/>
  <c r="AT138" i="22"/>
  <c r="AS138" i="22"/>
  <c r="AR138" i="22"/>
  <c r="AQ138" i="22"/>
  <c r="AP138" i="22"/>
  <c r="AO138" i="22"/>
  <c r="AN138" i="22"/>
  <c r="AM138" i="22"/>
  <c r="AL138" i="22"/>
  <c r="AK138" i="22"/>
  <c r="AJ138" i="22"/>
  <c r="AI138" i="22"/>
  <c r="AH138" i="22"/>
  <c r="AG138" i="22"/>
  <c r="AF138" i="22"/>
  <c r="AE138" i="22"/>
  <c r="AD138" i="22"/>
  <c r="AC138" i="22"/>
  <c r="AB138" i="22"/>
  <c r="AA138" i="22"/>
  <c r="Z138" i="22"/>
  <c r="Y138" i="22"/>
  <c r="X138" i="22"/>
  <c r="W138" i="22"/>
  <c r="V138" i="22"/>
  <c r="U138" i="22"/>
  <c r="T138" i="22"/>
  <c r="S138" i="22"/>
  <c r="R138" i="22"/>
  <c r="Q138" i="22"/>
  <c r="P138" i="22"/>
  <c r="O138" i="22"/>
  <c r="N138" i="22"/>
  <c r="M138" i="22"/>
  <c r="L138" i="22"/>
  <c r="K138" i="22"/>
  <c r="J138" i="22"/>
  <c r="I138" i="22"/>
  <c r="H138" i="22"/>
  <c r="G138" i="22"/>
  <c r="F138" i="22"/>
  <c r="E138" i="22"/>
  <c r="D138" i="22"/>
  <c r="C138" i="22"/>
  <c r="A138" i="22"/>
  <c r="BA137" i="22"/>
  <c r="AZ137" i="22"/>
  <c r="AY137" i="22"/>
  <c r="AX137" i="22"/>
  <c r="AW137" i="22"/>
  <c r="AV137" i="22"/>
  <c r="AU137" i="22"/>
  <c r="AT137" i="22"/>
  <c r="AS137" i="22"/>
  <c r="AR137" i="22"/>
  <c r="AQ137" i="22"/>
  <c r="AP137" i="22"/>
  <c r="AO137" i="22"/>
  <c r="AN137" i="22"/>
  <c r="AM137" i="22"/>
  <c r="AL137" i="22"/>
  <c r="AK137" i="22"/>
  <c r="AJ137" i="22"/>
  <c r="AI137" i="22"/>
  <c r="AH137" i="22"/>
  <c r="AG137" i="22"/>
  <c r="AF137" i="22"/>
  <c r="AE137" i="22"/>
  <c r="AD137" i="22"/>
  <c r="AC137" i="22"/>
  <c r="AB137" i="22"/>
  <c r="AA137" i="22"/>
  <c r="Z137" i="22"/>
  <c r="Y137" i="22"/>
  <c r="X137" i="22"/>
  <c r="W137" i="22"/>
  <c r="V137" i="22"/>
  <c r="U137" i="22"/>
  <c r="T137" i="22"/>
  <c r="S137" i="22"/>
  <c r="R137" i="22"/>
  <c r="Q137" i="22"/>
  <c r="P137" i="22"/>
  <c r="O137" i="22"/>
  <c r="N137" i="22"/>
  <c r="M137" i="22"/>
  <c r="L137" i="22"/>
  <c r="K137" i="22"/>
  <c r="J137" i="22"/>
  <c r="I137" i="22"/>
  <c r="H137" i="22"/>
  <c r="G137" i="22"/>
  <c r="F137" i="22"/>
  <c r="E137" i="22"/>
  <c r="D137" i="22"/>
  <c r="C137" i="22"/>
  <c r="A137" i="22"/>
  <c r="BA135" i="22"/>
  <c r="AZ135" i="22"/>
  <c r="AY135" i="22"/>
  <c r="AX135" i="22"/>
  <c r="AW135" i="22"/>
  <c r="AV135" i="22"/>
  <c r="AU135" i="22"/>
  <c r="AT135" i="22"/>
  <c r="AS135" i="22"/>
  <c r="AR135" i="22"/>
  <c r="AQ135" i="22"/>
  <c r="AP135" i="22"/>
  <c r="AO135" i="22"/>
  <c r="AN135" i="22"/>
  <c r="AM135" i="22"/>
  <c r="AL135" i="22"/>
  <c r="AK135" i="22"/>
  <c r="AJ135" i="22"/>
  <c r="AI135" i="22"/>
  <c r="AH135" i="22"/>
  <c r="AG135" i="22"/>
  <c r="AF135" i="22"/>
  <c r="AE135" i="22"/>
  <c r="AD135" i="22"/>
  <c r="AC135" i="22"/>
  <c r="AB135" i="22"/>
  <c r="AA135" i="22"/>
  <c r="Z135" i="22"/>
  <c r="Y135" i="22"/>
  <c r="X135" i="22"/>
  <c r="W135" i="22"/>
  <c r="V135" i="22"/>
  <c r="U135" i="22"/>
  <c r="T135" i="22"/>
  <c r="S135" i="22"/>
  <c r="R135" i="22"/>
  <c r="Q135" i="22"/>
  <c r="P135" i="22"/>
  <c r="O135" i="22"/>
  <c r="N135" i="22"/>
  <c r="M135" i="22"/>
  <c r="L135" i="22"/>
  <c r="K135" i="22"/>
  <c r="J135" i="22"/>
  <c r="I135" i="22"/>
  <c r="H135" i="22"/>
  <c r="G135" i="22"/>
  <c r="F135" i="22"/>
  <c r="E135" i="22"/>
  <c r="D135" i="22"/>
  <c r="C135" i="22"/>
  <c r="A135" i="22"/>
  <c r="BA134" i="22"/>
  <c r="AZ134" i="22"/>
  <c r="AY134" i="22"/>
  <c r="AX134" i="22"/>
  <c r="AW134" i="22"/>
  <c r="AV134" i="22"/>
  <c r="AU134" i="22"/>
  <c r="AT134" i="22"/>
  <c r="AS134" i="22"/>
  <c r="AR134" i="22"/>
  <c r="AQ134" i="22"/>
  <c r="AP134" i="22"/>
  <c r="AO134" i="22"/>
  <c r="AN134" i="22"/>
  <c r="AM134" i="22"/>
  <c r="AL134" i="22"/>
  <c r="AK134" i="22"/>
  <c r="AJ134" i="22"/>
  <c r="AI134" i="22"/>
  <c r="AH134" i="22"/>
  <c r="AG134" i="22"/>
  <c r="AF134" i="22"/>
  <c r="AE134" i="22"/>
  <c r="AD134" i="22"/>
  <c r="AC134" i="22"/>
  <c r="AB134" i="22"/>
  <c r="AA134" i="22"/>
  <c r="Z134" i="22"/>
  <c r="Y134" i="22"/>
  <c r="X134" i="22"/>
  <c r="W134" i="22"/>
  <c r="V134" i="22"/>
  <c r="U134" i="22"/>
  <c r="T134" i="22"/>
  <c r="S134" i="22"/>
  <c r="R134" i="22"/>
  <c r="Q134" i="22"/>
  <c r="P134" i="22"/>
  <c r="O134" i="22"/>
  <c r="N134" i="22"/>
  <c r="M134" i="22"/>
  <c r="L134" i="22"/>
  <c r="K134" i="22"/>
  <c r="J134" i="22"/>
  <c r="I134" i="22"/>
  <c r="H134" i="22"/>
  <c r="G134" i="22"/>
  <c r="F134" i="22"/>
  <c r="E134" i="22"/>
  <c r="D134" i="22"/>
  <c r="C134" i="22"/>
  <c r="A134" i="22"/>
  <c r="BA133" i="22"/>
  <c r="AZ133" i="22"/>
  <c r="AY133" i="22"/>
  <c r="AX133" i="22"/>
  <c r="AW133" i="22"/>
  <c r="AV133" i="22"/>
  <c r="AU133" i="22"/>
  <c r="AT133" i="22"/>
  <c r="AS133" i="22"/>
  <c r="AR133" i="22"/>
  <c r="AQ133" i="22"/>
  <c r="AP133" i="22"/>
  <c r="AO133" i="22"/>
  <c r="AN133" i="22"/>
  <c r="AM133" i="22"/>
  <c r="AL133" i="22"/>
  <c r="AK133" i="22"/>
  <c r="AJ133" i="22"/>
  <c r="AI133" i="22"/>
  <c r="AH133" i="22"/>
  <c r="AG133" i="22"/>
  <c r="AF133" i="22"/>
  <c r="AE133" i="22"/>
  <c r="AD133" i="22"/>
  <c r="AC133" i="22"/>
  <c r="AB133" i="22"/>
  <c r="AA133" i="22"/>
  <c r="Z133" i="22"/>
  <c r="Y133" i="22"/>
  <c r="X133" i="22"/>
  <c r="W133" i="22"/>
  <c r="V133" i="22"/>
  <c r="U133" i="22"/>
  <c r="T133" i="22"/>
  <c r="S133" i="22"/>
  <c r="R133" i="22"/>
  <c r="Q133" i="22"/>
  <c r="P133" i="22"/>
  <c r="O133" i="22"/>
  <c r="N133" i="22"/>
  <c r="M133" i="22"/>
  <c r="L133" i="22"/>
  <c r="K133" i="22"/>
  <c r="J133" i="22"/>
  <c r="I133" i="22"/>
  <c r="H133" i="22"/>
  <c r="G133" i="22"/>
  <c r="F133" i="22"/>
  <c r="E133" i="22"/>
  <c r="D133" i="22"/>
  <c r="C133" i="22"/>
  <c r="A133" i="22"/>
  <c r="BA132" i="22"/>
  <c r="AZ132" i="22"/>
  <c r="AY132" i="22"/>
  <c r="AX132" i="22"/>
  <c r="AW132" i="22"/>
  <c r="AV132" i="22"/>
  <c r="AU132" i="22"/>
  <c r="AT132" i="22"/>
  <c r="AS132" i="22"/>
  <c r="AR132" i="22"/>
  <c r="AQ132" i="22"/>
  <c r="AP132" i="22"/>
  <c r="AO132" i="22"/>
  <c r="AN132" i="22"/>
  <c r="AM132" i="22"/>
  <c r="AL132" i="22"/>
  <c r="AK132" i="22"/>
  <c r="AJ132" i="22"/>
  <c r="AI132" i="22"/>
  <c r="AH132" i="22"/>
  <c r="AG132" i="22"/>
  <c r="AF132" i="22"/>
  <c r="AE132" i="22"/>
  <c r="AD132" i="22"/>
  <c r="AC132" i="22"/>
  <c r="AB132" i="22"/>
  <c r="AA132" i="22"/>
  <c r="Z132" i="22"/>
  <c r="Y132" i="22"/>
  <c r="X132" i="22"/>
  <c r="W132" i="22"/>
  <c r="V132" i="22"/>
  <c r="U132" i="22"/>
  <c r="T132" i="22"/>
  <c r="S132" i="22"/>
  <c r="R132" i="22"/>
  <c r="Q132" i="22"/>
  <c r="P132" i="22"/>
  <c r="O132" i="22"/>
  <c r="N132" i="22"/>
  <c r="M132" i="22"/>
  <c r="L132" i="22"/>
  <c r="K132" i="22"/>
  <c r="J132" i="22"/>
  <c r="I132" i="22"/>
  <c r="H132" i="22"/>
  <c r="G132" i="22"/>
  <c r="F132" i="22"/>
  <c r="E132" i="22"/>
  <c r="D132" i="22"/>
  <c r="C132" i="22"/>
  <c r="A132" i="22"/>
  <c r="BA131" i="22"/>
  <c r="AZ131" i="22"/>
  <c r="AY131" i="22"/>
  <c r="AX131" i="22"/>
  <c r="AW131" i="22"/>
  <c r="AV131" i="22"/>
  <c r="AU131" i="22"/>
  <c r="AT131" i="22"/>
  <c r="AS131" i="22"/>
  <c r="AR131" i="22"/>
  <c r="AQ131" i="22"/>
  <c r="AP131" i="22"/>
  <c r="AO131" i="22"/>
  <c r="AN131" i="22"/>
  <c r="AM131" i="22"/>
  <c r="AL131" i="22"/>
  <c r="AK131" i="22"/>
  <c r="AJ131" i="22"/>
  <c r="AI131" i="22"/>
  <c r="AH131" i="22"/>
  <c r="AG131" i="22"/>
  <c r="AF131" i="22"/>
  <c r="AE131" i="22"/>
  <c r="AD131" i="22"/>
  <c r="AC131" i="22"/>
  <c r="AB131" i="22"/>
  <c r="AA131" i="22"/>
  <c r="Z131" i="22"/>
  <c r="Y131" i="22"/>
  <c r="X131" i="22"/>
  <c r="W131" i="22"/>
  <c r="V131" i="22"/>
  <c r="U131" i="22"/>
  <c r="T131" i="22"/>
  <c r="S131" i="22"/>
  <c r="R131" i="22"/>
  <c r="Q131" i="22"/>
  <c r="P131" i="22"/>
  <c r="O131" i="22"/>
  <c r="N131" i="22"/>
  <c r="M131" i="22"/>
  <c r="L131" i="22"/>
  <c r="K131" i="22"/>
  <c r="J131" i="22"/>
  <c r="I131" i="22"/>
  <c r="H131" i="22"/>
  <c r="G131" i="22"/>
  <c r="F131" i="22"/>
  <c r="E131" i="22"/>
  <c r="D131" i="22"/>
  <c r="C131" i="22"/>
  <c r="A131" i="22"/>
  <c r="BA130" i="22"/>
  <c r="AZ130" i="22"/>
  <c r="AY130" i="22"/>
  <c r="AX130" i="22"/>
  <c r="AW130" i="22"/>
  <c r="AV130" i="22"/>
  <c r="AU130" i="22"/>
  <c r="AT130" i="22"/>
  <c r="AS130" i="22"/>
  <c r="AR130" i="22"/>
  <c r="AQ130" i="22"/>
  <c r="AP130" i="22"/>
  <c r="AO130" i="22"/>
  <c r="AN130" i="22"/>
  <c r="AM130" i="22"/>
  <c r="AL130" i="22"/>
  <c r="AK130" i="22"/>
  <c r="AJ130" i="22"/>
  <c r="AI130" i="22"/>
  <c r="AH130" i="22"/>
  <c r="AG130" i="22"/>
  <c r="AF130" i="22"/>
  <c r="AE130" i="22"/>
  <c r="AD130" i="22"/>
  <c r="AC130" i="22"/>
  <c r="AB130" i="22"/>
  <c r="AA130" i="22"/>
  <c r="Z130" i="22"/>
  <c r="Y130" i="22"/>
  <c r="X130" i="22"/>
  <c r="W130" i="22"/>
  <c r="V130" i="22"/>
  <c r="U130" i="22"/>
  <c r="T130" i="22"/>
  <c r="S130" i="22"/>
  <c r="R130" i="22"/>
  <c r="Q130" i="22"/>
  <c r="P130" i="22"/>
  <c r="O130" i="22"/>
  <c r="N130" i="22"/>
  <c r="M130" i="22"/>
  <c r="L130" i="22"/>
  <c r="K130" i="22"/>
  <c r="J130" i="22"/>
  <c r="I130" i="22"/>
  <c r="H130" i="22"/>
  <c r="G130" i="22"/>
  <c r="F130" i="22"/>
  <c r="E130" i="22"/>
  <c r="D130" i="22"/>
  <c r="C130" i="22"/>
  <c r="A130" i="22"/>
  <c r="BA129" i="22"/>
  <c r="AZ129" i="22"/>
  <c r="AY129" i="22"/>
  <c r="AX129" i="22"/>
  <c r="AW129" i="22"/>
  <c r="AV129" i="22"/>
  <c r="AU129" i="22"/>
  <c r="AT129" i="22"/>
  <c r="AS129" i="22"/>
  <c r="AR129" i="22"/>
  <c r="AQ129" i="22"/>
  <c r="AP129" i="22"/>
  <c r="AO129" i="22"/>
  <c r="AN129" i="22"/>
  <c r="AM129" i="22"/>
  <c r="AL129" i="22"/>
  <c r="AK129" i="22"/>
  <c r="AJ129" i="22"/>
  <c r="AI129" i="22"/>
  <c r="AH129" i="22"/>
  <c r="AG129" i="22"/>
  <c r="AF129" i="22"/>
  <c r="AE129" i="22"/>
  <c r="AD129" i="22"/>
  <c r="AC129" i="22"/>
  <c r="AB129" i="22"/>
  <c r="AA129" i="22"/>
  <c r="Z129" i="22"/>
  <c r="Y129" i="22"/>
  <c r="X129" i="22"/>
  <c r="W129" i="22"/>
  <c r="V129" i="22"/>
  <c r="U129" i="22"/>
  <c r="T129" i="22"/>
  <c r="S129" i="22"/>
  <c r="R129" i="22"/>
  <c r="Q129" i="22"/>
  <c r="P129" i="22"/>
  <c r="O129" i="22"/>
  <c r="N129" i="22"/>
  <c r="M129" i="22"/>
  <c r="L129" i="22"/>
  <c r="K129" i="22"/>
  <c r="J129" i="22"/>
  <c r="I129" i="22"/>
  <c r="H129" i="22"/>
  <c r="G129" i="22"/>
  <c r="F129" i="22"/>
  <c r="E129" i="22"/>
  <c r="D129" i="22"/>
  <c r="C129" i="22"/>
  <c r="A129" i="22"/>
  <c r="BA128" i="22"/>
  <c r="AZ128" i="22"/>
  <c r="AY128" i="22"/>
  <c r="AX128" i="22"/>
  <c r="AW128" i="22"/>
  <c r="AV128" i="22"/>
  <c r="AU128" i="22"/>
  <c r="AT128" i="22"/>
  <c r="AS128" i="22"/>
  <c r="AR128" i="22"/>
  <c r="AQ128" i="22"/>
  <c r="AP128" i="22"/>
  <c r="AO128" i="22"/>
  <c r="AN128" i="22"/>
  <c r="AM128" i="22"/>
  <c r="AL128" i="22"/>
  <c r="AK128" i="22"/>
  <c r="AJ128" i="22"/>
  <c r="AI128" i="22"/>
  <c r="AH128" i="22"/>
  <c r="AG128" i="22"/>
  <c r="AF128" i="22"/>
  <c r="AE128" i="22"/>
  <c r="AD128" i="22"/>
  <c r="AC128" i="22"/>
  <c r="AB128" i="22"/>
  <c r="AA128" i="22"/>
  <c r="Z128" i="22"/>
  <c r="Y128" i="22"/>
  <c r="X128" i="22"/>
  <c r="W128" i="22"/>
  <c r="V128" i="22"/>
  <c r="U128" i="22"/>
  <c r="T128" i="22"/>
  <c r="S128" i="22"/>
  <c r="R128" i="22"/>
  <c r="Q128" i="22"/>
  <c r="P128" i="22"/>
  <c r="O128" i="22"/>
  <c r="N128" i="22"/>
  <c r="M128" i="22"/>
  <c r="L128" i="22"/>
  <c r="K128" i="22"/>
  <c r="J128" i="22"/>
  <c r="I128" i="22"/>
  <c r="H128" i="22"/>
  <c r="G128" i="22"/>
  <c r="F128" i="22"/>
  <c r="E128" i="22"/>
  <c r="D128" i="22"/>
  <c r="C128" i="22"/>
  <c r="A128" i="22"/>
  <c r="BA127" i="22"/>
  <c r="AZ127" i="22"/>
  <c r="AY127" i="22"/>
  <c r="AX127" i="22"/>
  <c r="AW127" i="22"/>
  <c r="AV127" i="22"/>
  <c r="AU127" i="22"/>
  <c r="AT127" i="22"/>
  <c r="AS127" i="22"/>
  <c r="AR127" i="22"/>
  <c r="AQ127" i="22"/>
  <c r="AP127" i="22"/>
  <c r="AO127" i="22"/>
  <c r="AN127" i="22"/>
  <c r="AM127" i="22"/>
  <c r="AL127" i="22"/>
  <c r="AK127" i="22"/>
  <c r="AJ127" i="22"/>
  <c r="AI127" i="22"/>
  <c r="AH127" i="22"/>
  <c r="AG127" i="22"/>
  <c r="AF127" i="22"/>
  <c r="AE127" i="22"/>
  <c r="AD127" i="22"/>
  <c r="AC127" i="22"/>
  <c r="AB127" i="22"/>
  <c r="AA127" i="22"/>
  <c r="Z127" i="22"/>
  <c r="Y127" i="22"/>
  <c r="X127" i="22"/>
  <c r="W127" i="22"/>
  <c r="V127" i="22"/>
  <c r="U127" i="22"/>
  <c r="T127" i="22"/>
  <c r="S127" i="22"/>
  <c r="R127" i="22"/>
  <c r="Q127" i="22"/>
  <c r="P127" i="22"/>
  <c r="O127" i="22"/>
  <c r="N127" i="22"/>
  <c r="M127" i="22"/>
  <c r="L127" i="22"/>
  <c r="K127" i="22"/>
  <c r="J127" i="22"/>
  <c r="I127" i="22"/>
  <c r="H127" i="22"/>
  <c r="G127" i="22"/>
  <c r="F127" i="22"/>
  <c r="E127" i="22"/>
  <c r="D127" i="22"/>
  <c r="C127" i="22"/>
  <c r="A127" i="22"/>
  <c r="BA126" i="22"/>
  <c r="AZ126" i="22"/>
  <c r="AY126" i="22"/>
  <c r="AX126" i="22"/>
  <c r="AW126" i="22"/>
  <c r="AV126" i="22"/>
  <c r="AU126" i="22"/>
  <c r="AT126" i="22"/>
  <c r="AS126" i="22"/>
  <c r="AR126" i="22"/>
  <c r="AQ126" i="22"/>
  <c r="AP126" i="22"/>
  <c r="AO126" i="22"/>
  <c r="AN126" i="22"/>
  <c r="AM126" i="22"/>
  <c r="AL126" i="22"/>
  <c r="AK126" i="22"/>
  <c r="AJ126" i="22"/>
  <c r="AI126" i="22"/>
  <c r="AH126" i="22"/>
  <c r="AG126" i="22"/>
  <c r="AF126" i="22"/>
  <c r="AE126" i="22"/>
  <c r="AD126" i="22"/>
  <c r="AC126" i="22"/>
  <c r="AB126" i="22"/>
  <c r="AA126" i="22"/>
  <c r="Z126" i="22"/>
  <c r="Y126" i="22"/>
  <c r="X126" i="22"/>
  <c r="W126" i="22"/>
  <c r="V126" i="22"/>
  <c r="U126" i="22"/>
  <c r="T126" i="22"/>
  <c r="S126" i="22"/>
  <c r="R126" i="22"/>
  <c r="Q126" i="22"/>
  <c r="P126" i="22"/>
  <c r="O126" i="22"/>
  <c r="N126" i="22"/>
  <c r="M126" i="22"/>
  <c r="L126" i="22"/>
  <c r="K126" i="22"/>
  <c r="J126" i="22"/>
  <c r="I126" i="22"/>
  <c r="H126" i="22"/>
  <c r="G126" i="22"/>
  <c r="F126" i="22"/>
  <c r="E126" i="22"/>
  <c r="D126" i="22"/>
  <c r="C126" i="22"/>
  <c r="A126" i="22"/>
  <c r="BA125" i="22"/>
  <c r="AZ125" i="22"/>
  <c r="AY125" i="22"/>
  <c r="AX125" i="22"/>
  <c r="AW125" i="22"/>
  <c r="AV125" i="22"/>
  <c r="AU125" i="22"/>
  <c r="AT125" i="22"/>
  <c r="AS125" i="22"/>
  <c r="AR125" i="22"/>
  <c r="AQ125" i="22"/>
  <c r="AP125" i="22"/>
  <c r="AO125" i="22"/>
  <c r="AN125" i="22"/>
  <c r="AM125" i="22"/>
  <c r="AL125" i="22"/>
  <c r="AK125" i="22"/>
  <c r="AJ125" i="22"/>
  <c r="AI125" i="22"/>
  <c r="AH125" i="22"/>
  <c r="AG125" i="22"/>
  <c r="AF125" i="22"/>
  <c r="AE125" i="22"/>
  <c r="AD125" i="22"/>
  <c r="AC125" i="22"/>
  <c r="AB125" i="22"/>
  <c r="AA125" i="22"/>
  <c r="Z125" i="22"/>
  <c r="Y125" i="22"/>
  <c r="X125" i="22"/>
  <c r="W125" i="22"/>
  <c r="V125" i="22"/>
  <c r="U125" i="22"/>
  <c r="T125" i="22"/>
  <c r="S125" i="22"/>
  <c r="R125" i="22"/>
  <c r="Q125" i="22"/>
  <c r="P125" i="22"/>
  <c r="O125" i="22"/>
  <c r="N125" i="22"/>
  <c r="M125" i="22"/>
  <c r="L125" i="22"/>
  <c r="K125" i="22"/>
  <c r="J125" i="22"/>
  <c r="I125" i="22"/>
  <c r="H125" i="22"/>
  <c r="G125" i="22"/>
  <c r="F125" i="22"/>
  <c r="E125" i="22"/>
  <c r="D125" i="22"/>
  <c r="C125" i="22"/>
  <c r="A125" i="22"/>
  <c r="BA124" i="22"/>
  <c r="AZ124" i="22"/>
  <c r="AY124" i="22"/>
  <c r="AX124" i="22"/>
  <c r="AW124" i="22"/>
  <c r="AV124" i="22"/>
  <c r="AU124" i="22"/>
  <c r="AT124" i="22"/>
  <c r="AS124" i="22"/>
  <c r="AR124" i="22"/>
  <c r="AQ124" i="22"/>
  <c r="AP124" i="22"/>
  <c r="AO124" i="22"/>
  <c r="AN124" i="22"/>
  <c r="AM124" i="22"/>
  <c r="AL124" i="22"/>
  <c r="AK124" i="22"/>
  <c r="AJ124" i="22"/>
  <c r="AI124" i="22"/>
  <c r="AH124" i="22"/>
  <c r="AG124" i="22"/>
  <c r="AF124" i="22"/>
  <c r="AE124" i="22"/>
  <c r="AD124" i="22"/>
  <c r="AC124" i="22"/>
  <c r="AB124" i="22"/>
  <c r="AA124" i="22"/>
  <c r="Z124" i="22"/>
  <c r="Y124" i="22"/>
  <c r="X124" i="22"/>
  <c r="W124" i="22"/>
  <c r="V124" i="22"/>
  <c r="U124" i="22"/>
  <c r="T124" i="22"/>
  <c r="S124" i="22"/>
  <c r="R124" i="22"/>
  <c r="Q124" i="22"/>
  <c r="P124" i="22"/>
  <c r="O124" i="22"/>
  <c r="N124" i="22"/>
  <c r="M124" i="22"/>
  <c r="L124" i="22"/>
  <c r="K124" i="22"/>
  <c r="J124" i="22"/>
  <c r="I124" i="22"/>
  <c r="H124" i="22"/>
  <c r="G124" i="22"/>
  <c r="F124" i="22"/>
  <c r="E124" i="22"/>
  <c r="D124" i="22"/>
  <c r="C124" i="22"/>
  <c r="A124" i="22"/>
  <c r="BA123" i="22"/>
  <c r="AZ123" i="22"/>
  <c r="AY123" i="22"/>
  <c r="AX123" i="22"/>
  <c r="AW123" i="22"/>
  <c r="AV123" i="22"/>
  <c r="AU123" i="22"/>
  <c r="AT123" i="22"/>
  <c r="AS123" i="22"/>
  <c r="AR123" i="22"/>
  <c r="AQ123" i="22"/>
  <c r="AP123" i="22"/>
  <c r="AO123" i="22"/>
  <c r="AN123" i="22"/>
  <c r="AM123" i="22"/>
  <c r="AL123" i="22"/>
  <c r="AK123" i="22"/>
  <c r="AJ123" i="22"/>
  <c r="AI123" i="22"/>
  <c r="AH123" i="22"/>
  <c r="AG123" i="22"/>
  <c r="AF123" i="22"/>
  <c r="AE123" i="22"/>
  <c r="AD123" i="22"/>
  <c r="AC123" i="22"/>
  <c r="AB123" i="22"/>
  <c r="AA123" i="22"/>
  <c r="Z123" i="22"/>
  <c r="Y123" i="22"/>
  <c r="X123" i="22"/>
  <c r="W123" i="22"/>
  <c r="V123" i="22"/>
  <c r="U123" i="22"/>
  <c r="T123" i="22"/>
  <c r="S123" i="22"/>
  <c r="R123" i="22"/>
  <c r="Q123" i="22"/>
  <c r="P123" i="22"/>
  <c r="O123" i="22"/>
  <c r="N123" i="22"/>
  <c r="M123" i="22"/>
  <c r="L123" i="22"/>
  <c r="K123" i="22"/>
  <c r="J123" i="22"/>
  <c r="I123" i="22"/>
  <c r="H123" i="22"/>
  <c r="G123" i="22"/>
  <c r="F123" i="22"/>
  <c r="E123" i="22"/>
  <c r="D123" i="22"/>
  <c r="C123" i="22"/>
  <c r="A123" i="22"/>
  <c r="BA122" i="22"/>
  <c r="AZ122" i="22"/>
  <c r="AY122" i="22"/>
  <c r="AX122" i="22"/>
  <c r="AW122" i="22"/>
  <c r="AV122" i="22"/>
  <c r="AU122" i="22"/>
  <c r="AT122" i="22"/>
  <c r="AS122" i="22"/>
  <c r="AR122" i="22"/>
  <c r="AQ122" i="22"/>
  <c r="AP122" i="22"/>
  <c r="AO122" i="22"/>
  <c r="AN122" i="22"/>
  <c r="AM122" i="22"/>
  <c r="AL122" i="22"/>
  <c r="AK122" i="22"/>
  <c r="AJ122" i="22"/>
  <c r="AI122" i="22"/>
  <c r="AH122" i="22"/>
  <c r="AG122" i="22"/>
  <c r="AF122" i="22"/>
  <c r="AE122" i="22"/>
  <c r="AD122" i="22"/>
  <c r="AC122" i="22"/>
  <c r="AB122" i="22"/>
  <c r="AA122" i="22"/>
  <c r="Z122" i="22"/>
  <c r="Y122" i="22"/>
  <c r="X122" i="22"/>
  <c r="W122" i="22"/>
  <c r="V122" i="22"/>
  <c r="U122" i="22"/>
  <c r="T122" i="22"/>
  <c r="S122" i="22"/>
  <c r="R122" i="22"/>
  <c r="Q122" i="22"/>
  <c r="P122" i="22"/>
  <c r="O122" i="22"/>
  <c r="N122" i="22"/>
  <c r="M122" i="22"/>
  <c r="L122" i="22"/>
  <c r="K122" i="22"/>
  <c r="J122" i="22"/>
  <c r="I122" i="22"/>
  <c r="H122" i="22"/>
  <c r="G122" i="22"/>
  <c r="F122" i="22"/>
  <c r="E122" i="22"/>
  <c r="D122" i="22"/>
  <c r="C122" i="22"/>
  <c r="A122" i="22"/>
  <c r="BA121" i="22"/>
  <c r="AZ121" i="22"/>
  <c r="AY121" i="22"/>
  <c r="AX121" i="22"/>
  <c r="AW121" i="22"/>
  <c r="AV121" i="22"/>
  <c r="AU121" i="22"/>
  <c r="AT121" i="22"/>
  <c r="AS121" i="22"/>
  <c r="AR121" i="22"/>
  <c r="AQ121" i="22"/>
  <c r="AP121" i="22"/>
  <c r="AO121" i="22"/>
  <c r="AN121" i="22"/>
  <c r="AM121" i="22"/>
  <c r="AL121" i="22"/>
  <c r="AK121" i="22"/>
  <c r="AJ121" i="22"/>
  <c r="AI121" i="22"/>
  <c r="AH121" i="22"/>
  <c r="AG121" i="22"/>
  <c r="AF121" i="22"/>
  <c r="AE121" i="22"/>
  <c r="AD121" i="22"/>
  <c r="AC121" i="22"/>
  <c r="AB121" i="22"/>
  <c r="AA121" i="22"/>
  <c r="Z121" i="22"/>
  <c r="Y121" i="22"/>
  <c r="X121" i="22"/>
  <c r="W121" i="22"/>
  <c r="V121" i="22"/>
  <c r="U121" i="22"/>
  <c r="T121" i="22"/>
  <c r="S121" i="22"/>
  <c r="R121" i="22"/>
  <c r="Q121" i="22"/>
  <c r="P121" i="22"/>
  <c r="O121" i="22"/>
  <c r="N121" i="22"/>
  <c r="M121" i="22"/>
  <c r="L121" i="22"/>
  <c r="K121" i="22"/>
  <c r="J121" i="22"/>
  <c r="I121" i="22"/>
  <c r="H121" i="22"/>
  <c r="G121" i="22"/>
  <c r="F121" i="22"/>
  <c r="E121" i="22"/>
  <c r="D121" i="22"/>
  <c r="C121" i="22"/>
  <c r="A121" i="22"/>
  <c r="BA120" i="22"/>
  <c r="AZ120" i="22"/>
  <c r="AY120" i="22"/>
  <c r="AX120" i="22"/>
  <c r="AW120" i="22"/>
  <c r="AV120" i="22"/>
  <c r="AU120" i="22"/>
  <c r="AT120" i="22"/>
  <c r="AS120" i="22"/>
  <c r="AR120" i="22"/>
  <c r="AQ120" i="22"/>
  <c r="AP120" i="22"/>
  <c r="AO120" i="22"/>
  <c r="AN120" i="22"/>
  <c r="AM120" i="22"/>
  <c r="AL120" i="22"/>
  <c r="AK120" i="22"/>
  <c r="AJ120" i="22"/>
  <c r="AI120" i="22"/>
  <c r="AH120" i="22"/>
  <c r="AG120" i="22"/>
  <c r="AF120" i="22"/>
  <c r="AE120" i="22"/>
  <c r="AD120" i="22"/>
  <c r="AC120" i="22"/>
  <c r="AB120" i="22"/>
  <c r="AA120" i="22"/>
  <c r="Z120" i="22"/>
  <c r="Y120" i="22"/>
  <c r="X120" i="22"/>
  <c r="W120" i="22"/>
  <c r="V120" i="22"/>
  <c r="U120" i="22"/>
  <c r="T120" i="22"/>
  <c r="S120" i="22"/>
  <c r="R120" i="22"/>
  <c r="Q120" i="22"/>
  <c r="P120" i="22"/>
  <c r="O120" i="22"/>
  <c r="N120" i="22"/>
  <c r="M120" i="22"/>
  <c r="L120" i="22"/>
  <c r="K120" i="22"/>
  <c r="J120" i="22"/>
  <c r="I120" i="22"/>
  <c r="H120" i="22"/>
  <c r="G120" i="22"/>
  <c r="F120" i="22"/>
  <c r="E120" i="22"/>
  <c r="D120" i="22"/>
  <c r="C120" i="22"/>
  <c r="A120" i="22"/>
  <c r="BA119" i="22"/>
  <c r="AZ119" i="22"/>
  <c r="AY119" i="22"/>
  <c r="AX119" i="22"/>
  <c r="AW119" i="22"/>
  <c r="AV119" i="22"/>
  <c r="AU119" i="22"/>
  <c r="AT119" i="22"/>
  <c r="AS119" i="22"/>
  <c r="AR119" i="22"/>
  <c r="AQ119" i="22"/>
  <c r="AP119" i="22"/>
  <c r="AO119" i="22"/>
  <c r="AN119" i="22"/>
  <c r="AM119" i="22"/>
  <c r="AL119" i="22"/>
  <c r="AK119" i="22"/>
  <c r="AJ119" i="22"/>
  <c r="AI119" i="22"/>
  <c r="AH119" i="22"/>
  <c r="AG119" i="22"/>
  <c r="AF119" i="22"/>
  <c r="AE119" i="22"/>
  <c r="AD119" i="22"/>
  <c r="AC119" i="22"/>
  <c r="AB119" i="22"/>
  <c r="AA119" i="22"/>
  <c r="Z119" i="22"/>
  <c r="Y119" i="22"/>
  <c r="X119" i="22"/>
  <c r="W119" i="22"/>
  <c r="V119" i="22"/>
  <c r="U119" i="22"/>
  <c r="T119" i="22"/>
  <c r="S119" i="22"/>
  <c r="R119" i="22"/>
  <c r="Q119" i="22"/>
  <c r="P119" i="22"/>
  <c r="O119" i="22"/>
  <c r="N119" i="22"/>
  <c r="M119" i="22"/>
  <c r="L119" i="22"/>
  <c r="K119" i="22"/>
  <c r="J119" i="22"/>
  <c r="I119" i="22"/>
  <c r="H119" i="22"/>
  <c r="G119" i="22"/>
  <c r="F119" i="22"/>
  <c r="E119" i="22"/>
  <c r="D119" i="22"/>
  <c r="C119" i="22"/>
  <c r="A119" i="22"/>
  <c r="BA118" i="22"/>
  <c r="AZ118" i="22"/>
  <c r="AY118" i="22"/>
  <c r="AX118" i="22"/>
  <c r="AW118" i="22"/>
  <c r="AV118" i="22"/>
  <c r="AU118" i="22"/>
  <c r="AT118" i="22"/>
  <c r="AS118" i="22"/>
  <c r="AR118" i="22"/>
  <c r="AQ118" i="22"/>
  <c r="AP118" i="22"/>
  <c r="AO118" i="22"/>
  <c r="AN118" i="22"/>
  <c r="AM118" i="22"/>
  <c r="AL118" i="22"/>
  <c r="AK118" i="22"/>
  <c r="AJ118" i="22"/>
  <c r="AI118" i="22"/>
  <c r="AH118" i="22"/>
  <c r="AG118" i="22"/>
  <c r="AF118" i="22"/>
  <c r="AE118" i="22"/>
  <c r="AD118" i="22"/>
  <c r="AC118" i="22"/>
  <c r="AB118" i="22"/>
  <c r="AA118" i="22"/>
  <c r="Z118" i="22"/>
  <c r="Y118" i="22"/>
  <c r="X118" i="22"/>
  <c r="W118" i="22"/>
  <c r="V118" i="22"/>
  <c r="U118" i="22"/>
  <c r="T118" i="22"/>
  <c r="S118" i="22"/>
  <c r="R118" i="22"/>
  <c r="Q118" i="22"/>
  <c r="P118" i="22"/>
  <c r="O118" i="22"/>
  <c r="N118" i="22"/>
  <c r="M118" i="22"/>
  <c r="L118" i="22"/>
  <c r="K118" i="22"/>
  <c r="J118" i="22"/>
  <c r="I118" i="22"/>
  <c r="H118" i="22"/>
  <c r="G118" i="22"/>
  <c r="F118" i="22"/>
  <c r="E118" i="22"/>
  <c r="D118" i="22"/>
  <c r="C118" i="22"/>
  <c r="A118" i="22"/>
  <c r="BA117" i="22"/>
  <c r="AZ117" i="22"/>
  <c r="AY117" i="22"/>
  <c r="AX117" i="22"/>
  <c r="AW117" i="22"/>
  <c r="AV117" i="22"/>
  <c r="AU117" i="22"/>
  <c r="AT117" i="22"/>
  <c r="AS117" i="22"/>
  <c r="AR117" i="22"/>
  <c r="AQ117" i="22"/>
  <c r="AP117" i="22"/>
  <c r="AO117" i="22"/>
  <c r="AN117" i="22"/>
  <c r="AM117" i="22"/>
  <c r="AL117" i="22"/>
  <c r="AK117" i="22"/>
  <c r="AJ117" i="22"/>
  <c r="AI117" i="22"/>
  <c r="AH117" i="22"/>
  <c r="AG117" i="22"/>
  <c r="AF117" i="22"/>
  <c r="AE117" i="22"/>
  <c r="AD117" i="22"/>
  <c r="AC117" i="22"/>
  <c r="AB117" i="22"/>
  <c r="AA117" i="22"/>
  <c r="Z117" i="22"/>
  <c r="Y117" i="22"/>
  <c r="X117" i="22"/>
  <c r="W117" i="22"/>
  <c r="V117" i="22"/>
  <c r="U117" i="22"/>
  <c r="T117" i="22"/>
  <c r="S117" i="22"/>
  <c r="R117" i="22"/>
  <c r="Q117" i="22"/>
  <c r="P117" i="22"/>
  <c r="O117" i="22"/>
  <c r="N117" i="22"/>
  <c r="M117" i="22"/>
  <c r="L117" i="22"/>
  <c r="K117" i="22"/>
  <c r="J117" i="22"/>
  <c r="I117" i="22"/>
  <c r="H117" i="22"/>
  <c r="G117" i="22"/>
  <c r="F117" i="22"/>
  <c r="E117" i="22"/>
  <c r="D117" i="22"/>
  <c r="C117" i="22"/>
  <c r="A117" i="22"/>
  <c r="BA116" i="22"/>
  <c r="AZ116" i="22"/>
  <c r="AY116" i="22"/>
  <c r="AX116" i="22"/>
  <c r="AW116" i="22"/>
  <c r="AV116" i="22"/>
  <c r="AU116" i="22"/>
  <c r="AT116" i="22"/>
  <c r="AS116" i="22"/>
  <c r="AR116" i="22"/>
  <c r="AQ116" i="22"/>
  <c r="AP116" i="22"/>
  <c r="AO116" i="22"/>
  <c r="AN116" i="22"/>
  <c r="AM116" i="22"/>
  <c r="AL116" i="22"/>
  <c r="AK116" i="22"/>
  <c r="AJ116" i="22"/>
  <c r="AI116" i="22"/>
  <c r="AH116" i="22"/>
  <c r="AG116" i="22"/>
  <c r="AF116" i="22"/>
  <c r="AE116" i="22"/>
  <c r="AD116" i="22"/>
  <c r="AC116" i="22"/>
  <c r="AB116" i="22"/>
  <c r="AA116" i="22"/>
  <c r="Z116" i="22"/>
  <c r="Y116" i="22"/>
  <c r="X116" i="22"/>
  <c r="W116" i="22"/>
  <c r="V116" i="22"/>
  <c r="U116" i="22"/>
  <c r="T116" i="22"/>
  <c r="S116" i="22"/>
  <c r="R116" i="22"/>
  <c r="Q116" i="22"/>
  <c r="P116" i="22"/>
  <c r="O116" i="22"/>
  <c r="N116" i="22"/>
  <c r="M116" i="22"/>
  <c r="L116" i="22"/>
  <c r="K116" i="22"/>
  <c r="J116" i="22"/>
  <c r="I116" i="22"/>
  <c r="H116" i="22"/>
  <c r="G116" i="22"/>
  <c r="F116" i="22"/>
  <c r="E116" i="22"/>
  <c r="D116" i="22"/>
  <c r="C116" i="22"/>
  <c r="A116" i="22"/>
  <c r="BA115" i="22"/>
  <c r="AZ115" i="22"/>
  <c r="AY115" i="22"/>
  <c r="AX115" i="22"/>
  <c r="AW115" i="22"/>
  <c r="AV115" i="22"/>
  <c r="AU115" i="22"/>
  <c r="AT115" i="22"/>
  <c r="AS115" i="22"/>
  <c r="AR115" i="22"/>
  <c r="AQ115" i="22"/>
  <c r="AP115" i="22"/>
  <c r="AO115" i="22"/>
  <c r="AN115" i="22"/>
  <c r="AM115" i="22"/>
  <c r="AL115" i="22"/>
  <c r="AK115" i="22"/>
  <c r="AJ115" i="22"/>
  <c r="AI115" i="22"/>
  <c r="AH115" i="22"/>
  <c r="AG115" i="22"/>
  <c r="AF115" i="22"/>
  <c r="AE115" i="22"/>
  <c r="AD115" i="22"/>
  <c r="AC115" i="22"/>
  <c r="AB115" i="22"/>
  <c r="AA115" i="22"/>
  <c r="Z115" i="22"/>
  <c r="Y115" i="22"/>
  <c r="X115" i="22"/>
  <c r="W115" i="22"/>
  <c r="V115" i="22"/>
  <c r="U115" i="22"/>
  <c r="T115" i="22"/>
  <c r="S115" i="22"/>
  <c r="R115" i="22"/>
  <c r="Q115" i="22"/>
  <c r="P115" i="22"/>
  <c r="O115" i="22"/>
  <c r="N115" i="22"/>
  <c r="M115" i="22"/>
  <c r="L115" i="22"/>
  <c r="K115" i="22"/>
  <c r="J115" i="22"/>
  <c r="I115" i="22"/>
  <c r="H115" i="22"/>
  <c r="G115" i="22"/>
  <c r="F115" i="22"/>
  <c r="E115" i="22"/>
  <c r="D115" i="22"/>
  <c r="C115" i="22"/>
  <c r="A115" i="22"/>
  <c r="BA114" i="22"/>
  <c r="AZ114" i="22"/>
  <c r="AY114" i="22"/>
  <c r="AX114" i="22"/>
  <c r="AW114" i="22"/>
  <c r="AV114" i="22"/>
  <c r="AU114" i="22"/>
  <c r="AT114" i="22"/>
  <c r="AS114" i="22"/>
  <c r="AR114" i="22"/>
  <c r="AQ114" i="22"/>
  <c r="AP114" i="22"/>
  <c r="AO114" i="22"/>
  <c r="AN114" i="22"/>
  <c r="AM114" i="22"/>
  <c r="AL114" i="22"/>
  <c r="AK114" i="22"/>
  <c r="AJ114" i="22"/>
  <c r="AI114" i="22"/>
  <c r="AH114" i="22"/>
  <c r="AG114" i="22"/>
  <c r="AF114" i="22"/>
  <c r="AE114" i="22"/>
  <c r="AD114" i="22"/>
  <c r="AC114" i="22"/>
  <c r="AB114" i="22"/>
  <c r="AA114" i="22"/>
  <c r="Z114" i="22"/>
  <c r="Y114" i="22"/>
  <c r="X114" i="22"/>
  <c r="W114" i="22"/>
  <c r="V114" i="22"/>
  <c r="U114" i="22"/>
  <c r="T114" i="22"/>
  <c r="S114" i="22"/>
  <c r="R114" i="22"/>
  <c r="Q114" i="22"/>
  <c r="P114" i="22"/>
  <c r="O114" i="22"/>
  <c r="N114" i="22"/>
  <c r="M114" i="22"/>
  <c r="L114" i="22"/>
  <c r="K114" i="22"/>
  <c r="J114" i="22"/>
  <c r="I114" i="22"/>
  <c r="H114" i="22"/>
  <c r="G114" i="22"/>
  <c r="F114" i="22"/>
  <c r="E114" i="22"/>
  <c r="D114" i="22"/>
  <c r="C114" i="22"/>
  <c r="A114" i="22"/>
  <c r="BA113" i="22"/>
  <c r="AZ113" i="22"/>
  <c r="AY113" i="22"/>
  <c r="AX113" i="22"/>
  <c r="AW113" i="22"/>
  <c r="AV113" i="22"/>
  <c r="AU113" i="22"/>
  <c r="AT113" i="22"/>
  <c r="AS113" i="22"/>
  <c r="AR113" i="22"/>
  <c r="AQ113" i="22"/>
  <c r="AP113" i="22"/>
  <c r="AO113" i="22"/>
  <c r="AN113" i="22"/>
  <c r="AM113" i="22"/>
  <c r="AL113" i="22"/>
  <c r="AK113" i="22"/>
  <c r="AJ113" i="22"/>
  <c r="AI113" i="22"/>
  <c r="AH113" i="22"/>
  <c r="AG113" i="22"/>
  <c r="AF113" i="22"/>
  <c r="AE113" i="22"/>
  <c r="AD113" i="22"/>
  <c r="AC113" i="22"/>
  <c r="AB113" i="22"/>
  <c r="AA113" i="22"/>
  <c r="Z113" i="22"/>
  <c r="Y113" i="22"/>
  <c r="X113" i="22"/>
  <c r="W113" i="22"/>
  <c r="V113" i="22"/>
  <c r="U113" i="22"/>
  <c r="T113" i="22"/>
  <c r="S113" i="22"/>
  <c r="R113" i="22"/>
  <c r="Q113" i="22"/>
  <c r="P113" i="22"/>
  <c r="O113" i="22"/>
  <c r="N113" i="22"/>
  <c r="M113" i="22"/>
  <c r="L113" i="22"/>
  <c r="K113" i="22"/>
  <c r="J113" i="22"/>
  <c r="I113" i="22"/>
  <c r="H113" i="22"/>
  <c r="G113" i="22"/>
  <c r="F113" i="22"/>
  <c r="E113" i="22"/>
  <c r="D113" i="22"/>
  <c r="C113" i="22"/>
  <c r="A113" i="22"/>
  <c r="BA112" i="22"/>
  <c r="AZ112" i="22"/>
  <c r="AY112" i="22"/>
  <c r="AX112" i="22"/>
  <c r="AW112" i="22"/>
  <c r="AV112" i="22"/>
  <c r="AU112" i="22"/>
  <c r="AT112" i="22"/>
  <c r="AS112" i="22"/>
  <c r="AR112" i="22"/>
  <c r="AQ112" i="22"/>
  <c r="AP112" i="22"/>
  <c r="AO112" i="22"/>
  <c r="AN112" i="22"/>
  <c r="AM112" i="22"/>
  <c r="AL112" i="22"/>
  <c r="AK112" i="22"/>
  <c r="AJ112" i="22"/>
  <c r="AI112" i="22"/>
  <c r="AH112" i="22"/>
  <c r="AG112" i="22"/>
  <c r="AF112" i="22"/>
  <c r="AE112" i="22"/>
  <c r="AD112" i="22"/>
  <c r="AC112" i="22"/>
  <c r="AB112" i="22"/>
  <c r="AA112" i="22"/>
  <c r="Z112" i="22"/>
  <c r="Y112" i="22"/>
  <c r="X112" i="22"/>
  <c r="W112" i="22"/>
  <c r="V112" i="22"/>
  <c r="U112" i="22"/>
  <c r="T112" i="22"/>
  <c r="S112" i="22"/>
  <c r="R112" i="22"/>
  <c r="Q112" i="22"/>
  <c r="P112" i="22"/>
  <c r="O112" i="22"/>
  <c r="N112" i="22"/>
  <c r="M112" i="22"/>
  <c r="L112" i="22"/>
  <c r="K112" i="22"/>
  <c r="J112" i="22"/>
  <c r="I112" i="22"/>
  <c r="H112" i="22"/>
  <c r="G112" i="22"/>
  <c r="F112" i="22"/>
  <c r="E112" i="22"/>
  <c r="D112" i="22"/>
  <c r="C112" i="22"/>
  <c r="A112" i="22"/>
  <c r="BA111" i="22"/>
  <c r="AZ111" i="22"/>
  <c r="AY111" i="22"/>
  <c r="AX111" i="22"/>
  <c r="AW111" i="22"/>
  <c r="AV111" i="22"/>
  <c r="AU111" i="22"/>
  <c r="AT111" i="22"/>
  <c r="AS111" i="22"/>
  <c r="AR111" i="22"/>
  <c r="AQ111" i="22"/>
  <c r="AP111" i="22"/>
  <c r="AO111" i="22"/>
  <c r="AN111" i="22"/>
  <c r="AM111" i="22"/>
  <c r="AL111" i="22"/>
  <c r="AK111" i="22"/>
  <c r="AJ111" i="22"/>
  <c r="AI111" i="22"/>
  <c r="AH111" i="22"/>
  <c r="AG111" i="22"/>
  <c r="AF111" i="22"/>
  <c r="AE111" i="22"/>
  <c r="AD111" i="22"/>
  <c r="AC111" i="22"/>
  <c r="AB111" i="22"/>
  <c r="AA111" i="22"/>
  <c r="Z111" i="22"/>
  <c r="Y111" i="22"/>
  <c r="X111" i="22"/>
  <c r="W111" i="22"/>
  <c r="V111" i="22"/>
  <c r="U111" i="22"/>
  <c r="T111" i="22"/>
  <c r="S111" i="22"/>
  <c r="R111" i="22"/>
  <c r="Q111" i="22"/>
  <c r="P111" i="22"/>
  <c r="O111" i="22"/>
  <c r="N111" i="22"/>
  <c r="M111" i="22"/>
  <c r="L111" i="22"/>
  <c r="K111" i="22"/>
  <c r="J111" i="22"/>
  <c r="I111" i="22"/>
  <c r="H111" i="22"/>
  <c r="G111" i="22"/>
  <c r="F111" i="22"/>
  <c r="E111" i="22"/>
  <c r="D111" i="22"/>
  <c r="C111" i="22"/>
  <c r="A111" i="22"/>
  <c r="BA110" i="22"/>
  <c r="AZ110" i="22"/>
  <c r="AY110" i="22"/>
  <c r="AX110" i="22"/>
  <c r="AW110" i="22"/>
  <c r="AV110" i="22"/>
  <c r="AU110" i="22"/>
  <c r="AT110" i="22"/>
  <c r="AS110" i="22"/>
  <c r="AR110" i="22"/>
  <c r="AQ110" i="22"/>
  <c r="AP110" i="22"/>
  <c r="AO110" i="22"/>
  <c r="AN110" i="22"/>
  <c r="AM110" i="22"/>
  <c r="AL110" i="22"/>
  <c r="AK110" i="22"/>
  <c r="AJ110" i="22"/>
  <c r="AI110" i="22"/>
  <c r="AH110" i="22"/>
  <c r="AG110" i="22"/>
  <c r="AF110" i="22"/>
  <c r="AE110" i="22"/>
  <c r="AD110" i="22"/>
  <c r="AC110" i="22"/>
  <c r="AB110" i="22"/>
  <c r="AA110" i="22"/>
  <c r="Z110" i="22"/>
  <c r="Y110" i="22"/>
  <c r="X110" i="22"/>
  <c r="W110" i="22"/>
  <c r="V110" i="22"/>
  <c r="U110" i="22"/>
  <c r="T110" i="22"/>
  <c r="S110" i="22"/>
  <c r="R110" i="22"/>
  <c r="Q110" i="22"/>
  <c r="P110" i="22"/>
  <c r="O110" i="22"/>
  <c r="N110" i="22"/>
  <c r="M110" i="22"/>
  <c r="L110" i="22"/>
  <c r="K110" i="22"/>
  <c r="J110" i="22"/>
  <c r="I110" i="22"/>
  <c r="H110" i="22"/>
  <c r="G110" i="22"/>
  <c r="F110" i="22"/>
  <c r="E110" i="22"/>
  <c r="D110" i="22"/>
  <c r="C110" i="22"/>
  <c r="A110" i="22"/>
  <c r="BA109" i="22"/>
  <c r="AZ109" i="22"/>
  <c r="AY109" i="22"/>
  <c r="AX109" i="22"/>
  <c r="AW109" i="22"/>
  <c r="AV109" i="22"/>
  <c r="AU109" i="22"/>
  <c r="AT109" i="22"/>
  <c r="AS109" i="22"/>
  <c r="AR109" i="22"/>
  <c r="AQ109" i="22"/>
  <c r="AP109" i="22"/>
  <c r="AO109" i="22"/>
  <c r="AN109" i="22"/>
  <c r="AM109" i="22"/>
  <c r="AL109" i="22"/>
  <c r="AK109" i="22"/>
  <c r="AJ109" i="22"/>
  <c r="AI109" i="22"/>
  <c r="AH109" i="22"/>
  <c r="AG109" i="22"/>
  <c r="AF109" i="22"/>
  <c r="AE109" i="22"/>
  <c r="AD109" i="22"/>
  <c r="AC109" i="22"/>
  <c r="AB109" i="22"/>
  <c r="AA109" i="22"/>
  <c r="Z109" i="22"/>
  <c r="Y109" i="22"/>
  <c r="X109" i="22"/>
  <c r="W109" i="22"/>
  <c r="V109" i="22"/>
  <c r="U109" i="22"/>
  <c r="T109" i="22"/>
  <c r="S109" i="22"/>
  <c r="R109" i="22"/>
  <c r="Q109" i="22"/>
  <c r="P109" i="22"/>
  <c r="O109" i="22"/>
  <c r="N109" i="22"/>
  <c r="M109" i="22"/>
  <c r="L109" i="22"/>
  <c r="K109" i="22"/>
  <c r="J109" i="22"/>
  <c r="I109" i="22"/>
  <c r="H109" i="22"/>
  <c r="G109" i="22"/>
  <c r="F109" i="22"/>
  <c r="E109" i="22"/>
  <c r="D109" i="22"/>
  <c r="C109" i="22"/>
  <c r="A109" i="22"/>
  <c r="BA108" i="22"/>
  <c r="AZ108" i="22"/>
  <c r="AY108" i="22"/>
  <c r="AX108" i="22"/>
  <c r="AW108" i="22"/>
  <c r="AV108" i="22"/>
  <c r="AU108" i="22"/>
  <c r="AT108" i="22"/>
  <c r="AS108" i="22"/>
  <c r="AR108" i="22"/>
  <c r="AQ108" i="22"/>
  <c r="AP108" i="22"/>
  <c r="AO108" i="22"/>
  <c r="AN108" i="22"/>
  <c r="AM108" i="22"/>
  <c r="AL108" i="22"/>
  <c r="AK108" i="22"/>
  <c r="AJ108" i="22"/>
  <c r="AI108" i="22"/>
  <c r="AH108" i="22"/>
  <c r="AG108" i="22"/>
  <c r="AF108" i="22"/>
  <c r="AE108" i="22"/>
  <c r="AD108" i="22"/>
  <c r="AC108" i="22"/>
  <c r="AB108" i="22"/>
  <c r="AA108" i="22"/>
  <c r="Z108" i="22"/>
  <c r="Y108" i="22"/>
  <c r="X108" i="22"/>
  <c r="W108" i="22"/>
  <c r="V108" i="22"/>
  <c r="U108" i="22"/>
  <c r="T108" i="22"/>
  <c r="S108" i="22"/>
  <c r="R108" i="22"/>
  <c r="Q108" i="22"/>
  <c r="P108" i="22"/>
  <c r="O108" i="22"/>
  <c r="N108" i="22"/>
  <c r="M108" i="22"/>
  <c r="L108" i="22"/>
  <c r="K108" i="22"/>
  <c r="J108" i="22"/>
  <c r="I108" i="22"/>
  <c r="H108" i="22"/>
  <c r="G108" i="22"/>
  <c r="F108" i="22"/>
  <c r="E108" i="22"/>
  <c r="D108" i="22"/>
  <c r="C108" i="22"/>
  <c r="A108" i="22"/>
  <c r="BA107" i="22"/>
  <c r="AZ107" i="22"/>
  <c r="AY107" i="22"/>
  <c r="AX107" i="22"/>
  <c r="AW107" i="22"/>
  <c r="AV107" i="22"/>
  <c r="AU107" i="22"/>
  <c r="AT107" i="22"/>
  <c r="AS107" i="22"/>
  <c r="AR107" i="22"/>
  <c r="AQ107" i="22"/>
  <c r="AP107" i="22"/>
  <c r="AO107" i="22"/>
  <c r="AN107" i="22"/>
  <c r="AM107" i="22"/>
  <c r="AL107" i="22"/>
  <c r="AK107" i="22"/>
  <c r="AJ107" i="22"/>
  <c r="AI107" i="22"/>
  <c r="AH107" i="22"/>
  <c r="AG107" i="22"/>
  <c r="AF107" i="22"/>
  <c r="AE107" i="22"/>
  <c r="AD107" i="22"/>
  <c r="AC107" i="22"/>
  <c r="AB107" i="22"/>
  <c r="AA107" i="22"/>
  <c r="Z107" i="22"/>
  <c r="Y107" i="22"/>
  <c r="X107" i="22"/>
  <c r="W107" i="22"/>
  <c r="V107" i="22"/>
  <c r="U107" i="22"/>
  <c r="T107" i="22"/>
  <c r="S107" i="22"/>
  <c r="R107" i="22"/>
  <c r="Q107" i="22"/>
  <c r="P107" i="22"/>
  <c r="O107" i="22"/>
  <c r="N107" i="22"/>
  <c r="M107" i="22"/>
  <c r="L107" i="22"/>
  <c r="K107" i="22"/>
  <c r="J107" i="22"/>
  <c r="I107" i="22"/>
  <c r="H107" i="22"/>
  <c r="G107" i="22"/>
  <c r="F107" i="22"/>
  <c r="E107" i="22"/>
  <c r="D107" i="22"/>
  <c r="C107" i="22"/>
  <c r="A107" i="22"/>
  <c r="BA106" i="22"/>
  <c r="AZ106" i="22"/>
  <c r="AY106" i="22"/>
  <c r="AX106" i="22"/>
  <c r="AW106" i="22"/>
  <c r="AV106" i="22"/>
  <c r="AU106" i="22"/>
  <c r="AT106" i="22"/>
  <c r="AS106" i="22"/>
  <c r="AR106" i="22"/>
  <c r="AQ106" i="22"/>
  <c r="AP106" i="22"/>
  <c r="AO106" i="22"/>
  <c r="AN106" i="22"/>
  <c r="AM106" i="22"/>
  <c r="AL106" i="22"/>
  <c r="AK106" i="22"/>
  <c r="AJ106" i="22"/>
  <c r="AI106" i="22"/>
  <c r="AH106" i="22"/>
  <c r="AG106" i="22"/>
  <c r="AF106" i="22"/>
  <c r="AE106" i="22"/>
  <c r="AD106" i="22"/>
  <c r="AC106" i="22"/>
  <c r="AB106" i="22"/>
  <c r="AA106" i="22"/>
  <c r="Z106" i="22"/>
  <c r="Y106" i="22"/>
  <c r="X106" i="22"/>
  <c r="W106" i="22"/>
  <c r="V106" i="22"/>
  <c r="U106" i="22"/>
  <c r="T106" i="22"/>
  <c r="S106" i="22"/>
  <c r="R106" i="22"/>
  <c r="Q106" i="22"/>
  <c r="P106" i="22"/>
  <c r="O106" i="22"/>
  <c r="N106" i="22"/>
  <c r="M106" i="22"/>
  <c r="L106" i="22"/>
  <c r="K106" i="22"/>
  <c r="J106" i="22"/>
  <c r="I106" i="22"/>
  <c r="H106" i="22"/>
  <c r="G106" i="22"/>
  <c r="F106" i="22"/>
  <c r="E106" i="22"/>
  <c r="D106" i="22"/>
  <c r="C106" i="22"/>
  <c r="A106" i="22"/>
  <c r="BA105" i="22"/>
  <c r="AZ105" i="22"/>
  <c r="AY105" i="22"/>
  <c r="AX105" i="22"/>
  <c r="AW105" i="22"/>
  <c r="AV105" i="22"/>
  <c r="AU105" i="22"/>
  <c r="AT105" i="22"/>
  <c r="AS105" i="22"/>
  <c r="AR105" i="22"/>
  <c r="AQ105" i="22"/>
  <c r="AP105" i="22"/>
  <c r="AO105" i="22"/>
  <c r="AN105" i="22"/>
  <c r="AM105" i="22"/>
  <c r="AL105" i="22"/>
  <c r="AK105" i="22"/>
  <c r="AJ105" i="22"/>
  <c r="AI105" i="22"/>
  <c r="AH105" i="22"/>
  <c r="AG105" i="22"/>
  <c r="AF105" i="22"/>
  <c r="AE105" i="22"/>
  <c r="AD105" i="22"/>
  <c r="AC105" i="22"/>
  <c r="AB105" i="22"/>
  <c r="AA105" i="22"/>
  <c r="Z105" i="22"/>
  <c r="Y105" i="22"/>
  <c r="X105" i="22"/>
  <c r="W105" i="22"/>
  <c r="V105" i="22"/>
  <c r="U105" i="22"/>
  <c r="T105" i="22"/>
  <c r="S105" i="22"/>
  <c r="R105" i="22"/>
  <c r="Q105" i="22"/>
  <c r="P105" i="22"/>
  <c r="O105" i="22"/>
  <c r="N105" i="22"/>
  <c r="M105" i="22"/>
  <c r="L105" i="22"/>
  <c r="K105" i="22"/>
  <c r="J105" i="22"/>
  <c r="I105" i="22"/>
  <c r="H105" i="22"/>
  <c r="G105" i="22"/>
  <c r="F105" i="22"/>
  <c r="E105" i="22"/>
  <c r="D105" i="22"/>
  <c r="C105" i="22"/>
  <c r="A105" i="22"/>
  <c r="BA104" i="22"/>
  <c r="AZ104" i="22"/>
  <c r="AY104" i="22"/>
  <c r="AX104" i="22"/>
  <c r="AW104" i="22"/>
  <c r="AV104" i="22"/>
  <c r="AU104" i="22"/>
  <c r="AT104" i="22"/>
  <c r="AS104" i="22"/>
  <c r="AR104" i="22"/>
  <c r="AQ104" i="22"/>
  <c r="AP104" i="22"/>
  <c r="AO104" i="22"/>
  <c r="AN104" i="22"/>
  <c r="AM104" i="22"/>
  <c r="AL104" i="22"/>
  <c r="AK104" i="22"/>
  <c r="AJ104" i="22"/>
  <c r="AI104" i="22"/>
  <c r="AH104" i="22"/>
  <c r="AG104" i="22"/>
  <c r="AF104" i="22"/>
  <c r="AE104" i="22"/>
  <c r="AD104" i="22"/>
  <c r="AC104" i="22"/>
  <c r="AB104" i="22"/>
  <c r="AA104" i="22"/>
  <c r="Z104" i="22"/>
  <c r="Y104" i="22"/>
  <c r="X104" i="22"/>
  <c r="W104" i="22"/>
  <c r="V104" i="22"/>
  <c r="U104" i="22"/>
  <c r="T104" i="22"/>
  <c r="S104" i="22"/>
  <c r="R104" i="22"/>
  <c r="Q104" i="22"/>
  <c r="P104" i="22"/>
  <c r="O104" i="22"/>
  <c r="N104" i="22"/>
  <c r="M104" i="22"/>
  <c r="L104" i="22"/>
  <c r="K104" i="22"/>
  <c r="J104" i="22"/>
  <c r="I104" i="22"/>
  <c r="H104" i="22"/>
  <c r="G104" i="22"/>
  <c r="F104" i="22"/>
  <c r="E104" i="22"/>
  <c r="D104" i="22"/>
  <c r="C104" i="22"/>
  <c r="A104" i="22"/>
  <c r="BA103" i="22"/>
  <c r="AZ103" i="22"/>
  <c r="AY103" i="22"/>
  <c r="AX103" i="22"/>
  <c r="AW103" i="22"/>
  <c r="AV103" i="22"/>
  <c r="AU103" i="22"/>
  <c r="AT103" i="22"/>
  <c r="AS103" i="22"/>
  <c r="AR103" i="22"/>
  <c r="AQ103" i="22"/>
  <c r="AP103" i="22"/>
  <c r="AO103" i="22"/>
  <c r="AN103" i="22"/>
  <c r="AM103" i="22"/>
  <c r="AL103" i="22"/>
  <c r="AK103" i="22"/>
  <c r="AJ103" i="22"/>
  <c r="AI103" i="22"/>
  <c r="AH103" i="22"/>
  <c r="AG103" i="22"/>
  <c r="AF103" i="22"/>
  <c r="AE103" i="22"/>
  <c r="AD103" i="22"/>
  <c r="AC103" i="22"/>
  <c r="AB103" i="22"/>
  <c r="AA103" i="22"/>
  <c r="Z103" i="22"/>
  <c r="Y103" i="22"/>
  <c r="X103" i="22"/>
  <c r="W103" i="22"/>
  <c r="V103" i="22"/>
  <c r="U103" i="22"/>
  <c r="T103" i="22"/>
  <c r="S103" i="22"/>
  <c r="R103" i="22"/>
  <c r="Q103" i="22"/>
  <c r="P103" i="22"/>
  <c r="O103" i="22"/>
  <c r="N103" i="22"/>
  <c r="M103" i="22"/>
  <c r="L103" i="22"/>
  <c r="K103" i="22"/>
  <c r="J103" i="22"/>
  <c r="I103" i="22"/>
  <c r="H103" i="22"/>
  <c r="G103" i="22"/>
  <c r="F103" i="22"/>
  <c r="E103" i="22"/>
  <c r="D103" i="22"/>
  <c r="C103" i="22"/>
  <c r="A103" i="22"/>
  <c r="BA102" i="22"/>
  <c r="AZ102" i="22"/>
  <c r="AY102" i="22"/>
  <c r="AX102" i="22"/>
  <c r="AW102" i="22"/>
  <c r="AV102" i="22"/>
  <c r="AU102" i="22"/>
  <c r="AT102" i="22"/>
  <c r="AS102" i="22"/>
  <c r="AR102" i="22"/>
  <c r="AQ102" i="22"/>
  <c r="AP102" i="22"/>
  <c r="AO102" i="22"/>
  <c r="AN102" i="22"/>
  <c r="AM102" i="22"/>
  <c r="AL102" i="22"/>
  <c r="AK102" i="22"/>
  <c r="AJ102" i="22"/>
  <c r="AI102" i="22"/>
  <c r="AH102" i="22"/>
  <c r="AG102" i="22"/>
  <c r="AF102" i="22"/>
  <c r="AE102" i="22"/>
  <c r="AD102" i="22"/>
  <c r="AC102" i="22"/>
  <c r="AB102" i="22"/>
  <c r="AA102" i="22"/>
  <c r="Z102" i="22"/>
  <c r="Y102" i="22"/>
  <c r="X102" i="22"/>
  <c r="W102" i="22"/>
  <c r="V102" i="22"/>
  <c r="U102" i="22"/>
  <c r="T102" i="22"/>
  <c r="S102" i="22"/>
  <c r="R102" i="22"/>
  <c r="Q102" i="22"/>
  <c r="P102" i="22"/>
  <c r="O102" i="22"/>
  <c r="N102" i="22"/>
  <c r="M102" i="22"/>
  <c r="L102" i="22"/>
  <c r="K102" i="22"/>
  <c r="J102" i="22"/>
  <c r="I102" i="22"/>
  <c r="H102" i="22"/>
  <c r="G102" i="22"/>
  <c r="F102" i="22"/>
  <c r="E102" i="22"/>
  <c r="D102" i="22"/>
  <c r="C102" i="22"/>
  <c r="A102" i="22"/>
  <c r="BA101" i="22"/>
  <c r="AZ101" i="22"/>
  <c r="AY101" i="22"/>
  <c r="AX101" i="22"/>
  <c r="AW101" i="22"/>
  <c r="AV101" i="22"/>
  <c r="AU101" i="22"/>
  <c r="AT101" i="22"/>
  <c r="AS101" i="22"/>
  <c r="AR101" i="22"/>
  <c r="AQ101" i="22"/>
  <c r="AP101" i="22"/>
  <c r="AO101" i="22"/>
  <c r="AN101" i="22"/>
  <c r="AM101" i="22"/>
  <c r="AL101" i="22"/>
  <c r="AK101" i="22"/>
  <c r="AJ101" i="22"/>
  <c r="AI101" i="22"/>
  <c r="AH101" i="22"/>
  <c r="AG101" i="22"/>
  <c r="AF101" i="22"/>
  <c r="AE101" i="22"/>
  <c r="AD101" i="22"/>
  <c r="AC101" i="22"/>
  <c r="AB101" i="22"/>
  <c r="AA101" i="22"/>
  <c r="Z101" i="22"/>
  <c r="Y101" i="22"/>
  <c r="X101" i="22"/>
  <c r="W101" i="22"/>
  <c r="V101" i="22"/>
  <c r="U101" i="22"/>
  <c r="T101" i="22"/>
  <c r="S101" i="22"/>
  <c r="R101" i="22"/>
  <c r="Q101" i="22"/>
  <c r="P101" i="22"/>
  <c r="O101" i="22"/>
  <c r="N101" i="22"/>
  <c r="M101" i="22"/>
  <c r="L101" i="22"/>
  <c r="K101" i="22"/>
  <c r="J101" i="22"/>
  <c r="I101" i="22"/>
  <c r="H101" i="22"/>
  <c r="G101" i="22"/>
  <c r="F101" i="22"/>
  <c r="E101" i="22"/>
  <c r="D101" i="22"/>
  <c r="C101" i="22"/>
  <c r="A101" i="22"/>
  <c r="BA100" i="22"/>
  <c r="AZ100" i="22"/>
  <c r="AY100" i="22"/>
  <c r="AX100" i="22"/>
  <c r="AW100" i="22"/>
  <c r="AV100" i="22"/>
  <c r="AU100" i="22"/>
  <c r="AT100" i="22"/>
  <c r="AS100" i="22"/>
  <c r="AR100" i="22"/>
  <c r="AQ100" i="22"/>
  <c r="AP100" i="22"/>
  <c r="AO100" i="22"/>
  <c r="AN100" i="22"/>
  <c r="AM100" i="22"/>
  <c r="AL100" i="22"/>
  <c r="AK100" i="22"/>
  <c r="AJ100" i="22"/>
  <c r="AI100" i="22"/>
  <c r="AH100" i="22"/>
  <c r="AG100" i="22"/>
  <c r="AF100" i="22"/>
  <c r="AE100" i="22"/>
  <c r="AD100" i="22"/>
  <c r="AC100" i="22"/>
  <c r="AB100" i="22"/>
  <c r="AA100" i="22"/>
  <c r="Z100" i="22"/>
  <c r="Y100" i="22"/>
  <c r="X100" i="22"/>
  <c r="W100" i="22"/>
  <c r="V100" i="22"/>
  <c r="U100" i="22"/>
  <c r="T100" i="22"/>
  <c r="S100" i="22"/>
  <c r="R100" i="22"/>
  <c r="Q100" i="22"/>
  <c r="P100" i="22"/>
  <c r="O100" i="22"/>
  <c r="N100" i="22"/>
  <c r="M100" i="22"/>
  <c r="L100" i="22"/>
  <c r="K100" i="22"/>
  <c r="J100" i="22"/>
  <c r="I100" i="22"/>
  <c r="H100" i="22"/>
  <c r="G100" i="22"/>
  <c r="F100" i="22"/>
  <c r="E100" i="22"/>
  <c r="D100" i="22"/>
  <c r="C100" i="22"/>
  <c r="A100" i="22"/>
  <c r="BA99" i="22"/>
  <c r="AZ99" i="22"/>
  <c r="AY99" i="22"/>
  <c r="AX99" i="22"/>
  <c r="AW99" i="22"/>
  <c r="AV99" i="22"/>
  <c r="AU99" i="22"/>
  <c r="AT99" i="22"/>
  <c r="AS99" i="22"/>
  <c r="AR99" i="22"/>
  <c r="AQ99" i="22"/>
  <c r="AP99" i="22"/>
  <c r="AO99" i="22"/>
  <c r="AN99" i="22"/>
  <c r="AM99" i="22"/>
  <c r="AL99" i="22"/>
  <c r="AK99" i="22"/>
  <c r="AJ99" i="22"/>
  <c r="AI99" i="22"/>
  <c r="AH99" i="22"/>
  <c r="AG99" i="22"/>
  <c r="AF99" i="22"/>
  <c r="AE99" i="22"/>
  <c r="AD99" i="22"/>
  <c r="AC99" i="22"/>
  <c r="AB99" i="22"/>
  <c r="AA99" i="22"/>
  <c r="Z99" i="22"/>
  <c r="Y99" i="22"/>
  <c r="X99" i="22"/>
  <c r="W99" i="22"/>
  <c r="V99" i="22"/>
  <c r="U99" i="22"/>
  <c r="T99" i="22"/>
  <c r="S99" i="22"/>
  <c r="R99" i="22"/>
  <c r="Q99" i="22"/>
  <c r="P99" i="22"/>
  <c r="O99" i="22"/>
  <c r="N99" i="22"/>
  <c r="M99" i="22"/>
  <c r="L99" i="22"/>
  <c r="K99" i="22"/>
  <c r="J99" i="22"/>
  <c r="I99" i="22"/>
  <c r="H99" i="22"/>
  <c r="G99" i="22"/>
  <c r="F99" i="22"/>
  <c r="E99" i="22"/>
  <c r="D99" i="22"/>
  <c r="C99" i="22"/>
  <c r="A99" i="22"/>
  <c r="BA98" i="22"/>
  <c r="AZ98" i="22"/>
  <c r="AY98" i="22"/>
  <c r="AX98" i="22"/>
  <c r="AW98" i="22"/>
  <c r="AV98" i="22"/>
  <c r="AU98" i="22"/>
  <c r="AT98" i="22"/>
  <c r="AS98" i="22"/>
  <c r="AR98" i="22"/>
  <c r="AQ98" i="22"/>
  <c r="AP98" i="22"/>
  <c r="AO98" i="22"/>
  <c r="AN98" i="22"/>
  <c r="AM98" i="22"/>
  <c r="AL98" i="22"/>
  <c r="AK98" i="22"/>
  <c r="AJ98" i="22"/>
  <c r="AI98" i="22"/>
  <c r="AH98" i="22"/>
  <c r="AG98" i="22"/>
  <c r="AF98" i="22"/>
  <c r="AE98" i="22"/>
  <c r="AD98" i="22"/>
  <c r="AC98" i="22"/>
  <c r="AB98" i="22"/>
  <c r="AA98" i="22"/>
  <c r="Z98" i="22"/>
  <c r="Y98" i="22"/>
  <c r="X98" i="22"/>
  <c r="W98" i="22"/>
  <c r="V98" i="22"/>
  <c r="U98" i="22"/>
  <c r="T98" i="22"/>
  <c r="S98" i="22"/>
  <c r="R98" i="22"/>
  <c r="Q98" i="22"/>
  <c r="P98" i="22"/>
  <c r="O98" i="22"/>
  <c r="N98" i="22"/>
  <c r="M98" i="22"/>
  <c r="L98" i="22"/>
  <c r="K98" i="22"/>
  <c r="J98" i="22"/>
  <c r="I98" i="22"/>
  <c r="H98" i="22"/>
  <c r="G98" i="22"/>
  <c r="F98" i="22"/>
  <c r="E98" i="22"/>
  <c r="D98" i="22"/>
  <c r="C98" i="22"/>
  <c r="A98" i="22"/>
  <c r="BA97" i="22"/>
  <c r="AZ97" i="22"/>
  <c r="AY97" i="22"/>
  <c r="AX97" i="22"/>
  <c r="AW97" i="22"/>
  <c r="AV97" i="22"/>
  <c r="AU97" i="22"/>
  <c r="AT97" i="22"/>
  <c r="AS97" i="22"/>
  <c r="AR97" i="22"/>
  <c r="AQ97" i="22"/>
  <c r="AP97" i="22"/>
  <c r="AO97" i="22"/>
  <c r="AN97" i="22"/>
  <c r="AM97" i="22"/>
  <c r="AL97" i="22"/>
  <c r="AK97" i="22"/>
  <c r="AJ97" i="22"/>
  <c r="AI97" i="22"/>
  <c r="AH97" i="22"/>
  <c r="AG97" i="22"/>
  <c r="AF97" i="22"/>
  <c r="AE97" i="22"/>
  <c r="AD97" i="22"/>
  <c r="AC97" i="22"/>
  <c r="AB97" i="22"/>
  <c r="AA97" i="22"/>
  <c r="Z97" i="22"/>
  <c r="Y97" i="22"/>
  <c r="X97" i="22"/>
  <c r="W97" i="22"/>
  <c r="V97" i="22"/>
  <c r="U97" i="22"/>
  <c r="T97" i="22"/>
  <c r="S97" i="22"/>
  <c r="R97" i="22"/>
  <c r="Q97" i="22"/>
  <c r="P97" i="22"/>
  <c r="O97" i="22"/>
  <c r="N97" i="22"/>
  <c r="M97" i="22"/>
  <c r="L97" i="22"/>
  <c r="K97" i="22"/>
  <c r="J97" i="22"/>
  <c r="I97" i="22"/>
  <c r="H97" i="22"/>
  <c r="G97" i="22"/>
  <c r="F97" i="22"/>
  <c r="E97" i="22"/>
  <c r="D97" i="22"/>
  <c r="C97" i="22"/>
  <c r="A97" i="22"/>
  <c r="BA96" i="22"/>
  <c r="AZ96" i="22"/>
  <c r="AY96" i="22"/>
  <c r="AX96" i="22"/>
  <c r="AW96" i="22"/>
  <c r="AV96" i="22"/>
  <c r="AU96" i="22"/>
  <c r="AT96" i="22"/>
  <c r="AS96" i="22"/>
  <c r="AR96" i="22"/>
  <c r="AQ96" i="22"/>
  <c r="AP96" i="22"/>
  <c r="AO96" i="22"/>
  <c r="AN96" i="22"/>
  <c r="AM96" i="22"/>
  <c r="AL96" i="22"/>
  <c r="AK96" i="22"/>
  <c r="AJ96" i="22"/>
  <c r="AI96" i="22"/>
  <c r="AH96" i="22"/>
  <c r="AG96" i="22"/>
  <c r="AF96" i="22"/>
  <c r="AE96" i="22"/>
  <c r="AD96" i="22"/>
  <c r="AC96" i="22"/>
  <c r="AB96" i="22"/>
  <c r="AA96" i="22"/>
  <c r="Z96" i="22"/>
  <c r="Y96" i="22"/>
  <c r="X96" i="22"/>
  <c r="W96" i="22"/>
  <c r="V96" i="22"/>
  <c r="U96" i="22"/>
  <c r="T96" i="22"/>
  <c r="S96" i="22"/>
  <c r="R96" i="22"/>
  <c r="Q96" i="22"/>
  <c r="P96" i="22"/>
  <c r="O96" i="22"/>
  <c r="N96" i="22"/>
  <c r="M96" i="22"/>
  <c r="L96" i="22"/>
  <c r="K96" i="22"/>
  <c r="J96" i="22"/>
  <c r="I96" i="22"/>
  <c r="H96" i="22"/>
  <c r="G96" i="22"/>
  <c r="F96" i="22"/>
  <c r="E96" i="22"/>
  <c r="D96" i="22"/>
  <c r="C96" i="22"/>
  <c r="A96" i="22"/>
  <c r="BA95" i="22"/>
  <c r="AZ95" i="22"/>
  <c r="AY95" i="22"/>
  <c r="AX95" i="22"/>
  <c r="AW95" i="22"/>
  <c r="AV95" i="22"/>
  <c r="AU95" i="22"/>
  <c r="AT95" i="22"/>
  <c r="AS95" i="22"/>
  <c r="AR95" i="22"/>
  <c r="AQ95" i="22"/>
  <c r="AP95" i="22"/>
  <c r="AO95" i="22"/>
  <c r="AN95" i="22"/>
  <c r="AM95" i="22"/>
  <c r="AL95" i="22"/>
  <c r="AK95" i="22"/>
  <c r="AJ95" i="22"/>
  <c r="AI95" i="22"/>
  <c r="AH95" i="22"/>
  <c r="AG95" i="22"/>
  <c r="AF95" i="22"/>
  <c r="AE95" i="22"/>
  <c r="AD95" i="22"/>
  <c r="AC95" i="22"/>
  <c r="AB95" i="22"/>
  <c r="AA95" i="22"/>
  <c r="Z95" i="22"/>
  <c r="Y95" i="22"/>
  <c r="X95" i="22"/>
  <c r="W95" i="22"/>
  <c r="V95" i="22"/>
  <c r="U95" i="22"/>
  <c r="T95" i="22"/>
  <c r="S95" i="22"/>
  <c r="R95" i="22"/>
  <c r="Q95" i="22"/>
  <c r="P95" i="22"/>
  <c r="O95" i="22"/>
  <c r="N95" i="22"/>
  <c r="M95" i="22"/>
  <c r="L95" i="22"/>
  <c r="K95" i="22"/>
  <c r="J95" i="22"/>
  <c r="I95" i="22"/>
  <c r="H95" i="22"/>
  <c r="G95" i="22"/>
  <c r="F95" i="22"/>
  <c r="E95" i="22"/>
  <c r="D95" i="22"/>
  <c r="C95" i="22"/>
  <c r="A95" i="22"/>
  <c r="BA94" i="22"/>
  <c r="AZ94" i="22"/>
  <c r="AY94" i="22"/>
  <c r="AX94" i="22"/>
  <c r="AW94" i="22"/>
  <c r="AV94" i="22"/>
  <c r="AU94" i="22"/>
  <c r="AT94" i="22"/>
  <c r="AS94" i="22"/>
  <c r="AR94" i="22"/>
  <c r="AQ94" i="22"/>
  <c r="AP94" i="22"/>
  <c r="AO94" i="22"/>
  <c r="AN94" i="22"/>
  <c r="AM94" i="22"/>
  <c r="AL94" i="22"/>
  <c r="AK94" i="22"/>
  <c r="AJ94" i="22"/>
  <c r="AI94" i="22"/>
  <c r="AH94" i="22"/>
  <c r="AG94" i="22"/>
  <c r="AF94" i="22"/>
  <c r="AE94" i="22"/>
  <c r="AD94" i="22"/>
  <c r="AC94" i="22"/>
  <c r="AB94" i="22"/>
  <c r="AA94" i="22"/>
  <c r="Z94" i="22"/>
  <c r="Y94" i="22"/>
  <c r="X94" i="22"/>
  <c r="W94" i="22"/>
  <c r="V94" i="22"/>
  <c r="U94" i="22"/>
  <c r="T94" i="22"/>
  <c r="S94" i="22"/>
  <c r="R94" i="22"/>
  <c r="Q94" i="22"/>
  <c r="P94" i="22"/>
  <c r="O94" i="22"/>
  <c r="N94" i="22"/>
  <c r="M94" i="22"/>
  <c r="L94" i="22"/>
  <c r="K94" i="22"/>
  <c r="J94" i="22"/>
  <c r="I94" i="22"/>
  <c r="H94" i="22"/>
  <c r="G94" i="22"/>
  <c r="F94" i="22"/>
  <c r="E94" i="22"/>
  <c r="D94" i="22"/>
  <c r="C94" i="22"/>
  <c r="A94" i="22"/>
  <c r="BA93" i="22"/>
  <c r="AZ93" i="22"/>
  <c r="AY93" i="22"/>
  <c r="AX93" i="22"/>
  <c r="AW93" i="22"/>
  <c r="AV93" i="22"/>
  <c r="AU93" i="22"/>
  <c r="AT93" i="22"/>
  <c r="AS93" i="22"/>
  <c r="AR93" i="22"/>
  <c r="AQ93" i="22"/>
  <c r="AP93" i="22"/>
  <c r="AO93" i="22"/>
  <c r="AN93" i="22"/>
  <c r="AM93" i="22"/>
  <c r="AL93" i="22"/>
  <c r="AK93" i="22"/>
  <c r="AJ93" i="22"/>
  <c r="AI93" i="22"/>
  <c r="AH93" i="22"/>
  <c r="AG93" i="22"/>
  <c r="AF93" i="22"/>
  <c r="AE93" i="22"/>
  <c r="AD93" i="22"/>
  <c r="AC93" i="22"/>
  <c r="AB93" i="22"/>
  <c r="AA93" i="22"/>
  <c r="Z93" i="22"/>
  <c r="Y93" i="22"/>
  <c r="X93" i="22"/>
  <c r="W93" i="22"/>
  <c r="V93" i="22"/>
  <c r="U93" i="22"/>
  <c r="T93" i="22"/>
  <c r="S93" i="22"/>
  <c r="R93" i="22"/>
  <c r="Q93" i="22"/>
  <c r="P93" i="22"/>
  <c r="O93" i="22"/>
  <c r="N93" i="22"/>
  <c r="M93" i="22"/>
  <c r="L93" i="22"/>
  <c r="K93" i="22"/>
  <c r="J93" i="22"/>
  <c r="I93" i="22"/>
  <c r="H93" i="22"/>
  <c r="G93" i="22"/>
  <c r="F93" i="22"/>
  <c r="E93" i="22"/>
  <c r="D93" i="22"/>
  <c r="C93" i="22"/>
  <c r="A93" i="22"/>
  <c r="BA92" i="22"/>
  <c r="AZ92" i="22"/>
  <c r="AY92" i="22"/>
  <c r="AX92" i="22"/>
  <c r="AW92" i="22"/>
  <c r="AV92" i="22"/>
  <c r="AU92" i="22"/>
  <c r="AT92" i="22"/>
  <c r="AS92" i="22"/>
  <c r="AR92" i="22"/>
  <c r="AQ92" i="22"/>
  <c r="AP92" i="22"/>
  <c r="AO92" i="22"/>
  <c r="AN92" i="22"/>
  <c r="AM92" i="22"/>
  <c r="AL92" i="22"/>
  <c r="AK92" i="22"/>
  <c r="AJ92" i="22"/>
  <c r="AI92" i="22"/>
  <c r="AH92" i="22"/>
  <c r="AG92" i="22"/>
  <c r="AF92" i="22"/>
  <c r="AE92" i="22"/>
  <c r="AD92" i="22"/>
  <c r="AC92" i="22"/>
  <c r="AB92" i="22"/>
  <c r="AA92" i="22"/>
  <c r="Z92" i="22"/>
  <c r="Y92" i="22"/>
  <c r="X92" i="22"/>
  <c r="W92" i="22"/>
  <c r="V92" i="22"/>
  <c r="U92" i="22"/>
  <c r="T92" i="22"/>
  <c r="S92" i="22"/>
  <c r="R92" i="22"/>
  <c r="Q92" i="22"/>
  <c r="P92" i="22"/>
  <c r="O92" i="22"/>
  <c r="N92" i="22"/>
  <c r="M92" i="22"/>
  <c r="L92" i="22"/>
  <c r="K92" i="22"/>
  <c r="J92" i="22"/>
  <c r="I92" i="22"/>
  <c r="H92" i="22"/>
  <c r="G92" i="22"/>
  <c r="F92" i="22"/>
  <c r="E92" i="22"/>
  <c r="D92" i="22"/>
  <c r="C92" i="22"/>
  <c r="A92" i="22"/>
  <c r="BA91" i="22"/>
  <c r="AZ91" i="22"/>
  <c r="AY91" i="22"/>
  <c r="AX91" i="22"/>
  <c r="AW91" i="22"/>
  <c r="AV91" i="22"/>
  <c r="AU91" i="22"/>
  <c r="AT91" i="22"/>
  <c r="AS91" i="22"/>
  <c r="AR91" i="22"/>
  <c r="AQ91" i="22"/>
  <c r="AP91" i="22"/>
  <c r="AO91" i="22"/>
  <c r="AN91" i="22"/>
  <c r="AM91" i="22"/>
  <c r="AL91" i="22"/>
  <c r="AK91" i="22"/>
  <c r="AJ91" i="22"/>
  <c r="AI91" i="22"/>
  <c r="AH91" i="22"/>
  <c r="AG91" i="22"/>
  <c r="AF91" i="22"/>
  <c r="AE91" i="22"/>
  <c r="AD91" i="22"/>
  <c r="AC91" i="22"/>
  <c r="AB91" i="22"/>
  <c r="AA91" i="22"/>
  <c r="Z91" i="22"/>
  <c r="Y91" i="22"/>
  <c r="X91" i="22"/>
  <c r="W91" i="22"/>
  <c r="V91" i="22"/>
  <c r="U91" i="22"/>
  <c r="T91" i="22"/>
  <c r="S91" i="22"/>
  <c r="R91" i="22"/>
  <c r="Q91" i="22"/>
  <c r="P91" i="22"/>
  <c r="O91" i="22"/>
  <c r="N91" i="22"/>
  <c r="M91" i="22"/>
  <c r="L91" i="22"/>
  <c r="K91" i="22"/>
  <c r="J91" i="22"/>
  <c r="I91" i="22"/>
  <c r="H91" i="22"/>
  <c r="G91" i="22"/>
  <c r="F91" i="22"/>
  <c r="E91" i="22"/>
  <c r="D91" i="22"/>
  <c r="C91" i="22"/>
  <c r="A91" i="22"/>
  <c r="BA90" i="22"/>
  <c r="AZ90" i="22"/>
  <c r="AY90" i="22"/>
  <c r="AX90" i="22"/>
  <c r="AW90" i="22"/>
  <c r="AV90" i="22"/>
  <c r="AU90" i="22"/>
  <c r="AT90" i="22"/>
  <c r="AS90" i="22"/>
  <c r="AR90" i="22"/>
  <c r="AQ90" i="22"/>
  <c r="AP90" i="22"/>
  <c r="AO90" i="22"/>
  <c r="AN90" i="22"/>
  <c r="AM90" i="22"/>
  <c r="AL90" i="22"/>
  <c r="AK90" i="22"/>
  <c r="AJ90" i="22"/>
  <c r="AI90" i="22"/>
  <c r="AH90" i="22"/>
  <c r="AG90" i="22"/>
  <c r="AF90" i="22"/>
  <c r="AE90" i="22"/>
  <c r="AD90" i="22"/>
  <c r="AC90" i="22"/>
  <c r="AB90" i="22"/>
  <c r="AA90" i="22"/>
  <c r="Z90" i="22"/>
  <c r="Y90" i="22"/>
  <c r="X90" i="22"/>
  <c r="W90" i="22"/>
  <c r="V90" i="22"/>
  <c r="U90" i="22"/>
  <c r="T90" i="22"/>
  <c r="S90" i="22"/>
  <c r="R90" i="22"/>
  <c r="Q90" i="22"/>
  <c r="P90" i="22"/>
  <c r="O90" i="22"/>
  <c r="N90" i="22"/>
  <c r="M90" i="22"/>
  <c r="L90" i="22"/>
  <c r="K90" i="22"/>
  <c r="J90" i="22"/>
  <c r="I90" i="22"/>
  <c r="H90" i="22"/>
  <c r="G90" i="22"/>
  <c r="F90" i="22"/>
  <c r="E90" i="22"/>
  <c r="D90" i="22"/>
  <c r="C90" i="22"/>
  <c r="A90" i="22"/>
  <c r="BA89" i="22"/>
  <c r="AZ89" i="22"/>
  <c r="AY89" i="22"/>
  <c r="AX89" i="22"/>
  <c r="AW89" i="22"/>
  <c r="AV89" i="22"/>
  <c r="AU89" i="22"/>
  <c r="AT89" i="22"/>
  <c r="AS89" i="22"/>
  <c r="AR89" i="22"/>
  <c r="AQ89" i="22"/>
  <c r="AP89" i="22"/>
  <c r="AO89" i="22"/>
  <c r="AN89" i="22"/>
  <c r="AM89" i="22"/>
  <c r="AL89" i="22"/>
  <c r="AK89" i="22"/>
  <c r="AJ89" i="22"/>
  <c r="AI89" i="22"/>
  <c r="AH89" i="22"/>
  <c r="AG89" i="22"/>
  <c r="AF89" i="22"/>
  <c r="AE89" i="22"/>
  <c r="AD89" i="22"/>
  <c r="AC89" i="22"/>
  <c r="AB89" i="22"/>
  <c r="AA89" i="22"/>
  <c r="Z89" i="22"/>
  <c r="Y89" i="22"/>
  <c r="X89" i="22"/>
  <c r="W89" i="22"/>
  <c r="V89" i="22"/>
  <c r="U89" i="22"/>
  <c r="T89" i="22"/>
  <c r="S89" i="22"/>
  <c r="R89" i="22"/>
  <c r="Q89" i="22"/>
  <c r="P89" i="22"/>
  <c r="O89" i="22"/>
  <c r="N89" i="22"/>
  <c r="M89" i="22"/>
  <c r="L89" i="22"/>
  <c r="K89" i="22"/>
  <c r="J89" i="22"/>
  <c r="I89" i="22"/>
  <c r="H89" i="22"/>
  <c r="G89" i="22"/>
  <c r="F89" i="22"/>
  <c r="E89" i="22"/>
  <c r="D89" i="22"/>
  <c r="C89" i="22"/>
  <c r="A89" i="22"/>
  <c r="BA88" i="22"/>
  <c r="AZ88" i="22"/>
  <c r="AY88" i="22"/>
  <c r="AX88" i="22"/>
  <c r="AW88" i="22"/>
  <c r="AV88" i="22"/>
  <c r="AU88" i="22"/>
  <c r="AT88" i="22"/>
  <c r="AS88" i="22"/>
  <c r="AR88" i="22"/>
  <c r="AQ88" i="22"/>
  <c r="AP88" i="22"/>
  <c r="AO88" i="22"/>
  <c r="AN88" i="22"/>
  <c r="AM88" i="22"/>
  <c r="AL88" i="22"/>
  <c r="AK88" i="22"/>
  <c r="AJ88" i="22"/>
  <c r="AI88" i="22"/>
  <c r="AH88" i="22"/>
  <c r="AG88" i="22"/>
  <c r="AF88" i="22"/>
  <c r="AE88" i="22"/>
  <c r="AD88" i="22"/>
  <c r="AC88" i="22"/>
  <c r="AB88" i="22"/>
  <c r="AA88" i="22"/>
  <c r="Z88" i="22"/>
  <c r="Y88" i="22"/>
  <c r="X88" i="22"/>
  <c r="W88" i="22"/>
  <c r="V88" i="22"/>
  <c r="U88" i="22"/>
  <c r="T88" i="22"/>
  <c r="S88" i="22"/>
  <c r="R88" i="22"/>
  <c r="Q88" i="22"/>
  <c r="P88" i="22"/>
  <c r="O88" i="22"/>
  <c r="N88" i="22"/>
  <c r="M88" i="22"/>
  <c r="L88" i="22"/>
  <c r="K88" i="22"/>
  <c r="J88" i="22"/>
  <c r="I88" i="22"/>
  <c r="H88" i="22"/>
  <c r="G88" i="22"/>
  <c r="F88" i="22"/>
  <c r="E88" i="22"/>
  <c r="D88" i="22"/>
  <c r="C88" i="22"/>
  <c r="A88" i="22"/>
  <c r="BA87" i="22"/>
  <c r="AZ87" i="22"/>
  <c r="AY87" i="22"/>
  <c r="AX87" i="22"/>
  <c r="AW87" i="22"/>
  <c r="AV87" i="22"/>
  <c r="AU87" i="22"/>
  <c r="AT87" i="22"/>
  <c r="AS87" i="22"/>
  <c r="AR87" i="22"/>
  <c r="AQ87" i="22"/>
  <c r="AP87" i="22"/>
  <c r="AO87" i="22"/>
  <c r="AN87" i="22"/>
  <c r="AM87" i="22"/>
  <c r="AL87" i="22"/>
  <c r="AK87" i="22"/>
  <c r="AJ87" i="22"/>
  <c r="AI87" i="22"/>
  <c r="AH87" i="22"/>
  <c r="AG87" i="22"/>
  <c r="AF87" i="22"/>
  <c r="AE87" i="22"/>
  <c r="AD87" i="22"/>
  <c r="AC87" i="22"/>
  <c r="AB87" i="22"/>
  <c r="AA87" i="22"/>
  <c r="Z87" i="22"/>
  <c r="Y87" i="22"/>
  <c r="X87" i="22"/>
  <c r="W87" i="22"/>
  <c r="V87" i="22"/>
  <c r="U87" i="22"/>
  <c r="T87" i="22"/>
  <c r="S87" i="22"/>
  <c r="R87" i="22"/>
  <c r="Q87" i="22"/>
  <c r="P87" i="22"/>
  <c r="O87" i="22"/>
  <c r="N87" i="22"/>
  <c r="M87" i="22"/>
  <c r="L87" i="22"/>
  <c r="K87" i="22"/>
  <c r="J87" i="22"/>
  <c r="I87" i="22"/>
  <c r="H87" i="22"/>
  <c r="G87" i="22"/>
  <c r="F87" i="22"/>
  <c r="E87" i="22"/>
  <c r="D87" i="22"/>
  <c r="C87" i="22"/>
  <c r="A87" i="22"/>
  <c r="BA86" i="22"/>
  <c r="AZ86" i="22"/>
  <c r="AY86" i="22"/>
  <c r="AX86" i="22"/>
  <c r="AW86" i="22"/>
  <c r="AV86" i="22"/>
  <c r="AU86" i="22"/>
  <c r="AT86" i="22"/>
  <c r="AS86" i="22"/>
  <c r="AR86" i="22"/>
  <c r="AQ86" i="22"/>
  <c r="AP86" i="22"/>
  <c r="AO86" i="22"/>
  <c r="AN86" i="22"/>
  <c r="AM86" i="22"/>
  <c r="AL86" i="22"/>
  <c r="AK86" i="22"/>
  <c r="AJ86" i="22"/>
  <c r="AI86" i="22"/>
  <c r="AH86" i="22"/>
  <c r="AG86" i="22"/>
  <c r="AF86" i="22"/>
  <c r="AE86" i="22"/>
  <c r="AD86" i="22"/>
  <c r="AC86" i="22"/>
  <c r="AB86" i="22"/>
  <c r="AA86" i="22"/>
  <c r="Z86" i="22"/>
  <c r="Y86" i="22"/>
  <c r="X86" i="22"/>
  <c r="W86" i="22"/>
  <c r="V86" i="22"/>
  <c r="U86" i="22"/>
  <c r="T86" i="22"/>
  <c r="S86" i="22"/>
  <c r="R86" i="22"/>
  <c r="Q86" i="22"/>
  <c r="P86" i="22"/>
  <c r="O86" i="22"/>
  <c r="N86" i="22"/>
  <c r="M86" i="22"/>
  <c r="L86" i="22"/>
  <c r="K86" i="22"/>
  <c r="J86" i="22"/>
  <c r="I86" i="22"/>
  <c r="H86" i="22"/>
  <c r="G86" i="22"/>
  <c r="F86" i="22"/>
  <c r="E86" i="22"/>
  <c r="D86" i="22"/>
  <c r="C86" i="22"/>
  <c r="A86" i="22"/>
  <c r="BA85" i="22"/>
  <c r="AZ85" i="22"/>
  <c r="AY85" i="22"/>
  <c r="AX85" i="22"/>
  <c r="AW85" i="22"/>
  <c r="AV85" i="22"/>
  <c r="AU85" i="22"/>
  <c r="AT85" i="22"/>
  <c r="AS85" i="22"/>
  <c r="AR85" i="22"/>
  <c r="AQ85" i="22"/>
  <c r="AP85" i="22"/>
  <c r="AO85" i="22"/>
  <c r="AN85" i="22"/>
  <c r="AM85" i="22"/>
  <c r="AL85" i="22"/>
  <c r="AK85" i="22"/>
  <c r="AJ85" i="22"/>
  <c r="AI85" i="22"/>
  <c r="AH85" i="22"/>
  <c r="AG85" i="22"/>
  <c r="AF85" i="22"/>
  <c r="AE85" i="22"/>
  <c r="AD85" i="22"/>
  <c r="AC85" i="22"/>
  <c r="AB85" i="22"/>
  <c r="AA85" i="22"/>
  <c r="Z85" i="22"/>
  <c r="Y85" i="22"/>
  <c r="X85" i="22"/>
  <c r="W85" i="22"/>
  <c r="V85" i="22"/>
  <c r="U85" i="22"/>
  <c r="T85" i="22"/>
  <c r="S85" i="22"/>
  <c r="R85" i="22"/>
  <c r="Q85" i="22"/>
  <c r="P85" i="22"/>
  <c r="O85" i="22"/>
  <c r="N85" i="22"/>
  <c r="M85" i="22"/>
  <c r="L85" i="22"/>
  <c r="K85" i="22"/>
  <c r="J85" i="22"/>
  <c r="I85" i="22"/>
  <c r="H85" i="22"/>
  <c r="G85" i="22"/>
  <c r="F85" i="22"/>
  <c r="E85" i="22"/>
  <c r="D85" i="22"/>
  <c r="C85" i="22"/>
  <c r="A85" i="22"/>
  <c r="BA84" i="22"/>
  <c r="AZ84" i="22"/>
  <c r="AY84" i="22"/>
  <c r="AX84" i="22"/>
  <c r="AW84" i="22"/>
  <c r="AV84" i="22"/>
  <c r="AU84" i="22"/>
  <c r="AT84" i="22"/>
  <c r="AS84" i="22"/>
  <c r="AR84" i="22"/>
  <c r="AQ84" i="22"/>
  <c r="AP84" i="22"/>
  <c r="AO84" i="22"/>
  <c r="AN84" i="22"/>
  <c r="AM84" i="22"/>
  <c r="AL84" i="22"/>
  <c r="AK84" i="22"/>
  <c r="AJ84" i="22"/>
  <c r="AI84" i="22"/>
  <c r="AH84" i="22"/>
  <c r="AG84" i="22"/>
  <c r="AF84" i="22"/>
  <c r="AE84" i="22"/>
  <c r="AD84" i="22"/>
  <c r="AC84" i="22"/>
  <c r="AB84" i="22"/>
  <c r="AA84" i="22"/>
  <c r="Z84" i="22"/>
  <c r="Y84" i="22"/>
  <c r="X84" i="22"/>
  <c r="W84" i="22"/>
  <c r="V84" i="22"/>
  <c r="U84" i="22"/>
  <c r="T84" i="22"/>
  <c r="S84" i="22"/>
  <c r="R84" i="22"/>
  <c r="Q84" i="22"/>
  <c r="P84" i="22"/>
  <c r="O84" i="22"/>
  <c r="N84" i="22"/>
  <c r="M84" i="22"/>
  <c r="L84" i="22"/>
  <c r="K84" i="22"/>
  <c r="J84" i="22"/>
  <c r="I84" i="22"/>
  <c r="H84" i="22"/>
  <c r="G84" i="22"/>
  <c r="F84" i="22"/>
  <c r="E84" i="22"/>
  <c r="D84" i="22"/>
  <c r="C84" i="22"/>
  <c r="A84" i="22"/>
  <c r="BA83" i="22"/>
  <c r="AZ83" i="22"/>
  <c r="AY83" i="22"/>
  <c r="AX83" i="22"/>
  <c r="AW83" i="22"/>
  <c r="AV83" i="22"/>
  <c r="AU83" i="22"/>
  <c r="AT83" i="22"/>
  <c r="AS83" i="22"/>
  <c r="AR83" i="22"/>
  <c r="AQ83" i="22"/>
  <c r="AP83" i="22"/>
  <c r="AO83" i="22"/>
  <c r="AN83" i="22"/>
  <c r="AM83" i="22"/>
  <c r="AL83" i="22"/>
  <c r="AK83" i="22"/>
  <c r="AJ83" i="22"/>
  <c r="AI83" i="22"/>
  <c r="AH83" i="22"/>
  <c r="AG83" i="22"/>
  <c r="AF83" i="22"/>
  <c r="AE83" i="22"/>
  <c r="AD83" i="22"/>
  <c r="AC83" i="22"/>
  <c r="AB83" i="22"/>
  <c r="AA83" i="22"/>
  <c r="Z83" i="22"/>
  <c r="Y83" i="22"/>
  <c r="X83" i="22"/>
  <c r="W83" i="22"/>
  <c r="V83" i="22"/>
  <c r="U83" i="22"/>
  <c r="T83" i="22"/>
  <c r="S83" i="22"/>
  <c r="R83" i="22"/>
  <c r="Q83" i="22"/>
  <c r="P83" i="22"/>
  <c r="O83" i="22"/>
  <c r="N83" i="22"/>
  <c r="M83" i="22"/>
  <c r="L83" i="22"/>
  <c r="K83" i="22"/>
  <c r="J83" i="22"/>
  <c r="I83" i="22"/>
  <c r="H83" i="22"/>
  <c r="G83" i="22"/>
  <c r="F83" i="22"/>
  <c r="E83" i="22"/>
  <c r="D83" i="22"/>
  <c r="C83" i="22"/>
  <c r="A83" i="22"/>
  <c r="BA82" i="22"/>
  <c r="AZ82" i="22"/>
  <c r="AY82" i="22"/>
  <c r="AX82" i="22"/>
  <c r="AW82" i="22"/>
  <c r="AV82" i="22"/>
  <c r="AU82" i="22"/>
  <c r="AT82" i="22"/>
  <c r="AS82" i="22"/>
  <c r="AR82" i="22"/>
  <c r="AQ82" i="22"/>
  <c r="AP82" i="22"/>
  <c r="AO82" i="22"/>
  <c r="AN82" i="22"/>
  <c r="AM82" i="22"/>
  <c r="AL82" i="22"/>
  <c r="AK82" i="22"/>
  <c r="AJ82" i="22"/>
  <c r="AI82" i="22"/>
  <c r="AH82" i="22"/>
  <c r="AG82" i="22"/>
  <c r="AF82" i="22"/>
  <c r="AE82" i="22"/>
  <c r="AD82" i="22"/>
  <c r="AC82" i="22"/>
  <c r="AB82" i="22"/>
  <c r="AA82" i="22"/>
  <c r="Z82" i="22"/>
  <c r="Y82" i="22"/>
  <c r="X82" i="22"/>
  <c r="W82" i="22"/>
  <c r="V82" i="22"/>
  <c r="U82" i="22"/>
  <c r="T82" i="22"/>
  <c r="S82" i="22"/>
  <c r="R82" i="22"/>
  <c r="Q82" i="22"/>
  <c r="P82" i="22"/>
  <c r="O82" i="22"/>
  <c r="N82" i="22"/>
  <c r="M82" i="22"/>
  <c r="L82" i="22"/>
  <c r="K82" i="22"/>
  <c r="J82" i="22"/>
  <c r="I82" i="22"/>
  <c r="H82" i="22"/>
  <c r="G82" i="22"/>
  <c r="F82" i="22"/>
  <c r="E82" i="22"/>
  <c r="D82" i="22"/>
  <c r="C82" i="22"/>
  <c r="A82" i="22"/>
  <c r="BA81" i="22"/>
  <c r="AZ81" i="22"/>
  <c r="AY81" i="22"/>
  <c r="AX81" i="22"/>
  <c r="AW81" i="22"/>
  <c r="AV81" i="22"/>
  <c r="AU81" i="22"/>
  <c r="AT81" i="22"/>
  <c r="AS81" i="22"/>
  <c r="AR81" i="22"/>
  <c r="AQ81" i="22"/>
  <c r="AP81" i="22"/>
  <c r="AO81" i="22"/>
  <c r="AN81" i="22"/>
  <c r="AM81" i="22"/>
  <c r="AL81" i="22"/>
  <c r="AK81" i="22"/>
  <c r="AJ81" i="22"/>
  <c r="AI81" i="22"/>
  <c r="AH81" i="22"/>
  <c r="AG81" i="22"/>
  <c r="AF81" i="22"/>
  <c r="AE81" i="22"/>
  <c r="AD81" i="22"/>
  <c r="AC81" i="22"/>
  <c r="AB81" i="22"/>
  <c r="AA81" i="22"/>
  <c r="Z81" i="22"/>
  <c r="Y81" i="22"/>
  <c r="X81" i="22"/>
  <c r="W81" i="22"/>
  <c r="V81" i="22"/>
  <c r="U81" i="22"/>
  <c r="T81" i="22"/>
  <c r="S81" i="22"/>
  <c r="R81" i="22"/>
  <c r="Q81" i="22"/>
  <c r="P81" i="22"/>
  <c r="O81" i="22"/>
  <c r="N81" i="22"/>
  <c r="M81" i="22"/>
  <c r="L81" i="22"/>
  <c r="K81" i="22"/>
  <c r="J81" i="22"/>
  <c r="I81" i="22"/>
  <c r="H81" i="22"/>
  <c r="G81" i="22"/>
  <c r="F81" i="22"/>
  <c r="E81" i="22"/>
  <c r="D81" i="22"/>
  <c r="C81" i="22"/>
  <c r="A81" i="22"/>
  <c r="BA80" i="22"/>
  <c r="AZ80" i="22"/>
  <c r="AY80" i="22"/>
  <c r="AX80" i="22"/>
  <c r="AW80" i="22"/>
  <c r="AV80" i="22"/>
  <c r="AU80" i="22"/>
  <c r="AT80" i="22"/>
  <c r="AS80" i="22"/>
  <c r="AR80" i="22"/>
  <c r="AQ80" i="22"/>
  <c r="AP80" i="22"/>
  <c r="AO80" i="22"/>
  <c r="AN80" i="22"/>
  <c r="AM80" i="22"/>
  <c r="AL80" i="22"/>
  <c r="AK80" i="22"/>
  <c r="AJ80" i="22"/>
  <c r="AI80" i="22"/>
  <c r="AH80" i="22"/>
  <c r="AG80" i="22"/>
  <c r="AF80" i="22"/>
  <c r="AE80" i="22"/>
  <c r="AD80" i="22"/>
  <c r="AC80" i="22"/>
  <c r="AB80" i="22"/>
  <c r="AA80" i="22"/>
  <c r="Z80" i="22"/>
  <c r="Y80" i="22"/>
  <c r="X80" i="22"/>
  <c r="W80" i="22"/>
  <c r="V80" i="22"/>
  <c r="U80" i="22"/>
  <c r="T80" i="22"/>
  <c r="S80" i="22"/>
  <c r="R80" i="22"/>
  <c r="Q80" i="22"/>
  <c r="P80" i="22"/>
  <c r="O80" i="22"/>
  <c r="N80" i="22"/>
  <c r="M80" i="22"/>
  <c r="L80" i="22"/>
  <c r="K80" i="22"/>
  <c r="J80" i="22"/>
  <c r="I80" i="22"/>
  <c r="H80" i="22"/>
  <c r="G80" i="22"/>
  <c r="F80" i="22"/>
  <c r="E80" i="22"/>
  <c r="D80" i="22"/>
  <c r="C80" i="22"/>
  <c r="A80" i="22"/>
  <c r="BA79" i="22"/>
  <c r="AZ79" i="22"/>
  <c r="AY79" i="22"/>
  <c r="AX79" i="22"/>
  <c r="AW79" i="22"/>
  <c r="AV79" i="22"/>
  <c r="AU79" i="22"/>
  <c r="AT79" i="22"/>
  <c r="AS79" i="22"/>
  <c r="AR79" i="22"/>
  <c r="AQ79" i="22"/>
  <c r="AP79" i="22"/>
  <c r="AO79" i="22"/>
  <c r="AN79" i="22"/>
  <c r="AM79" i="22"/>
  <c r="AL79" i="22"/>
  <c r="AK79" i="22"/>
  <c r="AJ79" i="22"/>
  <c r="AI79" i="22"/>
  <c r="AH79" i="22"/>
  <c r="AG79" i="22"/>
  <c r="AF79" i="22"/>
  <c r="AE79" i="22"/>
  <c r="AD79" i="22"/>
  <c r="AC79" i="22"/>
  <c r="AB79" i="22"/>
  <c r="AA79" i="22"/>
  <c r="Z79" i="22"/>
  <c r="Y79" i="22"/>
  <c r="X79" i="22"/>
  <c r="W79" i="22"/>
  <c r="V79" i="22"/>
  <c r="U79" i="22"/>
  <c r="T79" i="22"/>
  <c r="S79" i="22"/>
  <c r="R79" i="22"/>
  <c r="Q79" i="22"/>
  <c r="P79" i="22"/>
  <c r="O79" i="22"/>
  <c r="N79" i="22"/>
  <c r="M79" i="22"/>
  <c r="L79" i="22"/>
  <c r="K79" i="22"/>
  <c r="J79" i="22"/>
  <c r="I79" i="22"/>
  <c r="H79" i="22"/>
  <c r="G79" i="22"/>
  <c r="F79" i="22"/>
  <c r="E79" i="22"/>
  <c r="D79" i="22"/>
  <c r="C79" i="22"/>
  <c r="A79" i="22"/>
  <c r="BA78" i="22"/>
  <c r="AZ78" i="22"/>
  <c r="AY78" i="22"/>
  <c r="AX78" i="22"/>
  <c r="AW78" i="22"/>
  <c r="AV78" i="22"/>
  <c r="AU78" i="22"/>
  <c r="AT78" i="22"/>
  <c r="AS78" i="22"/>
  <c r="AR78" i="22"/>
  <c r="AQ78" i="22"/>
  <c r="AP78" i="22"/>
  <c r="AO78" i="22"/>
  <c r="AN78" i="22"/>
  <c r="AM78" i="22"/>
  <c r="AL78" i="22"/>
  <c r="AK78" i="22"/>
  <c r="AJ78" i="22"/>
  <c r="AI78" i="22"/>
  <c r="AH78" i="22"/>
  <c r="AG78" i="22"/>
  <c r="AF78" i="22"/>
  <c r="AE78" i="22"/>
  <c r="AD78" i="22"/>
  <c r="AC78" i="22"/>
  <c r="AB78" i="22"/>
  <c r="AA78" i="22"/>
  <c r="Z78" i="22"/>
  <c r="Y78" i="22"/>
  <c r="X78" i="22"/>
  <c r="W78" i="22"/>
  <c r="V78" i="22"/>
  <c r="U78" i="22"/>
  <c r="T78" i="22"/>
  <c r="S78" i="22"/>
  <c r="R78" i="22"/>
  <c r="Q78" i="22"/>
  <c r="P78" i="22"/>
  <c r="O78" i="22"/>
  <c r="N78" i="22"/>
  <c r="M78" i="22"/>
  <c r="L78" i="22"/>
  <c r="K78" i="22"/>
  <c r="J78" i="22"/>
  <c r="I78" i="22"/>
  <c r="H78" i="22"/>
  <c r="G78" i="22"/>
  <c r="F78" i="22"/>
  <c r="E78" i="22"/>
  <c r="D78" i="22"/>
  <c r="C78" i="22"/>
  <c r="A78" i="22"/>
  <c r="BA77" i="22"/>
  <c r="AZ77" i="22"/>
  <c r="AY77" i="22"/>
  <c r="AX77" i="22"/>
  <c r="AW77" i="22"/>
  <c r="AV77" i="22"/>
  <c r="AU77" i="22"/>
  <c r="AT77" i="22"/>
  <c r="AS77" i="22"/>
  <c r="AR77" i="22"/>
  <c r="AQ77" i="22"/>
  <c r="AP77" i="22"/>
  <c r="AO77" i="22"/>
  <c r="AN77" i="22"/>
  <c r="AM77" i="22"/>
  <c r="AL77" i="22"/>
  <c r="AK77" i="22"/>
  <c r="AJ77" i="22"/>
  <c r="AI77" i="22"/>
  <c r="AH77" i="22"/>
  <c r="AG77" i="22"/>
  <c r="AF77" i="22"/>
  <c r="AE77" i="22"/>
  <c r="AD77" i="22"/>
  <c r="AC77" i="22"/>
  <c r="AB77" i="22"/>
  <c r="AA77" i="22"/>
  <c r="Z77" i="22"/>
  <c r="Y77" i="22"/>
  <c r="X77" i="22"/>
  <c r="W77" i="22"/>
  <c r="V77" i="22"/>
  <c r="U77" i="22"/>
  <c r="T77" i="22"/>
  <c r="S77" i="22"/>
  <c r="R77" i="22"/>
  <c r="Q77" i="22"/>
  <c r="P77" i="22"/>
  <c r="O77" i="22"/>
  <c r="N77" i="22"/>
  <c r="M77" i="22"/>
  <c r="L77" i="22"/>
  <c r="K77" i="22"/>
  <c r="J77" i="22"/>
  <c r="I77" i="22"/>
  <c r="H77" i="22"/>
  <c r="G77" i="22"/>
  <c r="F77" i="22"/>
  <c r="E77" i="22"/>
  <c r="D77" i="22"/>
  <c r="C77" i="22"/>
  <c r="A77" i="22"/>
  <c r="BA76" i="22"/>
  <c r="AZ76" i="22"/>
  <c r="AY76" i="22"/>
  <c r="AX76" i="22"/>
  <c r="AW76" i="22"/>
  <c r="AV76" i="22"/>
  <c r="AU76" i="22"/>
  <c r="AT76" i="22"/>
  <c r="AS76" i="22"/>
  <c r="AR76" i="22"/>
  <c r="AQ76" i="22"/>
  <c r="AP76" i="22"/>
  <c r="AO76" i="22"/>
  <c r="AN76" i="22"/>
  <c r="AM76" i="22"/>
  <c r="AL76" i="22"/>
  <c r="AK76" i="22"/>
  <c r="AJ76" i="22"/>
  <c r="AI76" i="22"/>
  <c r="AH76" i="22"/>
  <c r="AG76" i="22"/>
  <c r="AF76" i="22"/>
  <c r="AE76" i="22"/>
  <c r="AD76" i="22"/>
  <c r="AC76" i="22"/>
  <c r="AB76" i="22"/>
  <c r="AA76" i="22"/>
  <c r="Z76" i="22"/>
  <c r="Y76" i="22"/>
  <c r="X76" i="22"/>
  <c r="W76" i="22"/>
  <c r="V76" i="22"/>
  <c r="U76" i="22"/>
  <c r="T76" i="22"/>
  <c r="S76" i="22"/>
  <c r="R76" i="22"/>
  <c r="Q76" i="22"/>
  <c r="P76" i="22"/>
  <c r="O76" i="22"/>
  <c r="N76" i="22"/>
  <c r="M76" i="22"/>
  <c r="L76" i="22"/>
  <c r="K76" i="22"/>
  <c r="J76" i="22"/>
  <c r="I76" i="22"/>
  <c r="H76" i="22"/>
  <c r="G76" i="22"/>
  <c r="F76" i="22"/>
  <c r="E76" i="22"/>
  <c r="D76" i="22"/>
  <c r="C76" i="22"/>
  <c r="A76" i="22"/>
  <c r="BA75" i="22"/>
  <c r="AZ75" i="22"/>
  <c r="AY75" i="22"/>
  <c r="AX75" i="22"/>
  <c r="AW75" i="22"/>
  <c r="AV75" i="22"/>
  <c r="AU75" i="22"/>
  <c r="AT75" i="22"/>
  <c r="AS75" i="22"/>
  <c r="AR75" i="22"/>
  <c r="AQ75" i="22"/>
  <c r="AP75" i="22"/>
  <c r="AO75" i="22"/>
  <c r="AN75" i="22"/>
  <c r="AM75" i="22"/>
  <c r="AL75" i="22"/>
  <c r="AK75" i="22"/>
  <c r="AJ75" i="22"/>
  <c r="AI75" i="22"/>
  <c r="AH75" i="22"/>
  <c r="AG75" i="22"/>
  <c r="AF75" i="22"/>
  <c r="AE75" i="22"/>
  <c r="AD75" i="22"/>
  <c r="AC75" i="22"/>
  <c r="AB75" i="22"/>
  <c r="AA75" i="22"/>
  <c r="Z75" i="22"/>
  <c r="Y75" i="22"/>
  <c r="X75" i="22"/>
  <c r="W75" i="22"/>
  <c r="V75" i="22"/>
  <c r="U75" i="22"/>
  <c r="T75" i="22"/>
  <c r="S75" i="22"/>
  <c r="R75" i="22"/>
  <c r="Q75" i="22"/>
  <c r="P75" i="22"/>
  <c r="O75" i="22"/>
  <c r="N75" i="22"/>
  <c r="M75" i="22"/>
  <c r="L75" i="22"/>
  <c r="K75" i="22"/>
  <c r="J75" i="22"/>
  <c r="I75" i="22"/>
  <c r="H75" i="22"/>
  <c r="G75" i="22"/>
  <c r="F75" i="22"/>
  <c r="E75" i="22"/>
  <c r="D75" i="22"/>
  <c r="C75" i="22"/>
  <c r="A75" i="22"/>
  <c r="BA74" i="22"/>
  <c r="AZ74" i="22"/>
  <c r="AY74" i="22"/>
  <c r="AX74" i="22"/>
  <c r="AW74" i="22"/>
  <c r="AV74" i="22"/>
  <c r="AU74" i="22"/>
  <c r="AT74" i="22"/>
  <c r="AS74" i="22"/>
  <c r="AR74" i="22"/>
  <c r="AQ74" i="22"/>
  <c r="AP74" i="22"/>
  <c r="AO74" i="22"/>
  <c r="AN74" i="22"/>
  <c r="AM74" i="22"/>
  <c r="AL74" i="22"/>
  <c r="AK74" i="22"/>
  <c r="AJ74" i="22"/>
  <c r="AI74" i="22"/>
  <c r="AH74" i="22"/>
  <c r="AG74" i="22"/>
  <c r="AF74" i="22"/>
  <c r="AE74" i="22"/>
  <c r="AD74" i="22"/>
  <c r="AC74" i="22"/>
  <c r="AB74" i="22"/>
  <c r="AA74" i="22"/>
  <c r="Z74" i="22"/>
  <c r="Y74" i="22"/>
  <c r="X74" i="22"/>
  <c r="W74" i="22"/>
  <c r="V74" i="22"/>
  <c r="U74" i="22"/>
  <c r="T74" i="22"/>
  <c r="S74" i="22"/>
  <c r="R74" i="22"/>
  <c r="Q74" i="22"/>
  <c r="P74" i="22"/>
  <c r="O74" i="22"/>
  <c r="N74" i="22"/>
  <c r="M74" i="22"/>
  <c r="L74" i="22"/>
  <c r="K74" i="22"/>
  <c r="J74" i="22"/>
  <c r="I74" i="22"/>
  <c r="H74" i="22"/>
  <c r="G74" i="22"/>
  <c r="F74" i="22"/>
  <c r="E74" i="22"/>
  <c r="D74" i="22"/>
  <c r="C74" i="22"/>
  <c r="A74" i="22"/>
  <c r="BA73" i="22"/>
  <c r="AZ73" i="22"/>
  <c r="AY73" i="22"/>
  <c r="AX73" i="22"/>
  <c r="AW73" i="22"/>
  <c r="AV73" i="22"/>
  <c r="AU73" i="22"/>
  <c r="AT73" i="22"/>
  <c r="AS73" i="22"/>
  <c r="AR73" i="22"/>
  <c r="AQ73" i="22"/>
  <c r="AP73" i="22"/>
  <c r="AO73" i="22"/>
  <c r="AN73" i="22"/>
  <c r="AM73" i="22"/>
  <c r="AL73" i="22"/>
  <c r="AK73" i="22"/>
  <c r="AJ73" i="22"/>
  <c r="AI73" i="22"/>
  <c r="AH73" i="22"/>
  <c r="AG73" i="22"/>
  <c r="AF73" i="22"/>
  <c r="AE73" i="22"/>
  <c r="AD73" i="22"/>
  <c r="AC73" i="22"/>
  <c r="AB73" i="22"/>
  <c r="AA73" i="22"/>
  <c r="Z73" i="22"/>
  <c r="Y73" i="22"/>
  <c r="X73" i="22"/>
  <c r="W73" i="22"/>
  <c r="V73" i="22"/>
  <c r="U73" i="22"/>
  <c r="T73" i="22"/>
  <c r="S73" i="22"/>
  <c r="R73" i="22"/>
  <c r="Q73" i="22"/>
  <c r="P73" i="22"/>
  <c r="O73" i="22"/>
  <c r="N73" i="22"/>
  <c r="M73" i="22"/>
  <c r="L73" i="22"/>
  <c r="K73" i="22"/>
  <c r="J73" i="22"/>
  <c r="I73" i="22"/>
  <c r="H73" i="22"/>
  <c r="G73" i="22"/>
  <c r="F73" i="22"/>
  <c r="E73" i="22"/>
  <c r="D73" i="22"/>
  <c r="C73" i="22"/>
  <c r="A73" i="22"/>
  <c r="BA72" i="22"/>
  <c r="AZ72" i="22"/>
  <c r="AY72" i="22"/>
  <c r="AX72" i="22"/>
  <c r="AW72" i="22"/>
  <c r="AV72" i="22"/>
  <c r="AU72" i="22"/>
  <c r="AT72" i="22"/>
  <c r="AS72" i="22"/>
  <c r="AR72" i="22"/>
  <c r="AQ72" i="22"/>
  <c r="AP72" i="22"/>
  <c r="AO72" i="22"/>
  <c r="AN72" i="22"/>
  <c r="AM72" i="22"/>
  <c r="AL72" i="22"/>
  <c r="AK72" i="22"/>
  <c r="AJ72" i="22"/>
  <c r="AI72" i="22"/>
  <c r="AH72" i="22"/>
  <c r="AG72" i="22"/>
  <c r="AF72" i="22"/>
  <c r="AE72" i="22"/>
  <c r="AD72" i="22"/>
  <c r="AC72" i="22"/>
  <c r="AB72" i="22"/>
  <c r="AA72" i="22"/>
  <c r="Z72" i="22"/>
  <c r="Y72" i="22"/>
  <c r="X72" i="22"/>
  <c r="W72" i="22"/>
  <c r="V72" i="22"/>
  <c r="U72" i="22"/>
  <c r="T72" i="22"/>
  <c r="S72" i="22"/>
  <c r="R72" i="22"/>
  <c r="Q72" i="22"/>
  <c r="P72" i="22"/>
  <c r="O72" i="22"/>
  <c r="N72" i="22"/>
  <c r="M72" i="22"/>
  <c r="L72" i="22"/>
  <c r="K72" i="22"/>
  <c r="J72" i="22"/>
  <c r="I72" i="22"/>
  <c r="H72" i="22"/>
  <c r="G72" i="22"/>
  <c r="F72" i="22"/>
  <c r="E72" i="22"/>
  <c r="D72" i="22"/>
  <c r="C72" i="22"/>
  <c r="A72" i="22"/>
  <c r="BA71" i="22"/>
  <c r="AZ71" i="22"/>
  <c r="AY71" i="22"/>
  <c r="AX71" i="22"/>
  <c r="AW71" i="22"/>
  <c r="AV71" i="22"/>
  <c r="AU71" i="22"/>
  <c r="AT71" i="22"/>
  <c r="AS71" i="22"/>
  <c r="AR71" i="22"/>
  <c r="AQ71" i="22"/>
  <c r="AP71" i="22"/>
  <c r="AO71" i="22"/>
  <c r="AN71" i="22"/>
  <c r="AM71" i="22"/>
  <c r="AL71" i="22"/>
  <c r="AK71" i="22"/>
  <c r="AJ71" i="22"/>
  <c r="AI71" i="22"/>
  <c r="AH71" i="22"/>
  <c r="AG71" i="22"/>
  <c r="AF71" i="22"/>
  <c r="AE71" i="22"/>
  <c r="AD71" i="22"/>
  <c r="AC71" i="22"/>
  <c r="AB71" i="22"/>
  <c r="AA71" i="22"/>
  <c r="Z71" i="22"/>
  <c r="Y71" i="22"/>
  <c r="X71" i="22"/>
  <c r="W71" i="22"/>
  <c r="V71" i="22"/>
  <c r="U71" i="22"/>
  <c r="T71" i="22"/>
  <c r="S71" i="22"/>
  <c r="R71" i="22"/>
  <c r="Q71" i="22"/>
  <c r="P71" i="22"/>
  <c r="O71" i="22"/>
  <c r="N71" i="22"/>
  <c r="M71" i="22"/>
  <c r="L71" i="22"/>
  <c r="K71" i="22"/>
  <c r="J71" i="22"/>
  <c r="I71" i="22"/>
  <c r="H71" i="22"/>
  <c r="G71" i="22"/>
  <c r="F71" i="22"/>
  <c r="E71" i="22"/>
  <c r="D71" i="22"/>
  <c r="C71" i="22"/>
  <c r="A71" i="22"/>
  <c r="BA70" i="22"/>
  <c r="AZ70" i="22"/>
  <c r="AY70" i="22"/>
  <c r="AX70" i="22"/>
  <c r="AW70" i="22"/>
  <c r="AV70" i="22"/>
  <c r="AU70" i="22"/>
  <c r="AT70" i="22"/>
  <c r="AS70" i="22"/>
  <c r="AR70" i="22"/>
  <c r="AQ70" i="22"/>
  <c r="AP70" i="22"/>
  <c r="AO70" i="22"/>
  <c r="AN70" i="22"/>
  <c r="AM70" i="22"/>
  <c r="AL70" i="22"/>
  <c r="AK70" i="22"/>
  <c r="AJ70" i="22"/>
  <c r="AI70" i="22"/>
  <c r="AH70" i="22"/>
  <c r="AG70" i="22"/>
  <c r="AF70" i="22"/>
  <c r="AE70" i="22"/>
  <c r="AD70" i="22"/>
  <c r="AC70" i="22"/>
  <c r="AB70" i="22"/>
  <c r="AA70" i="22"/>
  <c r="Z70" i="22"/>
  <c r="Y70" i="22"/>
  <c r="X70" i="22"/>
  <c r="W70" i="22"/>
  <c r="V70" i="22"/>
  <c r="U70" i="22"/>
  <c r="T70" i="22"/>
  <c r="S70" i="22"/>
  <c r="R70" i="22"/>
  <c r="Q70" i="22"/>
  <c r="P70" i="22"/>
  <c r="O70" i="22"/>
  <c r="N70" i="22"/>
  <c r="M70" i="22"/>
  <c r="L70" i="22"/>
  <c r="K70" i="22"/>
  <c r="J70" i="22"/>
  <c r="I70" i="22"/>
  <c r="H70" i="22"/>
  <c r="G70" i="22"/>
  <c r="F70" i="22"/>
  <c r="E70" i="22"/>
  <c r="D70" i="22"/>
  <c r="C70" i="22"/>
  <c r="A70" i="22"/>
  <c r="BA69" i="22"/>
  <c r="AZ69" i="22"/>
  <c r="AY69" i="22"/>
  <c r="AX69" i="22"/>
  <c r="AW69" i="22"/>
  <c r="AV69" i="22"/>
  <c r="AU69" i="22"/>
  <c r="AT69" i="22"/>
  <c r="AS69" i="22"/>
  <c r="AR69" i="22"/>
  <c r="AQ69" i="22"/>
  <c r="AP69" i="22"/>
  <c r="AO69" i="22"/>
  <c r="AN69" i="22"/>
  <c r="AM69" i="22"/>
  <c r="AL69" i="22"/>
  <c r="AK69" i="22"/>
  <c r="AJ69" i="22"/>
  <c r="AI69" i="22"/>
  <c r="AH69" i="22"/>
  <c r="AG69" i="22"/>
  <c r="AF69" i="22"/>
  <c r="AE69" i="22"/>
  <c r="AD69" i="22"/>
  <c r="AC69" i="22"/>
  <c r="AB69" i="22"/>
  <c r="AA69" i="22"/>
  <c r="Z69" i="22"/>
  <c r="Y69" i="22"/>
  <c r="X69" i="22"/>
  <c r="W69" i="22"/>
  <c r="V69" i="22"/>
  <c r="U69" i="22"/>
  <c r="T69" i="22"/>
  <c r="S69" i="22"/>
  <c r="R69" i="22"/>
  <c r="Q69" i="22"/>
  <c r="P69" i="22"/>
  <c r="O69" i="22"/>
  <c r="N69" i="22"/>
  <c r="M69" i="22"/>
  <c r="L69" i="22"/>
  <c r="K69" i="22"/>
  <c r="J69" i="22"/>
  <c r="I69" i="22"/>
  <c r="H69" i="22"/>
  <c r="G69" i="22"/>
  <c r="F69" i="22"/>
  <c r="E69" i="22"/>
  <c r="D69" i="22"/>
  <c r="C69" i="22"/>
  <c r="A69" i="22"/>
  <c r="BA68" i="22"/>
  <c r="AZ68" i="22"/>
  <c r="AY68" i="22"/>
  <c r="AX68" i="22"/>
  <c r="AW68" i="22"/>
  <c r="AV68" i="22"/>
  <c r="AU68" i="22"/>
  <c r="AT68" i="22"/>
  <c r="AS68" i="22"/>
  <c r="AR68" i="22"/>
  <c r="AQ68" i="22"/>
  <c r="AP68" i="22"/>
  <c r="AO68" i="22"/>
  <c r="AN68" i="22"/>
  <c r="AM68" i="22"/>
  <c r="AL68" i="22"/>
  <c r="AK68" i="22"/>
  <c r="AJ68" i="22"/>
  <c r="AI68" i="22"/>
  <c r="AH68" i="22"/>
  <c r="AG68" i="22"/>
  <c r="AF68" i="22"/>
  <c r="AE68" i="22"/>
  <c r="AD68" i="22"/>
  <c r="AC68" i="22"/>
  <c r="AB68" i="22"/>
  <c r="AA68" i="22"/>
  <c r="Z68" i="22"/>
  <c r="Y68" i="22"/>
  <c r="X68" i="22"/>
  <c r="W68" i="22"/>
  <c r="V68" i="22"/>
  <c r="U68" i="22"/>
  <c r="T68" i="22"/>
  <c r="S68" i="22"/>
  <c r="R68" i="22"/>
  <c r="Q68" i="22"/>
  <c r="P68" i="22"/>
  <c r="O68" i="22"/>
  <c r="N68" i="22"/>
  <c r="M68" i="22"/>
  <c r="L68" i="22"/>
  <c r="K68" i="22"/>
  <c r="J68" i="22"/>
  <c r="I68" i="22"/>
  <c r="H68" i="22"/>
  <c r="G68" i="22"/>
  <c r="F68" i="22"/>
  <c r="E68" i="22"/>
  <c r="D68" i="22"/>
  <c r="C68" i="22"/>
  <c r="A68" i="22"/>
  <c r="BA67" i="22"/>
  <c r="AZ67" i="22"/>
  <c r="AY67" i="22"/>
  <c r="AX67" i="22"/>
  <c r="AW67" i="22"/>
  <c r="AV67" i="22"/>
  <c r="AU67" i="22"/>
  <c r="AT67" i="22"/>
  <c r="AS67" i="22"/>
  <c r="AR67" i="22"/>
  <c r="AQ67" i="22"/>
  <c r="AP67" i="22"/>
  <c r="AO67" i="22"/>
  <c r="AN67" i="22"/>
  <c r="AM67" i="22"/>
  <c r="AL67" i="22"/>
  <c r="AK67" i="22"/>
  <c r="AJ67" i="22"/>
  <c r="AI67" i="22"/>
  <c r="AH67" i="22"/>
  <c r="AG67" i="22"/>
  <c r="AF67" i="22"/>
  <c r="AE67" i="22"/>
  <c r="AD67" i="22"/>
  <c r="AC67" i="22"/>
  <c r="AB67" i="22"/>
  <c r="AA67" i="22"/>
  <c r="Z67" i="22"/>
  <c r="Y67" i="22"/>
  <c r="X67" i="22"/>
  <c r="W67" i="22"/>
  <c r="V67" i="22"/>
  <c r="U67" i="22"/>
  <c r="T67" i="22"/>
  <c r="S67" i="22"/>
  <c r="R67" i="22"/>
  <c r="Q67" i="22"/>
  <c r="P67" i="22"/>
  <c r="O67" i="22"/>
  <c r="N67" i="22"/>
  <c r="M67" i="22"/>
  <c r="L67" i="22"/>
  <c r="K67" i="22"/>
  <c r="J67" i="22"/>
  <c r="I67" i="22"/>
  <c r="H67" i="22"/>
  <c r="G67" i="22"/>
  <c r="F67" i="22"/>
  <c r="E67" i="22"/>
  <c r="D67" i="22"/>
  <c r="C67" i="22"/>
  <c r="A67" i="22"/>
  <c r="BA66" i="22"/>
  <c r="AZ66" i="22"/>
  <c r="AY66" i="22"/>
  <c r="AX66" i="22"/>
  <c r="AW66" i="22"/>
  <c r="AV66" i="22"/>
  <c r="AU66" i="22"/>
  <c r="AT66" i="22"/>
  <c r="AS66" i="22"/>
  <c r="AR66" i="22"/>
  <c r="AQ66" i="22"/>
  <c r="AP66" i="22"/>
  <c r="AO66" i="22"/>
  <c r="AN66" i="22"/>
  <c r="AM66" i="22"/>
  <c r="AL66" i="22"/>
  <c r="AK66" i="22"/>
  <c r="AJ66" i="22"/>
  <c r="AI66" i="22"/>
  <c r="AH66" i="22"/>
  <c r="AG66" i="22"/>
  <c r="AF66" i="22"/>
  <c r="AE66" i="22"/>
  <c r="AD66" i="22"/>
  <c r="AC66" i="22"/>
  <c r="AB66" i="22"/>
  <c r="AA66" i="22"/>
  <c r="Z66" i="22"/>
  <c r="Y66" i="22"/>
  <c r="X66" i="22"/>
  <c r="W66" i="22"/>
  <c r="V66" i="22"/>
  <c r="U66" i="22"/>
  <c r="T66" i="22"/>
  <c r="S66" i="22"/>
  <c r="R66" i="22"/>
  <c r="Q66" i="22"/>
  <c r="P66" i="22"/>
  <c r="O66" i="22"/>
  <c r="N66" i="22"/>
  <c r="M66" i="22"/>
  <c r="L66" i="22"/>
  <c r="K66" i="22"/>
  <c r="J66" i="22"/>
  <c r="I66" i="22"/>
  <c r="H66" i="22"/>
  <c r="G66" i="22"/>
  <c r="F66" i="22"/>
  <c r="E66" i="22"/>
  <c r="D66" i="22"/>
  <c r="C66" i="22"/>
  <c r="A66" i="22"/>
  <c r="BA65" i="22"/>
  <c r="AZ65" i="22"/>
  <c r="AY65" i="22"/>
  <c r="AX65" i="22"/>
  <c r="AW65" i="22"/>
  <c r="AV65" i="22"/>
  <c r="AU65" i="22"/>
  <c r="AT65" i="22"/>
  <c r="AS65" i="22"/>
  <c r="AR65" i="22"/>
  <c r="AQ65" i="22"/>
  <c r="AP65" i="22"/>
  <c r="AO65" i="22"/>
  <c r="AN65" i="22"/>
  <c r="AM65" i="22"/>
  <c r="AL65" i="22"/>
  <c r="AK65" i="22"/>
  <c r="AJ65" i="22"/>
  <c r="AI65" i="22"/>
  <c r="AH65" i="22"/>
  <c r="AG65" i="22"/>
  <c r="AF65" i="22"/>
  <c r="AE65" i="22"/>
  <c r="AD65" i="22"/>
  <c r="AC65" i="22"/>
  <c r="AB65" i="22"/>
  <c r="AA65" i="22"/>
  <c r="Z65" i="22"/>
  <c r="Y65" i="22"/>
  <c r="X65" i="22"/>
  <c r="W65" i="22"/>
  <c r="V65" i="22"/>
  <c r="U65" i="22"/>
  <c r="T65" i="22"/>
  <c r="S65" i="22"/>
  <c r="R65" i="22"/>
  <c r="Q65" i="22"/>
  <c r="P65" i="22"/>
  <c r="O65" i="22"/>
  <c r="N65" i="22"/>
  <c r="M65" i="22"/>
  <c r="L65" i="22"/>
  <c r="K65" i="22"/>
  <c r="J65" i="22"/>
  <c r="I65" i="22"/>
  <c r="H65" i="22"/>
  <c r="G65" i="22"/>
  <c r="F65" i="22"/>
  <c r="E65" i="22"/>
  <c r="D65" i="22"/>
  <c r="C65" i="22"/>
  <c r="A65" i="22"/>
  <c r="BA64" i="22"/>
  <c r="AZ64" i="22"/>
  <c r="AY64" i="22"/>
  <c r="AX64" i="22"/>
  <c r="AW64" i="22"/>
  <c r="AV64" i="22"/>
  <c r="AU64" i="22"/>
  <c r="AT64" i="22"/>
  <c r="AS64" i="22"/>
  <c r="AR64" i="22"/>
  <c r="AQ64" i="22"/>
  <c r="AP64" i="22"/>
  <c r="AO64" i="22"/>
  <c r="AN64" i="22"/>
  <c r="AM64" i="22"/>
  <c r="AL64" i="22"/>
  <c r="AK64" i="22"/>
  <c r="AJ64" i="22"/>
  <c r="AI64" i="22"/>
  <c r="AH64" i="22"/>
  <c r="AG64" i="22"/>
  <c r="AF64" i="22"/>
  <c r="AE64" i="22"/>
  <c r="AD64" i="22"/>
  <c r="AC64" i="22"/>
  <c r="AB64" i="22"/>
  <c r="AA64" i="22"/>
  <c r="Z64" i="22"/>
  <c r="Y64" i="22"/>
  <c r="X64" i="22"/>
  <c r="W64" i="22"/>
  <c r="V64" i="22"/>
  <c r="U64" i="22"/>
  <c r="T64" i="22"/>
  <c r="S64" i="22"/>
  <c r="R64" i="22"/>
  <c r="Q64" i="22"/>
  <c r="P64" i="22"/>
  <c r="O64" i="22"/>
  <c r="N64" i="22"/>
  <c r="M64" i="22"/>
  <c r="L64" i="22"/>
  <c r="K64" i="22"/>
  <c r="J64" i="22"/>
  <c r="I64" i="22"/>
  <c r="H64" i="22"/>
  <c r="G64" i="22"/>
  <c r="F64" i="22"/>
  <c r="E64" i="22"/>
  <c r="D64" i="22"/>
  <c r="C64" i="22"/>
  <c r="A64" i="22"/>
  <c r="BA63" i="22"/>
  <c r="AZ63" i="22"/>
  <c r="AY63" i="22"/>
  <c r="AX63" i="22"/>
  <c r="AW63" i="22"/>
  <c r="AV63" i="22"/>
  <c r="AU63" i="22"/>
  <c r="AT63" i="22"/>
  <c r="AS63" i="22"/>
  <c r="AR63" i="22"/>
  <c r="AQ63" i="22"/>
  <c r="AP63" i="22"/>
  <c r="AO63" i="22"/>
  <c r="AN63" i="22"/>
  <c r="AM63" i="22"/>
  <c r="AL63" i="22"/>
  <c r="AK63" i="22"/>
  <c r="AJ63" i="22"/>
  <c r="AI63" i="22"/>
  <c r="AH63" i="22"/>
  <c r="AG63" i="22"/>
  <c r="AF63" i="22"/>
  <c r="AE63" i="22"/>
  <c r="AD63" i="22"/>
  <c r="AC63" i="22"/>
  <c r="AB63" i="22"/>
  <c r="AA63" i="22"/>
  <c r="Z63" i="22"/>
  <c r="Y63" i="22"/>
  <c r="X63" i="22"/>
  <c r="W63" i="22"/>
  <c r="V63" i="22"/>
  <c r="U63" i="22"/>
  <c r="T63" i="22"/>
  <c r="S63" i="22"/>
  <c r="R63" i="22"/>
  <c r="Q63" i="22"/>
  <c r="P63" i="22"/>
  <c r="O63" i="22"/>
  <c r="N63" i="22"/>
  <c r="M63" i="22"/>
  <c r="L63" i="22"/>
  <c r="K63" i="22"/>
  <c r="J63" i="22"/>
  <c r="I63" i="22"/>
  <c r="H63" i="22"/>
  <c r="G63" i="22"/>
  <c r="F63" i="22"/>
  <c r="E63" i="22"/>
  <c r="D63" i="22"/>
  <c r="C63" i="22"/>
  <c r="A63" i="22"/>
  <c r="BA62" i="22"/>
  <c r="AZ62" i="22"/>
  <c r="AY62" i="22"/>
  <c r="AX62" i="22"/>
  <c r="AW62" i="22"/>
  <c r="AV62" i="22"/>
  <c r="AU62" i="22"/>
  <c r="AT62" i="22"/>
  <c r="AS62" i="22"/>
  <c r="AR62" i="22"/>
  <c r="AQ62" i="22"/>
  <c r="AP62" i="22"/>
  <c r="AO62" i="22"/>
  <c r="AN62" i="22"/>
  <c r="AM62" i="22"/>
  <c r="AL62" i="22"/>
  <c r="AK62" i="22"/>
  <c r="AJ62" i="22"/>
  <c r="AI62" i="22"/>
  <c r="AH62" i="22"/>
  <c r="AG62" i="22"/>
  <c r="AF62" i="22"/>
  <c r="AE62" i="22"/>
  <c r="AD62" i="22"/>
  <c r="AC62" i="22"/>
  <c r="AB62" i="22"/>
  <c r="AA62" i="22"/>
  <c r="Z62" i="22"/>
  <c r="Y62" i="22"/>
  <c r="X62" i="22"/>
  <c r="W62" i="22"/>
  <c r="V62" i="22"/>
  <c r="U62" i="22"/>
  <c r="T62" i="22"/>
  <c r="S62" i="22"/>
  <c r="R62" i="22"/>
  <c r="Q62" i="22"/>
  <c r="P62" i="22"/>
  <c r="O62" i="22"/>
  <c r="N62" i="22"/>
  <c r="M62" i="22"/>
  <c r="L62" i="22"/>
  <c r="K62" i="22"/>
  <c r="J62" i="22"/>
  <c r="I62" i="22"/>
  <c r="H62" i="22"/>
  <c r="G62" i="22"/>
  <c r="F62" i="22"/>
  <c r="E62" i="22"/>
  <c r="D62" i="22"/>
  <c r="C62" i="22"/>
  <c r="A62" i="22"/>
  <c r="BA61" i="22"/>
  <c r="AZ61" i="22"/>
  <c r="AY61" i="22"/>
  <c r="AX61" i="22"/>
  <c r="AW61" i="22"/>
  <c r="AV61" i="22"/>
  <c r="AU61" i="22"/>
  <c r="AT61" i="22"/>
  <c r="AS61" i="22"/>
  <c r="AR61" i="22"/>
  <c r="AQ61" i="22"/>
  <c r="AP61" i="22"/>
  <c r="AO61" i="22"/>
  <c r="AN61" i="22"/>
  <c r="AM61" i="22"/>
  <c r="AL61" i="22"/>
  <c r="AK61" i="22"/>
  <c r="AJ61" i="22"/>
  <c r="AI61" i="22"/>
  <c r="AH61" i="22"/>
  <c r="AG61" i="22"/>
  <c r="AF61" i="22"/>
  <c r="AE61" i="22"/>
  <c r="AD61" i="22"/>
  <c r="AC61" i="22"/>
  <c r="AB61" i="22"/>
  <c r="AA61" i="22"/>
  <c r="Z61" i="22"/>
  <c r="Y61" i="22"/>
  <c r="X61" i="22"/>
  <c r="W61" i="22"/>
  <c r="V61" i="22"/>
  <c r="U61" i="22"/>
  <c r="T61" i="22"/>
  <c r="S61" i="22"/>
  <c r="R61" i="22"/>
  <c r="Q61" i="22"/>
  <c r="P61" i="22"/>
  <c r="O61" i="22"/>
  <c r="N61" i="22"/>
  <c r="M61" i="22"/>
  <c r="L61" i="22"/>
  <c r="K61" i="22"/>
  <c r="J61" i="22"/>
  <c r="I61" i="22"/>
  <c r="H61" i="22"/>
  <c r="G61" i="22"/>
  <c r="F61" i="22"/>
  <c r="E61" i="22"/>
  <c r="D61" i="22"/>
  <c r="C61" i="22"/>
  <c r="A61" i="22"/>
  <c r="BA60" i="22"/>
  <c r="AZ60" i="22"/>
  <c r="AY60" i="22"/>
  <c r="AX60" i="22"/>
  <c r="AW60" i="22"/>
  <c r="AV60" i="22"/>
  <c r="AU60" i="22"/>
  <c r="AT60" i="22"/>
  <c r="AS60" i="22"/>
  <c r="AR60" i="22"/>
  <c r="AQ60" i="22"/>
  <c r="AP60" i="22"/>
  <c r="AO60" i="22"/>
  <c r="AN60" i="22"/>
  <c r="AM60" i="22"/>
  <c r="AL60" i="22"/>
  <c r="AK60" i="22"/>
  <c r="AJ60" i="22"/>
  <c r="AI60" i="22"/>
  <c r="AH60" i="22"/>
  <c r="AG60" i="22"/>
  <c r="AF60" i="22"/>
  <c r="AE60" i="22"/>
  <c r="AD60" i="22"/>
  <c r="AC60" i="22"/>
  <c r="AB60" i="22"/>
  <c r="AA60" i="22"/>
  <c r="Z60" i="22"/>
  <c r="Y60" i="22"/>
  <c r="X60" i="22"/>
  <c r="W60" i="22"/>
  <c r="V60" i="22"/>
  <c r="U60" i="22"/>
  <c r="T60" i="22"/>
  <c r="S60" i="22"/>
  <c r="R60" i="22"/>
  <c r="Q60" i="22"/>
  <c r="P60" i="22"/>
  <c r="N60" i="22"/>
  <c r="M60" i="22"/>
  <c r="L60" i="22"/>
  <c r="K60" i="22"/>
  <c r="J60" i="22"/>
  <c r="I60" i="22"/>
  <c r="H60" i="22"/>
  <c r="G60" i="22"/>
  <c r="F60" i="22"/>
  <c r="E60" i="22"/>
  <c r="D60" i="22"/>
  <c r="C60" i="22"/>
  <c r="A60" i="22"/>
  <c r="BA59" i="22"/>
  <c r="AZ59" i="22"/>
  <c r="AY59" i="22"/>
  <c r="AX59" i="22"/>
  <c r="AW59" i="22"/>
  <c r="AV59" i="22"/>
  <c r="AU59" i="22"/>
  <c r="AT59" i="22"/>
  <c r="AS59" i="22"/>
  <c r="AR59" i="22"/>
  <c r="AQ59" i="22"/>
  <c r="AP59" i="22"/>
  <c r="AO59" i="22"/>
  <c r="AN59" i="22"/>
  <c r="AM59" i="22"/>
  <c r="AL59" i="22"/>
  <c r="AK59" i="22"/>
  <c r="AJ59" i="22"/>
  <c r="AI59" i="22"/>
  <c r="AH59" i="22"/>
  <c r="AG59" i="22"/>
  <c r="AF59" i="22"/>
  <c r="AE59" i="22"/>
  <c r="AD59" i="22"/>
  <c r="AC59" i="22"/>
  <c r="AB59" i="22"/>
  <c r="AA59" i="22"/>
  <c r="Z59" i="22"/>
  <c r="Y59" i="22"/>
  <c r="X59" i="22"/>
  <c r="W59" i="22"/>
  <c r="V59" i="22"/>
  <c r="U59" i="22"/>
  <c r="T59" i="22"/>
  <c r="S59" i="22"/>
  <c r="R59" i="22"/>
  <c r="Q59" i="22"/>
  <c r="P59" i="22"/>
  <c r="O59" i="22"/>
  <c r="N59" i="22"/>
  <c r="M59" i="22"/>
  <c r="L59" i="22"/>
  <c r="K59" i="22"/>
  <c r="J59" i="22"/>
  <c r="I59" i="22"/>
  <c r="H59" i="22"/>
  <c r="G59" i="22"/>
  <c r="F59" i="22"/>
  <c r="E59" i="22"/>
  <c r="D59" i="22"/>
  <c r="C59" i="22"/>
  <c r="A59" i="22"/>
  <c r="BA58" i="22"/>
  <c r="AZ58" i="22"/>
  <c r="AY58" i="22"/>
  <c r="AX58" i="22"/>
  <c r="AW58" i="22"/>
  <c r="AV58" i="22"/>
  <c r="AU58" i="22"/>
  <c r="AT58" i="22"/>
  <c r="AS58" i="22"/>
  <c r="AR58" i="22"/>
  <c r="AQ58" i="22"/>
  <c r="AP58" i="22"/>
  <c r="AO58" i="22"/>
  <c r="AN58" i="22"/>
  <c r="AM58" i="22"/>
  <c r="AL58" i="22"/>
  <c r="AK58" i="22"/>
  <c r="AJ58" i="22"/>
  <c r="AI58" i="22"/>
  <c r="AH58" i="22"/>
  <c r="AG58" i="22"/>
  <c r="AF58" i="22"/>
  <c r="AE58" i="22"/>
  <c r="AD58" i="22"/>
  <c r="AC58" i="22"/>
  <c r="AB58" i="22"/>
  <c r="AA58" i="22"/>
  <c r="Z58" i="22"/>
  <c r="Y58" i="22"/>
  <c r="X58" i="22"/>
  <c r="W58" i="22"/>
  <c r="V58" i="22"/>
  <c r="U58" i="22"/>
  <c r="T58" i="22"/>
  <c r="S58" i="22"/>
  <c r="R58" i="22"/>
  <c r="Q58" i="22"/>
  <c r="P58" i="22"/>
  <c r="O58" i="22"/>
  <c r="N58" i="22"/>
  <c r="M58" i="22"/>
  <c r="L58" i="22"/>
  <c r="K58" i="22"/>
  <c r="J58" i="22"/>
  <c r="I58" i="22"/>
  <c r="H58" i="22"/>
  <c r="G58" i="22"/>
  <c r="F58" i="22"/>
  <c r="E58" i="22"/>
  <c r="D58" i="22"/>
  <c r="C58" i="22"/>
  <c r="A58" i="22"/>
  <c r="BA57" i="22"/>
  <c r="AZ57" i="22"/>
  <c r="AY57" i="22"/>
  <c r="AX57" i="22"/>
  <c r="AW57" i="22"/>
  <c r="AV57" i="22"/>
  <c r="AU57" i="22"/>
  <c r="AT57" i="22"/>
  <c r="AS57" i="22"/>
  <c r="AR57" i="22"/>
  <c r="AQ57" i="22"/>
  <c r="AP57" i="22"/>
  <c r="AO57" i="22"/>
  <c r="AN57" i="22"/>
  <c r="AM57" i="22"/>
  <c r="AL57" i="22"/>
  <c r="AK57" i="22"/>
  <c r="AJ57" i="22"/>
  <c r="AI57" i="22"/>
  <c r="AH57" i="22"/>
  <c r="AG57" i="22"/>
  <c r="AF57" i="22"/>
  <c r="AE57" i="22"/>
  <c r="AD57" i="22"/>
  <c r="AC57" i="22"/>
  <c r="AB57" i="22"/>
  <c r="AA57" i="22"/>
  <c r="Z57" i="22"/>
  <c r="Y57" i="22"/>
  <c r="X57" i="22"/>
  <c r="W57" i="22"/>
  <c r="V57" i="22"/>
  <c r="U57" i="22"/>
  <c r="T57" i="22"/>
  <c r="S57" i="22"/>
  <c r="R57" i="22"/>
  <c r="Q57" i="22"/>
  <c r="P57" i="22"/>
  <c r="O57" i="22"/>
  <c r="N57" i="22"/>
  <c r="M57" i="22"/>
  <c r="L57" i="22"/>
  <c r="K57" i="22"/>
  <c r="J57" i="22"/>
  <c r="I57" i="22"/>
  <c r="H57" i="22"/>
  <c r="G57" i="22"/>
  <c r="F57" i="22"/>
  <c r="E57" i="22"/>
  <c r="D57" i="22"/>
  <c r="C57" i="22"/>
  <c r="A57" i="22"/>
  <c r="BA56" i="22"/>
  <c r="AZ56" i="22"/>
  <c r="AY56" i="22"/>
  <c r="AX56" i="22"/>
  <c r="AW56" i="22"/>
  <c r="AV56" i="22"/>
  <c r="AU56" i="22"/>
  <c r="AT56" i="22"/>
  <c r="AS56" i="22"/>
  <c r="AR56" i="22"/>
  <c r="AQ56" i="22"/>
  <c r="AP56" i="22"/>
  <c r="AO56" i="22"/>
  <c r="AN56" i="22"/>
  <c r="AM56" i="22"/>
  <c r="AL56" i="22"/>
  <c r="AK56" i="22"/>
  <c r="AJ56" i="22"/>
  <c r="AI56" i="22"/>
  <c r="AH56" i="22"/>
  <c r="AG56" i="22"/>
  <c r="AF56" i="22"/>
  <c r="AE56" i="22"/>
  <c r="AD56" i="22"/>
  <c r="AC56" i="22"/>
  <c r="AB56" i="22"/>
  <c r="AA56" i="22"/>
  <c r="Z56" i="22"/>
  <c r="Y56" i="22"/>
  <c r="X56" i="22"/>
  <c r="W56" i="22"/>
  <c r="V56" i="22"/>
  <c r="U56" i="22"/>
  <c r="T56" i="22"/>
  <c r="S56" i="22"/>
  <c r="R56" i="22"/>
  <c r="Q56" i="22"/>
  <c r="P56" i="22"/>
  <c r="O56" i="22"/>
  <c r="N56" i="22"/>
  <c r="M56" i="22"/>
  <c r="L56" i="22"/>
  <c r="K56" i="22"/>
  <c r="J56" i="22"/>
  <c r="I56" i="22"/>
  <c r="H56" i="22"/>
  <c r="G56" i="22"/>
  <c r="F56" i="22"/>
  <c r="E56" i="22"/>
  <c r="D56" i="22"/>
  <c r="C56" i="22"/>
  <c r="A56" i="22"/>
  <c r="BA55" i="22"/>
  <c r="AZ55" i="22"/>
  <c r="AY55" i="22"/>
  <c r="AX55" i="22"/>
  <c r="AW55" i="22"/>
  <c r="AV55" i="22"/>
  <c r="AU55" i="22"/>
  <c r="AT55" i="22"/>
  <c r="AS55" i="22"/>
  <c r="AR55" i="22"/>
  <c r="AQ55" i="22"/>
  <c r="AP55" i="22"/>
  <c r="AO55" i="22"/>
  <c r="AN55" i="22"/>
  <c r="AM55" i="22"/>
  <c r="AL55" i="22"/>
  <c r="AK55" i="22"/>
  <c r="AJ55" i="22"/>
  <c r="AI55" i="22"/>
  <c r="AH55" i="22"/>
  <c r="AG55" i="22"/>
  <c r="AF55" i="22"/>
  <c r="AE55" i="22"/>
  <c r="AD55" i="22"/>
  <c r="AC55" i="22"/>
  <c r="AB55" i="22"/>
  <c r="AA55" i="22"/>
  <c r="Z55" i="22"/>
  <c r="Y55" i="22"/>
  <c r="X55" i="22"/>
  <c r="W55" i="22"/>
  <c r="V55" i="22"/>
  <c r="U55" i="22"/>
  <c r="T55" i="22"/>
  <c r="S55" i="22"/>
  <c r="R55" i="22"/>
  <c r="Q55" i="22"/>
  <c r="P55" i="22"/>
  <c r="O55" i="22"/>
  <c r="N55" i="22"/>
  <c r="M55" i="22"/>
  <c r="L55" i="22"/>
  <c r="K55" i="22"/>
  <c r="J55" i="22"/>
  <c r="I55" i="22"/>
  <c r="H55" i="22"/>
  <c r="G55" i="22"/>
  <c r="F55" i="22"/>
  <c r="E55" i="22"/>
  <c r="D55" i="22"/>
  <c r="C55" i="22"/>
  <c r="A55" i="22"/>
  <c r="BA54" i="22"/>
  <c r="AZ54" i="22"/>
  <c r="AY54" i="22"/>
  <c r="AX54" i="22"/>
  <c r="AW54" i="22"/>
  <c r="AV54" i="22"/>
  <c r="AU54" i="22"/>
  <c r="AT54" i="22"/>
  <c r="AS54" i="22"/>
  <c r="AR54" i="22"/>
  <c r="AQ54" i="22"/>
  <c r="AP54" i="22"/>
  <c r="AO54" i="22"/>
  <c r="AN54" i="22"/>
  <c r="AM54" i="22"/>
  <c r="AL54" i="22"/>
  <c r="AK54" i="22"/>
  <c r="AJ54" i="22"/>
  <c r="AI54" i="22"/>
  <c r="AH54" i="22"/>
  <c r="AG54" i="22"/>
  <c r="AF54" i="22"/>
  <c r="AE54" i="22"/>
  <c r="AD54" i="22"/>
  <c r="AC54" i="22"/>
  <c r="AB54" i="22"/>
  <c r="AA54" i="22"/>
  <c r="Z54" i="22"/>
  <c r="Y54" i="22"/>
  <c r="X54" i="22"/>
  <c r="W54" i="22"/>
  <c r="V54" i="22"/>
  <c r="U54" i="22"/>
  <c r="T54" i="22"/>
  <c r="S54" i="22"/>
  <c r="R54" i="22"/>
  <c r="Q54" i="22"/>
  <c r="P54" i="22"/>
  <c r="O54" i="22"/>
  <c r="N54" i="22"/>
  <c r="M54" i="22"/>
  <c r="L54" i="22"/>
  <c r="K54" i="22"/>
  <c r="J54" i="22"/>
  <c r="I54" i="22"/>
  <c r="H54" i="22"/>
  <c r="G54" i="22"/>
  <c r="F54" i="22"/>
  <c r="E54" i="22"/>
  <c r="D54" i="22"/>
  <c r="C54" i="22"/>
  <c r="A54" i="22"/>
  <c r="BA53" i="22"/>
  <c r="AZ53" i="22"/>
  <c r="AY53" i="22"/>
  <c r="AX53" i="22"/>
  <c r="AW53" i="22"/>
  <c r="AV53" i="22"/>
  <c r="AU53" i="22"/>
  <c r="AT53" i="22"/>
  <c r="AS53" i="22"/>
  <c r="AR53" i="22"/>
  <c r="AQ53" i="22"/>
  <c r="AP53" i="22"/>
  <c r="AO53" i="22"/>
  <c r="AN53" i="22"/>
  <c r="AM53" i="22"/>
  <c r="AL53" i="22"/>
  <c r="AK53" i="22"/>
  <c r="AJ53" i="22"/>
  <c r="AI53" i="22"/>
  <c r="AH53" i="22"/>
  <c r="AG53" i="22"/>
  <c r="AF53" i="22"/>
  <c r="AE53" i="22"/>
  <c r="AD53" i="22"/>
  <c r="AC53" i="22"/>
  <c r="AB53" i="22"/>
  <c r="AA53" i="22"/>
  <c r="Z53" i="22"/>
  <c r="Y53" i="22"/>
  <c r="X53" i="22"/>
  <c r="W53" i="22"/>
  <c r="V53" i="22"/>
  <c r="U53" i="22"/>
  <c r="T53" i="22"/>
  <c r="S53" i="22"/>
  <c r="R53" i="22"/>
  <c r="Q53" i="22"/>
  <c r="P53" i="22"/>
  <c r="O53" i="22"/>
  <c r="N53" i="22"/>
  <c r="M53" i="22"/>
  <c r="L53" i="22"/>
  <c r="K53" i="22"/>
  <c r="J53" i="22"/>
  <c r="I53" i="22"/>
  <c r="H53" i="22"/>
  <c r="G53" i="22"/>
  <c r="F53" i="22"/>
  <c r="E53" i="22"/>
  <c r="D53" i="22"/>
  <c r="C53" i="22"/>
  <c r="A53" i="22"/>
  <c r="BA52" i="22"/>
  <c r="AZ52" i="22"/>
  <c r="AY52" i="22"/>
  <c r="AX52" i="22"/>
  <c r="AW52" i="22"/>
  <c r="AV52" i="22"/>
  <c r="AU52" i="22"/>
  <c r="AT52" i="22"/>
  <c r="AS52" i="22"/>
  <c r="AR52" i="22"/>
  <c r="AQ52" i="22"/>
  <c r="AP52" i="22"/>
  <c r="AO52" i="22"/>
  <c r="AN52" i="22"/>
  <c r="AM52" i="22"/>
  <c r="AL52" i="22"/>
  <c r="AK52" i="22"/>
  <c r="AJ52" i="22"/>
  <c r="AI52" i="22"/>
  <c r="AH52" i="22"/>
  <c r="AG52" i="22"/>
  <c r="AF52" i="22"/>
  <c r="AE52" i="22"/>
  <c r="AD52" i="22"/>
  <c r="AC52" i="22"/>
  <c r="AB52" i="22"/>
  <c r="AA52" i="22"/>
  <c r="Z52" i="22"/>
  <c r="Y52" i="22"/>
  <c r="X52" i="22"/>
  <c r="W52" i="22"/>
  <c r="V52" i="22"/>
  <c r="U52" i="22"/>
  <c r="T52" i="22"/>
  <c r="S52" i="22"/>
  <c r="R52" i="22"/>
  <c r="Q52" i="22"/>
  <c r="P52" i="22"/>
  <c r="O52" i="22"/>
  <c r="N52" i="22"/>
  <c r="M52" i="22"/>
  <c r="L52" i="22"/>
  <c r="K52" i="22"/>
  <c r="J52" i="22"/>
  <c r="I52" i="22"/>
  <c r="H52" i="22"/>
  <c r="G52" i="22"/>
  <c r="F52" i="22"/>
  <c r="E52" i="22"/>
  <c r="D52" i="22"/>
  <c r="C52" i="22"/>
  <c r="A52" i="22"/>
  <c r="BA51" i="22"/>
  <c r="AZ51" i="22"/>
  <c r="AY51" i="22"/>
  <c r="AX51" i="22"/>
  <c r="AW51" i="22"/>
  <c r="AV51" i="22"/>
  <c r="AU51" i="22"/>
  <c r="AT51" i="22"/>
  <c r="AS51" i="22"/>
  <c r="AR51" i="22"/>
  <c r="AQ51" i="22"/>
  <c r="AP51" i="22"/>
  <c r="AO51" i="22"/>
  <c r="AN51" i="22"/>
  <c r="AM51" i="22"/>
  <c r="AL51" i="22"/>
  <c r="AK51" i="22"/>
  <c r="AJ51" i="22"/>
  <c r="AI51" i="22"/>
  <c r="AH51" i="22"/>
  <c r="AG51" i="22"/>
  <c r="AF51" i="22"/>
  <c r="AE51" i="22"/>
  <c r="AD51" i="22"/>
  <c r="AC51" i="22"/>
  <c r="AB51" i="22"/>
  <c r="AA51" i="22"/>
  <c r="Z51" i="22"/>
  <c r="Y51" i="22"/>
  <c r="X51" i="22"/>
  <c r="W51" i="22"/>
  <c r="V51" i="22"/>
  <c r="U51" i="22"/>
  <c r="T51" i="22"/>
  <c r="S51" i="22"/>
  <c r="R51" i="22"/>
  <c r="Q51" i="22"/>
  <c r="P51" i="22"/>
  <c r="O51" i="22"/>
  <c r="N51" i="22"/>
  <c r="M51" i="22"/>
  <c r="L51" i="22"/>
  <c r="K51" i="22"/>
  <c r="J51" i="22"/>
  <c r="I51" i="22"/>
  <c r="H51" i="22"/>
  <c r="G51" i="22"/>
  <c r="F51" i="22"/>
  <c r="E51" i="22"/>
  <c r="D51" i="22"/>
  <c r="C51" i="22"/>
  <c r="A51" i="22"/>
  <c r="BA50" i="22"/>
  <c r="AZ50" i="22"/>
  <c r="AY50" i="22"/>
  <c r="AX50" i="22"/>
  <c r="AW50" i="22"/>
  <c r="AV50" i="22"/>
  <c r="AU50" i="22"/>
  <c r="AT50" i="22"/>
  <c r="AS50" i="22"/>
  <c r="AR50" i="22"/>
  <c r="AQ50" i="22"/>
  <c r="AP50" i="22"/>
  <c r="AO50" i="22"/>
  <c r="AN50" i="22"/>
  <c r="AM50" i="22"/>
  <c r="AL50" i="22"/>
  <c r="AK50" i="22"/>
  <c r="AJ50" i="22"/>
  <c r="AI50" i="22"/>
  <c r="AH50" i="22"/>
  <c r="AG50" i="22"/>
  <c r="AF50" i="22"/>
  <c r="AE50" i="22"/>
  <c r="AD50" i="22"/>
  <c r="AC50" i="22"/>
  <c r="AB50" i="22"/>
  <c r="AA50" i="22"/>
  <c r="Z50" i="22"/>
  <c r="Y50" i="22"/>
  <c r="X50" i="22"/>
  <c r="W50" i="22"/>
  <c r="V50" i="22"/>
  <c r="U50" i="22"/>
  <c r="T50" i="22"/>
  <c r="S50" i="22"/>
  <c r="R50" i="22"/>
  <c r="Q50" i="22"/>
  <c r="P50" i="22"/>
  <c r="O50" i="22"/>
  <c r="N50" i="22"/>
  <c r="M50" i="22"/>
  <c r="L50" i="22"/>
  <c r="K50" i="22"/>
  <c r="J50" i="22"/>
  <c r="I50" i="22"/>
  <c r="H50" i="22"/>
  <c r="G50" i="22"/>
  <c r="F50" i="22"/>
  <c r="E50" i="22"/>
  <c r="D50" i="22"/>
  <c r="C50" i="22"/>
  <c r="A50" i="22"/>
  <c r="BA49" i="22"/>
  <c r="AZ49" i="22"/>
  <c r="AY49" i="22"/>
  <c r="AX49" i="22"/>
  <c r="AW49" i="22"/>
  <c r="AV49" i="22"/>
  <c r="AU49" i="22"/>
  <c r="AT49" i="22"/>
  <c r="AS49" i="22"/>
  <c r="AR49" i="22"/>
  <c r="AQ49" i="22"/>
  <c r="AP49" i="22"/>
  <c r="AO49" i="22"/>
  <c r="AN49" i="22"/>
  <c r="AM49" i="22"/>
  <c r="AL49" i="22"/>
  <c r="AK49" i="22"/>
  <c r="AJ49" i="22"/>
  <c r="AI49" i="22"/>
  <c r="AH49" i="22"/>
  <c r="AG49" i="22"/>
  <c r="AF49" i="22"/>
  <c r="AE49" i="22"/>
  <c r="AD49" i="22"/>
  <c r="AC49" i="22"/>
  <c r="AB49" i="22"/>
  <c r="AA49" i="22"/>
  <c r="Z49" i="22"/>
  <c r="Y49" i="22"/>
  <c r="X49" i="22"/>
  <c r="W49" i="22"/>
  <c r="V49" i="22"/>
  <c r="U49" i="22"/>
  <c r="T49" i="22"/>
  <c r="S49" i="22"/>
  <c r="R49" i="22"/>
  <c r="Q49" i="22"/>
  <c r="P49" i="22"/>
  <c r="O49" i="22"/>
  <c r="N49" i="22"/>
  <c r="M49" i="22"/>
  <c r="L49" i="22"/>
  <c r="K49" i="22"/>
  <c r="J49" i="22"/>
  <c r="I49" i="22"/>
  <c r="H49" i="22"/>
  <c r="G49" i="22"/>
  <c r="F49" i="22"/>
  <c r="E49" i="22"/>
  <c r="D49" i="22"/>
  <c r="C49" i="22"/>
  <c r="A49" i="22"/>
  <c r="BA48" i="22"/>
  <c r="AZ48" i="22"/>
  <c r="AY48" i="22"/>
  <c r="AX48" i="22"/>
  <c r="AW48" i="22"/>
  <c r="AV48" i="22"/>
  <c r="AU48" i="22"/>
  <c r="AT48" i="22"/>
  <c r="AS48" i="22"/>
  <c r="AR48" i="22"/>
  <c r="AQ48" i="22"/>
  <c r="AP48" i="22"/>
  <c r="AO48" i="22"/>
  <c r="AN48" i="22"/>
  <c r="AM48" i="22"/>
  <c r="AL48" i="22"/>
  <c r="AK48" i="22"/>
  <c r="AJ48" i="22"/>
  <c r="AI48" i="22"/>
  <c r="AH48" i="22"/>
  <c r="AG48" i="22"/>
  <c r="AF48" i="22"/>
  <c r="AE48" i="22"/>
  <c r="AD48" i="22"/>
  <c r="AC48" i="22"/>
  <c r="AB48" i="22"/>
  <c r="AA48" i="22"/>
  <c r="Z48" i="22"/>
  <c r="Y48" i="22"/>
  <c r="X48" i="22"/>
  <c r="W48" i="22"/>
  <c r="V48" i="22"/>
  <c r="U48" i="22"/>
  <c r="T48" i="22"/>
  <c r="S48" i="22"/>
  <c r="R48" i="22"/>
  <c r="Q48" i="22"/>
  <c r="P48" i="22"/>
  <c r="O48" i="22"/>
  <c r="N48" i="22"/>
  <c r="M48" i="22"/>
  <c r="L48" i="22"/>
  <c r="K48" i="22"/>
  <c r="J48" i="22"/>
  <c r="I48" i="22"/>
  <c r="H48" i="22"/>
  <c r="G48" i="22"/>
  <c r="F48" i="22"/>
  <c r="E48" i="22"/>
  <c r="D48" i="22"/>
  <c r="C48" i="22"/>
  <c r="A48" i="22"/>
  <c r="BA47" i="22"/>
  <c r="AZ47" i="22"/>
  <c r="AY47" i="22"/>
  <c r="AX47" i="22"/>
  <c r="AW47" i="22"/>
  <c r="AV47" i="22"/>
  <c r="AU47" i="22"/>
  <c r="AT47" i="22"/>
  <c r="AS47" i="22"/>
  <c r="AR47" i="22"/>
  <c r="AQ47" i="22"/>
  <c r="AP47" i="22"/>
  <c r="AO47" i="22"/>
  <c r="AN47" i="22"/>
  <c r="AM47" i="22"/>
  <c r="AL47" i="22"/>
  <c r="AK47" i="22"/>
  <c r="AJ47" i="22"/>
  <c r="AI47" i="22"/>
  <c r="AH47" i="22"/>
  <c r="AG47" i="22"/>
  <c r="AF47" i="22"/>
  <c r="AE47" i="22"/>
  <c r="AD47" i="22"/>
  <c r="AC47" i="22"/>
  <c r="AB47" i="22"/>
  <c r="AA47" i="22"/>
  <c r="Z47" i="22"/>
  <c r="Y47" i="22"/>
  <c r="X47" i="22"/>
  <c r="W47" i="22"/>
  <c r="V47" i="22"/>
  <c r="U47" i="22"/>
  <c r="T47" i="22"/>
  <c r="S47" i="22"/>
  <c r="R47" i="22"/>
  <c r="Q47" i="22"/>
  <c r="P47" i="22"/>
  <c r="O47" i="22"/>
  <c r="N47" i="22"/>
  <c r="M47" i="22"/>
  <c r="L47" i="22"/>
  <c r="K47" i="22"/>
  <c r="J47" i="22"/>
  <c r="I47" i="22"/>
  <c r="H47" i="22"/>
  <c r="G47" i="22"/>
  <c r="F47" i="22"/>
  <c r="E47" i="22"/>
  <c r="D47" i="22"/>
  <c r="C47" i="22"/>
  <c r="A47" i="22"/>
  <c r="BA46" i="22"/>
  <c r="AZ46" i="22"/>
  <c r="AY46" i="22"/>
  <c r="AX46" i="22"/>
  <c r="AW46" i="22"/>
  <c r="AV46" i="22"/>
  <c r="AU46" i="22"/>
  <c r="AT46" i="22"/>
  <c r="AS46" i="22"/>
  <c r="AR46" i="22"/>
  <c r="AQ46" i="22"/>
  <c r="AP46" i="22"/>
  <c r="AO46" i="22"/>
  <c r="AN46" i="22"/>
  <c r="AM46" i="22"/>
  <c r="AL46" i="22"/>
  <c r="AK46" i="22"/>
  <c r="AJ46" i="22"/>
  <c r="AI46" i="22"/>
  <c r="AH46" i="22"/>
  <c r="AG46" i="22"/>
  <c r="AF46" i="22"/>
  <c r="AE46" i="22"/>
  <c r="AD46" i="22"/>
  <c r="AC46" i="22"/>
  <c r="AB46" i="22"/>
  <c r="AA46" i="22"/>
  <c r="Z46" i="22"/>
  <c r="Y46" i="22"/>
  <c r="X46" i="22"/>
  <c r="W46" i="22"/>
  <c r="V46" i="22"/>
  <c r="U46" i="22"/>
  <c r="T46" i="22"/>
  <c r="S46" i="22"/>
  <c r="R46" i="22"/>
  <c r="Q46" i="22"/>
  <c r="P46" i="22"/>
  <c r="O46" i="22"/>
  <c r="N46" i="22"/>
  <c r="M46" i="22"/>
  <c r="L46" i="22"/>
  <c r="K46" i="22"/>
  <c r="J46" i="22"/>
  <c r="I46" i="22"/>
  <c r="H46" i="22"/>
  <c r="G46" i="22"/>
  <c r="F46" i="22"/>
  <c r="E46" i="22"/>
  <c r="D46" i="22"/>
  <c r="C46" i="22"/>
  <c r="A46" i="22"/>
  <c r="BA45" i="22"/>
  <c r="AZ45" i="22"/>
  <c r="AY45" i="22"/>
  <c r="AX45" i="22"/>
  <c r="AW45" i="22"/>
  <c r="AV45" i="22"/>
  <c r="AU45" i="22"/>
  <c r="AT45" i="22"/>
  <c r="AS45" i="22"/>
  <c r="AR45" i="22"/>
  <c r="AQ45" i="22"/>
  <c r="AP45" i="22"/>
  <c r="AO45" i="22"/>
  <c r="AN45" i="22"/>
  <c r="AM45" i="22"/>
  <c r="AL45" i="22"/>
  <c r="AK45" i="22"/>
  <c r="AJ45" i="22"/>
  <c r="AI45" i="22"/>
  <c r="AH45" i="22"/>
  <c r="AG45" i="22"/>
  <c r="AF45" i="22"/>
  <c r="AE45" i="22"/>
  <c r="AD45" i="22"/>
  <c r="AC45" i="22"/>
  <c r="AB45" i="22"/>
  <c r="AA45" i="22"/>
  <c r="Z45" i="22"/>
  <c r="Y45" i="22"/>
  <c r="X45" i="22"/>
  <c r="W45" i="22"/>
  <c r="V45" i="22"/>
  <c r="U45" i="22"/>
  <c r="T45" i="22"/>
  <c r="S45" i="22"/>
  <c r="R45" i="22"/>
  <c r="Q45" i="22"/>
  <c r="P45" i="22"/>
  <c r="O45" i="22"/>
  <c r="N45" i="22"/>
  <c r="M45" i="22"/>
  <c r="L45" i="22"/>
  <c r="K45" i="22"/>
  <c r="J45" i="22"/>
  <c r="I45" i="22"/>
  <c r="H45" i="22"/>
  <c r="G45" i="22"/>
  <c r="F45" i="22"/>
  <c r="E45" i="22"/>
  <c r="D45" i="22"/>
  <c r="C45" i="22"/>
  <c r="A45" i="22"/>
  <c r="BA44" i="22"/>
  <c r="AZ44" i="22"/>
  <c r="AY44" i="22"/>
  <c r="AX44" i="22"/>
  <c r="AW44" i="22"/>
  <c r="AV44" i="22"/>
  <c r="AU44" i="22"/>
  <c r="AT44" i="22"/>
  <c r="AS44" i="22"/>
  <c r="AR44" i="22"/>
  <c r="AQ44" i="22"/>
  <c r="AP44" i="22"/>
  <c r="AO44" i="22"/>
  <c r="AN44" i="22"/>
  <c r="AM44" i="22"/>
  <c r="AL44" i="22"/>
  <c r="AK44" i="22"/>
  <c r="AJ44" i="22"/>
  <c r="AI44" i="22"/>
  <c r="AH44" i="22"/>
  <c r="AG44" i="22"/>
  <c r="AF44" i="22"/>
  <c r="AE44" i="22"/>
  <c r="AD44" i="22"/>
  <c r="AC44" i="22"/>
  <c r="AB44" i="22"/>
  <c r="AA44" i="22"/>
  <c r="Z44" i="22"/>
  <c r="Y44" i="22"/>
  <c r="X44" i="22"/>
  <c r="W44" i="22"/>
  <c r="V44" i="22"/>
  <c r="U44" i="22"/>
  <c r="T44" i="22"/>
  <c r="S44" i="22"/>
  <c r="R44" i="22"/>
  <c r="Q44" i="22"/>
  <c r="P44" i="22"/>
  <c r="O44" i="22"/>
  <c r="N44" i="22"/>
  <c r="M44" i="22"/>
  <c r="L44" i="22"/>
  <c r="K44" i="22"/>
  <c r="J44" i="22"/>
  <c r="I44" i="22"/>
  <c r="H44" i="22"/>
  <c r="G44" i="22"/>
  <c r="F44" i="22"/>
  <c r="E44" i="22"/>
  <c r="D44" i="22"/>
  <c r="C44" i="22"/>
  <c r="A44" i="22"/>
  <c r="BA43" i="22"/>
  <c r="AZ43" i="22"/>
  <c r="AY43" i="22"/>
  <c r="AX43" i="22"/>
  <c r="AW43" i="22"/>
  <c r="AV43" i="22"/>
  <c r="AU43" i="22"/>
  <c r="AT43" i="22"/>
  <c r="AS43" i="22"/>
  <c r="AR43" i="22"/>
  <c r="AQ43" i="22"/>
  <c r="AP43" i="22"/>
  <c r="AO43" i="22"/>
  <c r="AN43" i="22"/>
  <c r="AM43" i="22"/>
  <c r="AL43" i="22"/>
  <c r="AK43" i="22"/>
  <c r="AJ43" i="22"/>
  <c r="AI43" i="22"/>
  <c r="AH43" i="22"/>
  <c r="AG43" i="22"/>
  <c r="AF43" i="22"/>
  <c r="AE43" i="22"/>
  <c r="AD43" i="22"/>
  <c r="AC43" i="22"/>
  <c r="AB43" i="22"/>
  <c r="AA43" i="22"/>
  <c r="Z43" i="22"/>
  <c r="Y43" i="22"/>
  <c r="X43" i="22"/>
  <c r="W43" i="22"/>
  <c r="V43" i="22"/>
  <c r="U43" i="22"/>
  <c r="T43" i="22"/>
  <c r="S43" i="22"/>
  <c r="R43" i="22"/>
  <c r="Q43" i="22"/>
  <c r="P43" i="22"/>
  <c r="O43" i="22"/>
  <c r="N43" i="22"/>
  <c r="M43" i="22"/>
  <c r="L43" i="22"/>
  <c r="K43" i="22"/>
  <c r="J43" i="22"/>
  <c r="I43" i="22"/>
  <c r="H43" i="22"/>
  <c r="G43" i="22"/>
  <c r="F43" i="22"/>
  <c r="E43" i="22"/>
  <c r="D43" i="22"/>
  <c r="C43" i="22"/>
  <c r="A43" i="22"/>
  <c r="BA42" i="22"/>
  <c r="AZ42" i="22"/>
  <c r="AY42" i="22"/>
  <c r="AX42" i="22"/>
  <c r="AW42" i="22"/>
  <c r="AV42" i="22"/>
  <c r="AU42" i="22"/>
  <c r="AT42" i="22"/>
  <c r="AS42" i="22"/>
  <c r="AR42" i="22"/>
  <c r="AQ42" i="22"/>
  <c r="AP42" i="22"/>
  <c r="AO42" i="22"/>
  <c r="AN42" i="22"/>
  <c r="AM42" i="22"/>
  <c r="AL42" i="22"/>
  <c r="AK42" i="22"/>
  <c r="AJ42" i="22"/>
  <c r="AI42" i="22"/>
  <c r="AH42" i="22"/>
  <c r="AG42" i="22"/>
  <c r="AF42" i="22"/>
  <c r="AE42" i="22"/>
  <c r="AD42" i="22"/>
  <c r="AC42" i="22"/>
  <c r="AB42" i="22"/>
  <c r="AA42" i="22"/>
  <c r="Z42" i="22"/>
  <c r="Y42" i="22"/>
  <c r="X42" i="22"/>
  <c r="W42" i="22"/>
  <c r="V42" i="22"/>
  <c r="U42" i="22"/>
  <c r="T42" i="22"/>
  <c r="S42" i="22"/>
  <c r="R42" i="22"/>
  <c r="Q42" i="22"/>
  <c r="P42" i="22"/>
  <c r="O42" i="22"/>
  <c r="N42" i="22"/>
  <c r="M42" i="22"/>
  <c r="L42" i="22"/>
  <c r="K42" i="22"/>
  <c r="J42" i="22"/>
  <c r="I42" i="22"/>
  <c r="H42" i="22"/>
  <c r="G42" i="22"/>
  <c r="F42" i="22"/>
  <c r="E42" i="22"/>
  <c r="D42" i="22"/>
  <c r="C42" i="22"/>
  <c r="A42" i="22"/>
  <c r="BA41" i="22"/>
  <c r="AZ41" i="22"/>
  <c r="AY41" i="22"/>
  <c r="AX41" i="22"/>
  <c r="AW41" i="22"/>
  <c r="AV41" i="22"/>
  <c r="AU41" i="22"/>
  <c r="AT41" i="22"/>
  <c r="AS41" i="22"/>
  <c r="AR41" i="22"/>
  <c r="AQ41" i="22"/>
  <c r="AP41" i="22"/>
  <c r="AO41" i="22"/>
  <c r="AN41" i="22"/>
  <c r="AM41" i="22"/>
  <c r="AL41" i="22"/>
  <c r="AK41" i="22"/>
  <c r="AJ41" i="22"/>
  <c r="AI41" i="22"/>
  <c r="AH41" i="22"/>
  <c r="AG41" i="22"/>
  <c r="AF41" i="22"/>
  <c r="AE41" i="22"/>
  <c r="AD41" i="22"/>
  <c r="AC41" i="22"/>
  <c r="AB41" i="22"/>
  <c r="AA41" i="22"/>
  <c r="Z41" i="22"/>
  <c r="Y41" i="22"/>
  <c r="X41" i="22"/>
  <c r="W41" i="22"/>
  <c r="V41" i="22"/>
  <c r="U41" i="22"/>
  <c r="T41" i="22"/>
  <c r="S41" i="22"/>
  <c r="R41" i="22"/>
  <c r="Q41" i="22"/>
  <c r="P41" i="22"/>
  <c r="O41" i="22"/>
  <c r="N41" i="22"/>
  <c r="M41" i="22"/>
  <c r="L41" i="22"/>
  <c r="K41" i="22"/>
  <c r="J41" i="22"/>
  <c r="I41" i="22"/>
  <c r="H41" i="22"/>
  <c r="G41" i="22"/>
  <c r="F41" i="22"/>
  <c r="E41" i="22"/>
  <c r="D41" i="22"/>
  <c r="C41" i="22"/>
  <c r="A41" i="22"/>
  <c r="BA40" i="22"/>
  <c r="AZ40" i="22"/>
  <c r="AY40" i="22"/>
  <c r="AX40" i="22"/>
  <c r="AW40" i="22"/>
  <c r="AV40" i="22"/>
  <c r="AU40" i="22"/>
  <c r="AT40" i="22"/>
  <c r="AS40" i="22"/>
  <c r="AR40" i="22"/>
  <c r="AQ40" i="22"/>
  <c r="AP40" i="22"/>
  <c r="AO40" i="22"/>
  <c r="AN40" i="22"/>
  <c r="AM40" i="22"/>
  <c r="AL40" i="22"/>
  <c r="AK40" i="22"/>
  <c r="AJ40" i="22"/>
  <c r="AI40" i="22"/>
  <c r="AH40" i="22"/>
  <c r="AG40" i="22"/>
  <c r="AF40" i="22"/>
  <c r="AE40" i="22"/>
  <c r="AD40" i="22"/>
  <c r="AC40" i="22"/>
  <c r="AB40" i="22"/>
  <c r="AA40" i="22"/>
  <c r="Z40" i="22"/>
  <c r="Y40" i="22"/>
  <c r="X40" i="22"/>
  <c r="W40" i="22"/>
  <c r="V40" i="22"/>
  <c r="U40" i="22"/>
  <c r="T40" i="22"/>
  <c r="S40" i="22"/>
  <c r="R40" i="22"/>
  <c r="Q40" i="22"/>
  <c r="P40" i="22"/>
  <c r="O40" i="22"/>
  <c r="N40" i="22"/>
  <c r="M40" i="22"/>
  <c r="L40" i="22"/>
  <c r="K40" i="22"/>
  <c r="J40" i="22"/>
  <c r="I40" i="22"/>
  <c r="H40" i="22"/>
  <c r="G40" i="22"/>
  <c r="F40" i="22"/>
  <c r="E40" i="22"/>
  <c r="D40" i="22"/>
  <c r="C40" i="22"/>
  <c r="A40" i="22"/>
  <c r="BA39" i="22"/>
  <c r="AZ39" i="22"/>
  <c r="AY39" i="22"/>
  <c r="AX39" i="22"/>
  <c r="AW39" i="22"/>
  <c r="AV39" i="22"/>
  <c r="AU39" i="22"/>
  <c r="AT39" i="22"/>
  <c r="AS39" i="22"/>
  <c r="AR39" i="22"/>
  <c r="AQ39" i="22"/>
  <c r="AP39" i="22"/>
  <c r="AO39" i="22"/>
  <c r="AN39" i="22"/>
  <c r="AM39" i="22"/>
  <c r="AL39" i="22"/>
  <c r="AK39" i="22"/>
  <c r="AJ39" i="22"/>
  <c r="AI39" i="22"/>
  <c r="AH39" i="22"/>
  <c r="AG39" i="22"/>
  <c r="AF39" i="22"/>
  <c r="AE39" i="22"/>
  <c r="AD39" i="22"/>
  <c r="AC39" i="22"/>
  <c r="AB39" i="22"/>
  <c r="AA39" i="22"/>
  <c r="Z39" i="22"/>
  <c r="Y39" i="22"/>
  <c r="X39" i="22"/>
  <c r="W39" i="22"/>
  <c r="V39" i="22"/>
  <c r="U39" i="22"/>
  <c r="T39" i="22"/>
  <c r="S39" i="22"/>
  <c r="R39" i="22"/>
  <c r="Q39" i="22"/>
  <c r="P39" i="22"/>
  <c r="O39" i="22"/>
  <c r="N39" i="22"/>
  <c r="M39" i="22"/>
  <c r="L39" i="22"/>
  <c r="K39" i="22"/>
  <c r="J39" i="22"/>
  <c r="I39" i="22"/>
  <c r="H39" i="22"/>
  <c r="G39" i="22"/>
  <c r="F39" i="22"/>
  <c r="E39" i="22"/>
  <c r="D39" i="22"/>
  <c r="C39" i="22"/>
  <c r="A39" i="22"/>
  <c r="BA38" i="22"/>
  <c r="AZ38" i="22"/>
  <c r="AY38" i="22"/>
  <c r="AX38" i="22"/>
  <c r="AW38" i="22"/>
  <c r="AV38" i="22"/>
  <c r="AU38" i="22"/>
  <c r="AT38" i="22"/>
  <c r="AS38" i="22"/>
  <c r="AR38" i="22"/>
  <c r="AQ38" i="22"/>
  <c r="AP38" i="22"/>
  <c r="AO38" i="22"/>
  <c r="AN38" i="22"/>
  <c r="AM38" i="22"/>
  <c r="AL38" i="22"/>
  <c r="AK38" i="22"/>
  <c r="AJ38" i="22"/>
  <c r="AI38" i="22"/>
  <c r="AH38" i="22"/>
  <c r="AG38" i="22"/>
  <c r="AF38" i="22"/>
  <c r="AE38" i="22"/>
  <c r="AD38" i="22"/>
  <c r="AC38" i="22"/>
  <c r="AB38" i="22"/>
  <c r="AA38" i="22"/>
  <c r="Z38" i="22"/>
  <c r="Y38" i="22"/>
  <c r="X38" i="22"/>
  <c r="W38" i="22"/>
  <c r="V38" i="22"/>
  <c r="U38" i="22"/>
  <c r="T38" i="22"/>
  <c r="S38" i="22"/>
  <c r="R38" i="22"/>
  <c r="Q38" i="22"/>
  <c r="P38" i="22"/>
  <c r="O38" i="22"/>
  <c r="N38" i="22"/>
  <c r="M38" i="22"/>
  <c r="L38" i="22"/>
  <c r="K38" i="22"/>
  <c r="J38" i="22"/>
  <c r="I38" i="22"/>
  <c r="H38" i="22"/>
  <c r="G38" i="22"/>
  <c r="F38" i="22"/>
  <c r="E38" i="22"/>
  <c r="D38" i="22"/>
  <c r="C38" i="22"/>
  <c r="A38" i="22"/>
  <c r="BA37" i="22"/>
  <c r="AZ37" i="22"/>
  <c r="AY37" i="22"/>
  <c r="AX37" i="22"/>
  <c r="AW37" i="22"/>
  <c r="AV37" i="22"/>
  <c r="AU37" i="22"/>
  <c r="AT37" i="22"/>
  <c r="AS37" i="22"/>
  <c r="AR37" i="22"/>
  <c r="AQ37" i="22"/>
  <c r="AP37" i="22"/>
  <c r="AO37" i="22"/>
  <c r="AN37" i="22"/>
  <c r="AM37" i="22"/>
  <c r="AL37" i="22"/>
  <c r="AK37" i="22"/>
  <c r="AJ37" i="22"/>
  <c r="AI37" i="22"/>
  <c r="AH37" i="22"/>
  <c r="AG37" i="22"/>
  <c r="AF37" i="22"/>
  <c r="AE37" i="22"/>
  <c r="AD37" i="22"/>
  <c r="AC37" i="22"/>
  <c r="AB37" i="22"/>
  <c r="AA37" i="22"/>
  <c r="Z37" i="22"/>
  <c r="Y37" i="22"/>
  <c r="X37" i="22"/>
  <c r="W37" i="22"/>
  <c r="V37" i="22"/>
  <c r="U37" i="22"/>
  <c r="T37" i="22"/>
  <c r="S37" i="22"/>
  <c r="R37" i="22"/>
  <c r="Q37" i="22"/>
  <c r="P37" i="22"/>
  <c r="O37" i="22"/>
  <c r="N37" i="22"/>
  <c r="M37" i="22"/>
  <c r="L37" i="22"/>
  <c r="K37" i="22"/>
  <c r="J37" i="22"/>
  <c r="I37" i="22"/>
  <c r="H37" i="22"/>
  <c r="G37" i="22"/>
  <c r="F37" i="22"/>
  <c r="E37" i="22"/>
  <c r="D37" i="22"/>
  <c r="C37" i="22"/>
  <c r="A37" i="22"/>
  <c r="BA36" i="22"/>
  <c r="AZ36" i="22"/>
  <c r="AY36" i="22"/>
  <c r="AX36" i="22"/>
  <c r="AW36" i="22"/>
  <c r="AV36" i="22"/>
  <c r="AU36" i="22"/>
  <c r="AT36" i="22"/>
  <c r="AS36" i="22"/>
  <c r="AR36" i="22"/>
  <c r="AQ36" i="22"/>
  <c r="AP36" i="22"/>
  <c r="AO36" i="22"/>
  <c r="AN36" i="22"/>
  <c r="AM36" i="22"/>
  <c r="AL36" i="22"/>
  <c r="AK36" i="22"/>
  <c r="AJ36" i="22"/>
  <c r="AI36" i="22"/>
  <c r="AH36" i="22"/>
  <c r="AG36" i="22"/>
  <c r="AF36" i="22"/>
  <c r="AE36" i="22"/>
  <c r="AD36" i="22"/>
  <c r="AC36" i="22"/>
  <c r="AB36" i="22"/>
  <c r="AA36" i="22"/>
  <c r="Z36" i="22"/>
  <c r="Y36" i="22"/>
  <c r="X36" i="22"/>
  <c r="W36" i="22"/>
  <c r="V36" i="22"/>
  <c r="U36" i="22"/>
  <c r="T36" i="22"/>
  <c r="S36" i="22"/>
  <c r="R36" i="22"/>
  <c r="Q36" i="22"/>
  <c r="P36" i="22"/>
  <c r="O36" i="22"/>
  <c r="N36" i="22"/>
  <c r="M36" i="22"/>
  <c r="L36" i="22"/>
  <c r="K36" i="22"/>
  <c r="J36" i="22"/>
  <c r="I36" i="22"/>
  <c r="H36" i="22"/>
  <c r="G36" i="22"/>
  <c r="F36" i="22"/>
  <c r="E36" i="22"/>
  <c r="D36" i="22"/>
  <c r="C36" i="22"/>
  <c r="A36" i="22"/>
  <c r="BA35" i="22"/>
  <c r="AZ35" i="22"/>
  <c r="AY35" i="22"/>
  <c r="AX35" i="22"/>
  <c r="AW35" i="22"/>
  <c r="AV35" i="22"/>
  <c r="AU35" i="22"/>
  <c r="AT35" i="22"/>
  <c r="AS35" i="22"/>
  <c r="AR35" i="22"/>
  <c r="AQ35" i="22"/>
  <c r="AP35" i="22"/>
  <c r="AO35" i="22"/>
  <c r="AN35" i="22"/>
  <c r="AM35" i="22"/>
  <c r="AL35" i="22"/>
  <c r="AK35" i="22"/>
  <c r="AJ35" i="22"/>
  <c r="AI35" i="22"/>
  <c r="AH35" i="22"/>
  <c r="AG35" i="22"/>
  <c r="AF35" i="22"/>
  <c r="AE35" i="22"/>
  <c r="AD35" i="22"/>
  <c r="AC35" i="22"/>
  <c r="AB35" i="22"/>
  <c r="AA35" i="22"/>
  <c r="Z35" i="22"/>
  <c r="Y35" i="22"/>
  <c r="X35" i="22"/>
  <c r="W35" i="22"/>
  <c r="V35" i="22"/>
  <c r="U35" i="22"/>
  <c r="T35" i="22"/>
  <c r="S35" i="22"/>
  <c r="R35" i="22"/>
  <c r="Q35" i="22"/>
  <c r="P35" i="22"/>
  <c r="O35" i="22"/>
  <c r="N35" i="22"/>
  <c r="M35" i="22"/>
  <c r="L35" i="22"/>
  <c r="K35" i="22"/>
  <c r="J35" i="22"/>
  <c r="I35" i="22"/>
  <c r="H35" i="22"/>
  <c r="G35" i="22"/>
  <c r="F35" i="22"/>
  <c r="E35" i="22"/>
  <c r="D35" i="22"/>
  <c r="C35" i="22"/>
  <c r="A35" i="22"/>
  <c r="BA34" i="22"/>
  <c r="AZ34" i="22"/>
  <c r="AY34" i="22"/>
  <c r="AX34" i="22"/>
  <c r="AW34" i="22"/>
  <c r="AV34" i="22"/>
  <c r="AU34" i="22"/>
  <c r="AT34" i="22"/>
  <c r="AS34" i="22"/>
  <c r="AR34" i="22"/>
  <c r="AQ34" i="22"/>
  <c r="AP34" i="22"/>
  <c r="AO34" i="22"/>
  <c r="AN34" i="22"/>
  <c r="AM34" i="22"/>
  <c r="AL34" i="22"/>
  <c r="AK34" i="22"/>
  <c r="AJ34" i="22"/>
  <c r="AI34" i="22"/>
  <c r="AH34" i="22"/>
  <c r="AG34" i="22"/>
  <c r="AF34" i="22"/>
  <c r="AE34" i="22"/>
  <c r="AD34" i="22"/>
  <c r="AC34" i="22"/>
  <c r="AB34" i="22"/>
  <c r="AA34" i="22"/>
  <c r="Z34" i="22"/>
  <c r="Y34" i="22"/>
  <c r="X34" i="22"/>
  <c r="W34" i="22"/>
  <c r="V34" i="22"/>
  <c r="U34" i="22"/>
  <c r="T34" i="22"/>
  <c r="S34" i="22"/>
  <c r="R34" i="22"/>
  <c r="Q34" i="22"/>
  <c r="P34" i="22"/>
  <c r="O34" i="22"/>
  <c r="N34" i="22"/>
  <c r="M34" i="22"/>
  <c r="L34" i="22"/>
  <c r="K34" i="22"/>
  <c r="J34" i="22"/>
  <c r="I34" i="22"/>
  <c r="H34" i="22"/>
  <c r="G34" i="22"/>
  <c r="F34" i="22"/>
  <c r="E34" i="22"/>
  <c r="D34" i="22"/>
  <c r="C34" i="22"/>
  <c r="A34" i="22"/>
  <c r="BA33" i="22"/>
  <c r="AZ33" i="22"/>
  <c r="AY33" i="22"/>
  <c r="AX33" i="22"/>
  <c r="AW33" i="22"/>
  <c r="AV33" i="22"/>
  <c r="AU33" i="22"/>
  <c r="AT33" i="22"/>
  <c r="AS33" i="22"/>
  <c r="AR33" i="22"/>
  <c r="AQ33" i="22"/>
  <c r="AP33" i="22"/>
  <c r="AO33" i="22"/>
  <c r="AN33" i="22"/>
  <c r="AM33" i="22"/>
  <c r="AL33" i="22"/>
  <c r="AK33" i="22"/>
  <c r="AJ33" i="22"/>
  <c r="AI33" i="22"/>
  <c r="AH33" i="22"/>
  <c r="AG33" i="22"/>
  <c r="AF33" i="22"/>
  <c r="AE33" i="22"/>
  <c r="AD33" i="22"/>
  <c r="AC33" i="22"/>
  <c r="AB33" i="22"/>
  <c r="AA33" i="22"/>
  <c r="Z33" i="22"/>
  <c r="Y33" i="22"/>
  <c r="X33" i="22"/>
  <c r="W33" i="22"/>
  <c r="V33" i="22"/>
  <c r="U33" i="22"/>
  <c r="T33" i="22"/>
  <c r="S33" i="22"/>
  <c r="R33" i="22"/>
  <c r="Q33" i="22"/>
  <c r="P33" i="22"/>
  <c r="O33" i="22"/>
  <c r="N33" i="22"/>
  <c r="M33" i="22"/>
  <c r="L33" i="22"/>
  <c r="K33" i="22"/>
  <c r="J33" i="22"/>
  <c r="I33" i="22"/>
  <c r="H33" i="22"/>
  <c r="G33" i="22"/>
  <c r="F33" i="22"/>
  <c r="E33" i="22"/>
  <c r="D33" i="22"/>
  <c r="C33" i="22"/>
  <c r="A33" i="22"/>
  <c r="BA32" i="22"/>
  <c r="AZ32" i="22"/>
  <c r="AY32" i="22"/>
  <c r="AX32" i="22"/>
  <c r="AW32" i="22"/>
  <c r="AV32" i="22"/>
  <c r="AU32" i="22"/>
  <c r="AT32" i="22"/>
  <c r="AS32" i="22"/>
  <c r="AR32" i="22"/>
  <c r="AQ32" i="22"/>
  <c r="AP32" i="22"/>
  <c r="AO32" i="22"/>
  <c r="AN32" i="22"/>
  <c r="AM32" i="22"/>
  <c r="AL32" i="22"/>
  <c r="AK32" i="22"/>
  <c r="AJ32" i="22"/>
  <c r="AI32" i="22"/>
  <c r="AH32" i="22"/>
  <c r="AG32" i="22"/>
  <c r="AF32" i="22"/>
  <c r="AE32" i="22"/>
  <c r="AD32" i="22"/>
  <c r="AC32" i="22"/>
  <c r="AB32" i="22"/>
  <c r="AA32" i="22"/>
  <c r="Z32" i="22"/>
  <c r="Y32" i="22"/>
  <c r="X32" i="22"/>
  <c r="W32" i="22"/>
  <c r="V32" i="22"/>
  <c r="U32" i="22"/>
  <c r="T32" i="22"/>
  <c r="S32" i="22"/>
  <c r="R32" i="22"/>
  <c r="Q32" i="22"/>
  <c r="P32" i="22"/>
  <c r="O32" i="22"/>
  <c r="N32" i="22"/>
  <c r="M32" i="22"/>
  <c r="L32" i="22"/>
  <c r="K32" i="22"/>
  <c r="J32" i="22"/>
  <c r="I32" i="22"/>
  <c r="H32" i="22"/>
  <c r="G32" i="22"/>
  <c r="F32" i="22"/>
  <c r="E32" i="22"/>
  <c r="D32" i="22"/>
  <c r="C32" i="22"/>
  <c r="A32" i="22"/>
  <c r="BA31" i="22"/>
  <c r="AZ31" i="22"/>
  <c r="AY31" i="22"/>
  <c r="AX31" i="22"/>
  <c r="AW31" i="22"/>
  <c r="AV31" i="22"/>
  <c r="AU31" i="22"/>
  <c r="AT31" i="22"/>
  <c r="AS31" i="22"/>
  <c r="AR31" i="22"/>
  <c r="AQ31" i="22"/>
  <c r="AP31" i="22"/>
  <c r="AO31" i="22"/>
  <c r="AN31" i="22"/>
  <c r="AM31" i="22"/>
  <c r="AL31" i="22"/>
  <c r="AK31" i="22"/>
  <c r="AJ31" i="22"/>
  <c r="AI31" i="22"/>
  <c r="AH31" i="22"/>
  <c r="AG31" i="22"/>
  <c r="AF31" i="22"/>
  <c r="AE31" i="22"/>
  <c r="AD31" i="22"/>
  <c r="AC31" i="22"/>
  <c r="AB31" i="22"/>
  <c r="AA31" i="22"/>
  <c r="Z31" i="22"/>
  <c r="Y31" i="22"/>
  <c r="X31" i="22"/>
  <c r="W31" i="22"/>
  <c r="V31" i="22"/>
  <c r="U31" i="22"/>
  <c r="T31" i="22"/>
  <c r="S31" i="22"/>
  <c r="R31" i="22"/>
  <c r="Q31" i="22"/>
  <c r="P31" i="22"/>
  <c r="O31" i="22"/>
  <c r="N31" i="22"/>
  <c r="M31" i="22"/>
  <c r="L31" i="22"/>
  <c r="K31" i="22"/>
  <c r="J31" i="22"/>
  <c r="I31" i="22"/>
  <c r="H31" i="22"/>
  <c r="G31" i="22"/>
  <c r="F31" i="22"/>
  <c r="E31" i="22"/>
  <c r="D31" i="22"/>
  <c r="C31" i="22"/>
  <c r="A31" i="22"/>
  <c r="BA30" i="22"/>
  <c r="AZ30" i="22"/>
  <c r="AY30" i="22"/>
  <c r="AX30" i="22"/>
  <c r="AW30" i="22"/>
  <c r="AV30" i="22"/>
  <c r="AU30" i="22"/>
  <c r="AT30" i="22"/>
  <c r="AS30" i="22"/>
  <c r="AR30" i="22"/>
  <c r="AQ30" i="22"/>
  <c r="AP30" i="22"/>
  <c r="AO30" i="22"/>
  <c r="AN30" i="22"/>
  <c r="AM30" i="22"/>
  <c r="AL30" i="22"/>
  <c r="AK30" i="22"/>
  <c r="AJ30" i="22"/>
  <c r="AI30" i="22"/>
  <c r="AH30" i="22"/>
  <c r="AG30" i="22"/>
  <c r="AF30" i="22"/>
  <c r="AE30" i="22"/>
  <c r="AD30" i="22"/>
  <c r="AC30" i="22"/>
  <c r="AB30" i="22"/>
  <c r="AA30" i="22"/>
  <c r="Z30" i="22"/>
  <c r="Y30" i="22"/>
  <c r="X30" i="22"/>
  <c r="W30" i="22"/>
  <c r="V30" i="22"/>
  <c r="U30" i="22"/>
  <c r="T30" i="22"/>
  <c r="S30" i="22"/>
  <c r="R30" i="22"/>
  <c r="Q30" i="22"/>
  <c r="P30" i="22"/>
  <c r="O30" i="22"/>
  <c r="N30" i="22"/>
  <c r="M30" i="22"/>
  <c r="L30" i="22"/>
  <c r="K30" i="22"/>
  <c r="J30" i="22"/>
  <c r="I30" i="22"/>
  <c r="H30" i="22"/>
  <c r="G30" i="22"/>
  <c r="F30" i="22"/>
  <c r="E30" i="22"/>
  <c r="D30" i="22"/>
  <c r="C30" i="22"/>
  <c r="A30" i="22"/>
  <c r="BA29" i="22"/>
  <c r="AZ29" i="22"/>
  <c r="AY29" i="22"/>
  <c r="AX29" i="22"/>
  <c r="AW29" i="22"/>
  <c r="AV29" i="22"/>
  <c r="AU29" i="22"/>
  <c r="AT29" i="22"/>
  <c r="AS29" i="22"/>
  <c r="AR29" i="22"/>
  <c r="AQ29" i="22"/>
  <c r="AP29" i="22"/>
  <c r="AO29" i="22"/>
  <c r="AN29" i="22"/>
  <c r="AM29" i="22"/>
  <c r="AL29" i="22"/>
  <c r="AK29" i="22"/>
  <c r="AJ29" i="22"/>
  <c r="AI29" i="22"/>
  <c r="AH29" i="22"/>
  <c r="AG29" i="22"/>
  <c r="AF29" i="22"/>
  <c r="AE29" i="22"/>
  <c r="AD29" i="22"/>
  <c r="AC29" i="22"/>
  <c r="AB29" i="22"/>
  <c r="AA29" i="22"/>
  <c r="Z29" i="22"/>
  <c r="Y29" i="22"/>
  <c r="X29" i="22"/>
  <c r="W29" i="22"/>
  <c r="V29" i="22"/>
  <c r="U29" i="22"/>
  <c r="T29" i="22"/>
  <c r="S29" i="22"/>
  <c r="R29" i="22"/>
  <c r="Q29" i="22"/>
  <c r="P29" i="22"/>
  <c r="O29" i="22"/>
  <c r="N29" i="22"/>
  <c r="M29" i="22"/>
  <c r="L29" i="22"/>
  <c r="K29" i="22"/>
  <c r="J29" i="22"/>
  <c r="I29" i="22"/>
  <c r="H29" i="22"/>
  <c r="G29" i="22"/>
  <c r="F29" i="22"/>
  <c r="E29" i="22"/>
  <c r="D29" i="22"/>
  <c r="C29" i="22"/>
  <c r="A29" i="22"/>
  <c r="BA28" i="22"/>
  <c r="AZ28" i="22"/>
  <c r="AY28" i="22"/>
  <c r="AX28" i="22"/>
  <c r="AW28" i="22"/>
  <c r="AV28" i="22"/>
  <c r="AU28" i="22"/>
  <c r="AT28" i="22"/>
  <c r="AS28" i="22"/>
  <c r="AR28" i="22"/>
  <c r="AQ28" i="22"/>
  <c r="AP28" i="22"/>
  <c r="AO28" i="22"/>
  <c r="AN28" i="22"/>
  <c r="AM28" i="22"/>
  <c r="AL28" i="22"/>
  <c r="AK28" i="22"/>
  <c r="AJ28" i="22"/>
  <c r="AI28" i="22"/>
  <c r="AH28" i="22"/>
  <c r="AG28" i="22"/>
  <c r="AF28" i="22"/>
  <c r="AE28" i="22"/>
  <c r="AD28" i="22"/>
  <c r="AC28" i="22"/>
  <c r="AB28" i="22"/>
  <c r="AA28" i="22"/>
  <c r="Z28" i="22"/>
  <c r="Y28" i="22"/>
  <c r="X28" i="22"/>
  <c r="W28" i="22"/>
  <c r="V28" i="22"/>
  <c r="U28" i="22"/>
  <c r="T28" i="22"/>
  <c r="S28" i="22"/>
  <c r="R28" i="22"/>
  <c r="Q28" i="22"/>
  <c r="P28" i="22"/>
  <c r="O28" i="22"/>
  <c r="N28" i="22"/>
  <c r="M28" i="22"/>
  <c r="L28" i="22"/>
  <c r="K28" i="22"/>
  <c r="J28" i="22"/>
  <c r="I28" i="22"/>
  <c r="H28" i="22"/>
  <c r="G28" i="22"/>
  <c r="F28" i="22"/>
  <c r="E28" i="22"/>
  <c r="D28" i="22"/>
  <c r="C28" i="22"/>
  <c r="A28" i="22"/>
  <c r="BA27" i="22"/>
  <c r="AZ27" i="22"/>
  <c r="AY27" i="22"/>
  <c r="AX27" i="22"/>
  <c r="AW27" i="22"/>
  <c r="AV27" i="22"/>
  <c r="AU27" i="22"/>
  <c r="AT27" i="22"/>
  <c r="AS27" i="22"/>
  <c r="AR27" i="22"/>
  <c r="AQ27" i="22"/>
  <c r="AP27" i="22"/>
  <c r="AO27" i="22"/>
  <c r="AN27" i="22"/>
  <c r="AM27" i="22"/>
  <c r="AL27" i="22"/>
  <c r="AK27" i="22"/>
  <c r="AJ27" i="22"/>
  <c r="AI27" i="22"/>
  <c r="AH27" i="22"/>
  <c r="AG27" i="22"/>
  <c r="AF27" i="22"/>
  <c r="AE27" i="22"/>
  <c r="AD27" i="22"/>
  <c r="AC27" i="22"/>
  <c r="AB27" i="22"/>
  <c r="AA27" i="22"/>
  <c r="Z27" i="22"/>
  <c r="Y27" i="22"/>
  <c r="X27" i="22"/>
  <c r="W27" i="22"/>
  <c r="V27" i="22"/>
  <c r="U27" i="22"/>
  <c r="T27" i="22"/>
  <c r="S27" i="22"/>
  <c r="R27" i="22"/>
  <c r="Q27" i="22"/>
  <c r="P27" i="22"/>
  <c r="O27" i="22"/>
  <c r="N27" i="22"/>
  <c r="M27" i="22"/>
  <c r="L27" i="22"/>
  <c r="K27" i="22"/>
  <c r="J27" i="22"/>
  <c r="I27" i="22"/>
  <c r="H27" i="22"/>
  <c r="G27" i="22"/>
  <c r="F27" i="22"/>
  <c r="E27" i="22"/>
  <c r="D27" i="22"/>
  <c r="C27" i="22"/>
  <c r="A27" i="22"/>
  <c r="BA26" i="22"/>
  <c r="AZ26" i="22"/>
  <c r="AY26" i="22"/>
  <c r="AX26" i="22"/>
  <c r="AW26" i="22"/>
  <c r="AV26" i="22"/>
  <c r="AU26" i="22"/>
  <c r="AT26" i="22"/>
  <c r="AS26" i="22"/>
  <c r="AR26" i="22"/>
  <c r="AQ26" i="22"/>
  <c r="AP26" i="22"/>
  <c r="AO26" i="22"/>
  <c r="AN26" i="22"/>
  <c r="AM26" i="22"/>
  <c r="AL26" i="22"/>
  <c r="AK26" i="22"/>
  <c r="AJ26" i="22"/>
  <c r="AI26" i="22"/>
  <c r="AH26" i="22"/>
  <c r="AG26" i="22"/>
  <c r="AF26" i="22"/>
  <c r="AE26" i="22"/>
  <c r="AD26" i="22"/>
  <c r="AC26" i="22"/>
  <c r="AB26" i="22"/>
  <c r="AA26" i="22"/>
  <c r="Z26" i="22"/>
  <c r="Y26" i="22"/>
  <c r="X26" i="22"/>
  <c r="W26" i="22"/>
  <c r="V26" i="22"/>
  <c r="U26" i="22"/>
  <c r="T26" i="22"/>
  <c r="S26" i="22"/>
  <c r="R26" i="22"/>
  <c r="Q26" i="22"/>
  <c r="P26" i="22"/>
  <c r="O26" i="22"/>
  <c r="N26" i="22"/>
  <c r="M26" i="22"/>
  <c r="L26" i="22"/>
  <c r="K26" i="22"/>
  <c r="J26" i="22"/>
  <c r="I26" i="22"/>
  <c r="H26" i="22"/>
  <c r="G26" i="22"/>
  <c r="F26" i="22"/>
  <c r="E26" i="22"/>
  <c r="D26" i="22"/>
  <c r="C26" i="22"/>
  <c r="A26" i="22"/>
  <c r="BA25" i="22"/>
  <c r="AZ25" i="22"/>
  <c r="AY25" i="22"/>
  <c r="AX25" i="22"/>
  <c r="AW25" i="22"/>
  <c r="AV25" i="22"/>
  <c r="AU25" i="22"/>
  <c r="AT25" i="22"/>
  <c r="AS25" i="22"/>
  <c r="AR25" i="22"/>
  <c r="AQ25" i="22"/>
  <c r="AP25" i="22"/>
  <c r="AO25" i="22"/>
  <c r="AN25" i="22"/>
  <c r="AM25" i="22"/>
  <c r="AL25" i="22"/>
  <c r="AK25" i="22"/>
  <c r="AJ25" i="22"/>
  <c r="AI25" i="22"/>
  <c r="AH25" i="22"/>
  <c r="AG25" i="22"/>
  <c r="AF25" i="22"/>
  <c r="AE25" i="22"/>
  <c r="AD25" i="22"/>
  <c r="AC25" i="22"/>
  <c r="AB25" i="22"/>
  <c r="AA25" i="22"/>
  <c r="Z25" i="22"/>
  <c r="Y25" i="22"/>
  <c r="X25" i="22"/>
  <c r="W25" i="22"/>
  <c r="V25" i="22"/>
  <c r="U25" i="22"/>
  <c r="T25" i="22"/>
  <c r="S25" i="22"/>
  <c r="R25" i="22"/>
  <c r="Q25" i="22"/>
  <c r="P25" i="22"/>
  <c r="O25" i="22"/>
  <c r="N25" i="22"/>
  <c r="M25" i="22"/>
  <c r="L25" i="22"/>
  <c r="K25" i="22"/>
  <c r="J25" i="22"/>
  <c r="I25" i="22"/>
  <c r="H25" i="22"/>
  <c r="G25" i="22"/>
  <c r="F25" i="22"/>
  <c r="E25" i="22"/>
  <c r="D25" i="22"/>
  <c r="C25" i="22"/>
  <c r="A25" i="22"/>
  <c r="BA24" i="22"/>
  <c r="AZ24" i="22"/>
  <c r="AY24" i="22"/>
  <c r="AX24" i="22"/>
  <c r="AW24" i="22"/>
  <c r="AV24" i="22"/>
  <c r="AU24" i="22"/>
  <c r="AT24" i="22"/>
  <c r="AS24" i="22"/>
  <c r="AR24" i="22"/>
  <c r="AQ24" i="22"/>
  <c r="AP24" i="22"/>
  <c r="AO24" i="22"/>
  <c r="AN24" i="22"/>
  <c r="AM24" i="22"/>
  <c r="AL24" i="22"/>
  <c r="AK24" i="22"/>
  <c r="AJ24" i="22"/>
  <c r="AI24" i="22"/>
  <c r="AH24" i="22"/>
  <c r="AG24" i="22"/>
  <c r="AF24" i="22"/>
  <c r="AE24" i="22"/>
  <c r="AD24" i="22"/>
  <c r="AC24" i="22"/>
  <c r="AB24" i="22"/>
  <c r="AA24" i="22"/>
  <c r="Z24" i="22"/>
  <c r="Y24" i="22"/>
  <c r="X24" i="22"/>
  <c r="W24" i="22"/>
  <c r="V24" i="22"/>
  <c r="U24" i="22"/>
  <c r="T24" i="22"/>
  <c r="S24" i="22"/>
  <c r="R24" i="22"/>
  <c r="Q24" i="22"/>
  <c r="P24" i="22"/>
  <c r="O24" i="22"/>
  <c r="N24" i="22"/>
  <c r="M24" i="22"/>
  <c r="L24" i="22"/>
  <c r="K24" i="22"/>
  <c r="J24" i="22"/>
  <c r="I24" i="22"/>
  <c r="H24" i="22"/>
  <c r="G24" i="22"/>
  <c r="F24" i="22"/>
  <c r="E24" i="22"/>
  <c r="D24" i="22"/>
  <c r="C24" i="22"/>
  <c r="A24" i="22"/>
  <c r="BA23" i="22"/>
  <c r="AZ23" i="22"/>
  <c r="AY23" i="22"/>
  <c r="AX23" i="22"/>
  <c r="AW23" i="22"/>
  <c r="AV23" i="22"/>
  <c r="AU23" i="22"/>
  <c r="AT23" i="22"/>
  <c r="AS23" i="22"/>
  <c r="AR23" i="22"/>
  <c r="AQ23" i="22"/>
  <c r="AP23" i="22"/>
  <c r="AO23" i="22"/>
  <c r="AN23" i="22"/>
  <c r="AM23" i="22"/>
  <c r="AL23" i="22"/>
  <c r="AK23" i="22"/>
  <c r="AJ23" i="22"/>
  <c r="AI23" i="22"/>
  <c r="AH23" i="22"/>
  <c r="AG23" i="22"/>
  <c r="AF23" i="22"/>
  <c r="AE23" i="22"/>
  <c r="AD23" i="22"/>
  <c r="AC23" i="22"/>
  <c r="AB23" i="22"/>
  <c r="AA23" i="22"/>
  <c r="Z23" i="22"/>
  <c r="Y23" i="22"/>
  <c r="X23" i="22"/>
  <c r="W23" i="22"/>
  <c r="V23" i="22"/>
  <c r="U23" i="22"/>
  <c r="T23" i="22"/>
  <c r="S23" i="22"/>
  <c r="R23" i="22"/>
  <c r="Q23" i="22"/>
  <c r="P23" i="22"/>
  <c r="O23" i="22"/>
  <c r="N23" i="22"/>
  <c r="M23" i="22"/>
  <c r="L23" i="22"/>
  <c r="K23" i="22"/>
  <c r="J23" i="22"/>
  <c r="I23" i="22"/>
  <c r="H23" i="22"/>
  <c r="G23" i="22"/>
  <c r="F23" i="22"/>
  <c r="E23" i="22"/>
  <c r="D23" i="22"/>
  <c r="C23" i="22"/>
  <c r="A23" i="22"/>
  <c r="BA22" i="22"/>
  <c r="AZ22" i="22"/>
  <c r="AY22" i="22"/>
  <c r="AX22" i="22"/>
  <c r="AW22" i="22"/>
  <c r="AV22" i="22"/>
  <c r="AU22" i="22"/>
  <c r="AT22" i="22"/>
  <c r="AS22" i="22"/>
  <c r="AR22" i="22"/>
  <c r="AQ22" i="22"/>
  <c r="AP22" i="22"/>
  <c r="AO22" i="22"/>
  <c r="AN22" i="22"/>
  <c r="AM22" i="22"/>
  <c r="AL22" i="22"/>
  <c r="AK22" i="22"/>
  <c r="AJ22" i="22"/>
  <c r="AI22" i="22"/>
  <c r="AH22" i="22"/>
  <c r="AG22" i="22"/>
  <c r="AF22" i="22"/>
  <c r="AE22" i="22"/>
  <c r="AD22" i="22"/>
  <c r="AC22" i="22"/>
  <c r="AB22" i="22"/>
  <c r="AA22" i="22"/>
  <c r="Z22" i="22"/>
  <c r="Y22" i="22"/>
  <c r="X22" i="22"/>
  <c r="W22" i="22"/>
  <c r="V22" i="22"/>
  <c r="U22" i="22"/>
  <c r="T22" i="22"/>
  <c r="S22" i="22"/>
  <c r="R22" i="22"/>
  <c r="Q22" i="22"/>
  <c r="P22" i="22"/>
  <c r="O22" i="22"/>
  <c r="N22" i="22"/>
  <c r="M22" i="22"/>
  <c r="L22" i="22"/>
  <c r="K22" i="22"/>
  <c r="J22" i="22"/>
  <c r="I22" i="22"/>
  <c r="H22" i="22"/>
  <c r="G22" i="22"/>
  <c r="F22" i="22"/>
  <c r="E22" i="22"/>
  <c r="D22" i="22"/>
  <c r="C22" i="22"/>
  <c r="A22" i="22"/>
  <c r="BA21" i="22"/>
  <c r="AZ21" i="22"/>
  <c r="AY21" i="22"/>
  <c r="AX21" i="22"/>
  <c r="AW21" i="22"/>
  <c r="AV21" i="22"/>
  <c r="AU21" i="22"/>
  <c r="AT21" i="22"/>
  <c r="AS21" i="22"/>
  <c r="AR21" i="22"/>
  <c r="AQ21" i="22"/>
  <c r="AP21" i="22"/>
  <c r="AO21" i="22"/>
  <c r="AN21" i="22"/>
  <c r="AM21" i="22"/>
  <c r="AL21" i="22"/>
  <c r="AK21" i="22"/>
  <c r="AJ21" i="22"/>
  <c r="AI21" i="22"/>
  <c r="AH21" i="22"/>
  <c r="AG21" i="22"/>
  <c r="AF21" i="22"/>
  <c r="AE21" i="22"/>
  <c r="AD21" i="22"/>
  <c r="AC21" i="22"/>
  <c r="AB21" i="22"/>
  <c r="AA21" i="22"/>
  <c r="Z21" i="22"/>
  <c r="Y21" i="22"/>
  <c r="X21" i="22"/>
  <c r="W21" i="22"/>
  <c r="V21" i="22"/>
  <c r="U21" i="22"/>
  <c r="T21" i="22"/>
  <c r="S21" i="22"/>
  <c r="R21" i="22"/>
  <c r="Q21" i="22"/>
  <c r="P21" i="22"/>
  <c r="O21" i="22"/>
  <c r="N21" i="22"/>
  <c r="M21" i="22"/>
  <c r="L21" i="22"/>
  <c r="K21" i="22"/>
  <c r="J21" i="22"/>
  <c r="I21" i="22"/>
  <c r="H21" i="22"/>
  <c r="G21" i="22"/>
  <c r="F21" i="22"/>
  <c r="E21" i="22"/>
  <c r="D21" i="22"/>
  <c r="C21" i="22"/>
  <c r="BA20" i="22"/>
  <c r="AZ20" i="22"/>
  <c r="AY20" i="22"/>
  <c r="AX20" i="22"/>
  <c r="AW20" i="22"/>
  <c r="AV20" i="22"/>
  <c r="AU20" i="22"/>
  <c r="AT20" i="22"/>
  <c r="AS20" i="22"/>
  <c r="AR20" i="22"/>
  <c r="AQ20" i="22"/>
  <c r="AP20" i="22"/>
  <c r="AO20" i="22"/>
  <c r="AN20" i="22"/>
  <c r="AM20" i="22"/>
  <c r="AL20" i="22"/>
  <c r="AK20" i="22"/>
  <c r="AJ20" i="22"/>
  <c r="AI20" i="22"/>
  <c r="AH20" i="22"/>
  <c r="AG20" i="22"/>
  <c r="AF20" i="22"/>
  <c r="AE20" i="22"/>
  <c r="AD20" i="22"/>
  <c r="AC20" i="22"/>
  <c r="AB20" i="22"/>
  <c r="AA20" i="22"/>
  <c r="Z20" i="22"/>
  <c r="Y20" i="22"/>
  <c r="X20" i="22"/>
  <c r="W20" i="22"/>
  <c r="V20" i="22"/>
  <c r="U20" i="22"/>
  <c r="T20" i="22"/>
  <c r="S20" i="22"/>
  <c r="R20" i="22"/>
  <c r="Q20" i="22"/>
  <c r="P20" i="22"/>
  <c r="O20" i="22"/>
  <c r="N20" i="22"/>
  <c r="M20" i="22"/>
  <c r="L20" i="22"/>
  <c r="K20" i="22"/>
  <c r="J20" i="22"/>
  <c r="I20" i="22"/>
  <c r="H20" i="22"/>
  <c r="G20" i="22"/>
  <c r="F20" i="22"/>
  <c r="E20" i="22"/>
  <c r="D20" i="22"/>
  <c r="C20" i="22"/>
  <c r="A20" i="22"/>
  <c r="BA19" i="22"/>
  <c r="AZ19" i="22"/>
  <c r="AY19" i="22"/>
  <c r="AX19" i="22"/>
  <c r="AW19" i="22"/>
  <c r="AV19" i="22"/>
  <c r="AU19" i="22"/>
  <c r="AT19" i="22"/>
  <c r="AS19" i="22"/>
  <c r="AR19" i="22"/>
  <c r="AQ19" i="22"/>
  <c r="AP19" i="22"/>
  <c r="AO19" i="22"/>
  <c r="AN19" i="22"/>
  <c r="AM19" i="22"/>
  <c r="AL19" i="22"/>
  <c r="AK19" i="22"/>
  <c r="AJ19" i="22"/>
  <c r="AI19" i="22"/>
  <c r="AH19" i="22"/>
  <c r="AG19" i="22"/>
  <c r="AF19" i="22"/>
  <c r="AE19" i="22"/>
  <c r="AD19" i="22"/>
  <c r="AC19" i="22"/>
  <c r="AB19" i="22"/>
  <c r="AA19" i="22"/>
  <c r="Z19" i="22"/>
  <c r="Y19" i="22"/>
  <c r="X19" i="22"/>
  <c r="W19" i="22"/>
  <c r="V19" i="22"/>
  <c r="U19" i="22"/>
  <c r="T19" i="22"/>
  <c r="S19" i="22"/>
  <c r="R19" i="22"/>
  <c r="Q19" i="22"/>
  <c r="P19" i="22"/>
  <c r="O19" i="22"/>
  <c r="N19" i="22"/>
  <c r="M19" i="22"/>
  <c r="L19" i="22"/>
  <c r="K19" i="22"/>
  <c r="J19" i="22"/>
  <c r="I19" i="22"/>
  <c r="H19" i="22"/>
  <c r="G19" i="22"/>
  <c r="F19" i="22"/>
  <c r="E19" i="22"/>
  <c r="D19" i="22"/>
  <c r="C19" i="22"/>
  <c r="A19" i="22"/>
  <c r="BA18" i="22"/>
  <c r="AZ18" i="22"/>
  <c r="AY18" i="22"/>
  <c r="AX18" i="22"/>
  <c r="AW18" i="22"/>
  <c r="AV18" i="22"/>
  <c r="AU18" i="22"/>
  <c r="AT18" i="22"/>
  <c r="AS18" i="22"/>
  <c r="AR18" i="22"/>
  <c r="AQ18" i="22"/>
  <c r="AP18" i="22"/>
  <c r="AO18" i="22"/>
  <c r="AN18" i="22"/>
  <c r="AM18" i="22"/>
  <c r="AL18" i="22"/>
  <c r="AK18" i="22"/>
  <c r="AJ18" i="22"/>
  <c r="AI18" i="22"/>
  <c r="AH18" i="22"/>
  <c r="AG18" i="22"/>
  <c r="AF18" i="22"/>
  <c r="AE18" i="22"/>
  <c r="AD18" i="22"/>
  <c r="AC18" i="22"/>
  <c r="AB18" i="22"/>
  <c r="AA18" i="22"/>
  <c r="Z18" i="22"/>
  <c r="Y18" i="22"/>
  <c r="X18" i="22"/>
  <c r="W18" i="22"/>
  <c r="V18" i="22"/>
  <c r="U18" i="22"/>
  <c r="T18" i="22"/>
  <c r="S18" i="22"/>
  <c r="R18" i="22"/>
  <c r="Q18" i="22"/>
  <c r="P18" i="22"/>
  <c r="O18" i="22"/>
  <c r="N18" i="22"/>
  <c r="M18" i="22"/>
  <c r="L18" i="22"/>
  <c r="K18" i="22"/>
  <c r="J18" i="22"/>
  <c r="I18" i="22"/>
  <c r="H18" i="22"/>
  <c r="G18" i="22"/>
  <c r="F18" i="22"/>
  <c r="E18" i="22"/>
  <c r="D18" i="22"/>
  <c r="C18" i="22"/>
  <c r="A18" i="22"/>
  <c r="BA17" i="22"/>
  <c r="AZ17" i="22"/>
  <c r="AY17" i="22"/>
  <c r="AX17" i="22"/>
  <c r="AW17" i="22"/>
  <c r="AV17" i="22"/>
  <c r="AU17" i="22"/>
  <c r="AT17" i="22"/>
  <c r="AS17" i="22"/>
  <c r="AR17" i="22"/>
  <c r="AQ17" i="22"/>
  <c r="AP17" i="22"/>
  <c r="AO17" i="22"/>
  <c r="AN17" i="22"/>
  <c r="AM17" i="22"/>
  <c r="AL17" i="22"/>
  <c r="AK17" i="22"/>
  <c r="AJ17" i="22"/>
  <c r="AI17" i="22"/>
  <c r="AH17" i="22"/>
  <c r="AG17" i="22"/>
  <c r="AF17" i="22"/>
  <c r="AE17" i="22"/>
  <c r="AD17" i="22"/>
  <c r="AC17" i="22"/>
  <c r="AB17" i="22"/>
  <c r="AA17" i="22"/>
  <c r="Z17" i="22"/>
  <c r="Y17" i="22"/>
  <c r="X17" i="22"/>
  <c r="W17" i="22"/>
  <c r="V17" i="22"/>
  <c r="U17" i="22"/>
  <c r="T17" i="22"/>
  <c r="S17" i="22"/>
  <c r="R17" i="22"/>
  <c r="Q17" i="22"/>
  <c r="P17" i="22"/>
  <c r="O17" i="22"/>
  <c r="N17" i="22"/>
  <c r="M17" i="22"/>
  <c r="L17" i="22"/>
  <c r="K17" i="22"/>
  <c r="J17" i="22"/>
  <c r="I17" i="22"/>
  <c r="H17" i="22"/>
  <c r="G17" i="22"/>
  <c r="F17" i="22"/>
  <c r="E17" i="22"/>
  <c r="D17" i="22"/>
  <c r="C17" i="22"/>
  <c r="A17" i="22"/>
  <c r="BA16" i="22"/>
  <c r="AZ16" i="22"/>
  <c r="AY16" i="22"/>
  <c r="AX16" i="22"/>
  <c r="AW16" i="22"/>
  <c r="AV16" i="22"/>
  <c r="AU16" i="22"/>
  <c r="AT16" i="22"/>
  <c r="AS16" i="22"/>
  <c r="AR16" i="22"/>
  <c r="AQ16" i="22"/>
  <c r="AP16" i="22"/>
  <c r="AO16" i="22"/>
  <c r="AN16" i="22"/>
  <c r="AM16" i="22"/>
  <c r="AL16" i="22"/>
  <c r="AK16" i="22"/>
  <c r="AJ16" i="22"/>
  <c r="AI16" i="22"/>
  <c r="AH16" i="22"/>
  <c r="AG16" i="22"/>
  <c r="AF16" i="22"/>
  <c r="AE16" i="22"/>
  <c r="AD16" i="22"/>
  <c r="AC16" i="22"/>
  <c r="AB16" i="22"/>
  <c r="AA16" i="22"/>
  <c r="Z16" i="22"/>
  <c r="Y16" i="22"/>
  <c r="X16" i="22"/>
  <c r="W16" i="22"/>
  <c r="V16" i="22"/>
  <c r="U16" i="22"/>
  <c r="T16" i="22"/>
  <c r="S16" i="22"/>
  <c r="R16" i="22"/>
  <c r="Q16" i="22"/>
  <c r="P16" i="22"/>
  <c r="O16" i="22"/>
  <c r="N16" i="22"/>
  <c r="M16" i="22"/>
  <c r="L16" i="22"/>
  <c r="K16" i="22"/>
  <c r="J16" i="22"/>
  <c r="I16" i="22"/>
  <c r="H16" i="22"/>
  <c r="G16" i="22"/>
  <c r="F16" i="22"/>
  <c r="E16" i="22"/>
  <c r="D16" i="22"/>
  <c r="C16" i="22"/>
  <c r="A16" i="22"/>
  <c r="BA15" i="22"/>
  <c r="AZ15" i="22"/>
  <c r="AY15" i="22"/>
  <c r="AX15" i="22"/>
  <c r="AW15" i="22"/>
  <c r="AV15" i="22"/>
  <c r="AU15" i="22"/>
  <c r="AT15" i="22"/>
  <c r="AS15" i="22"/>
  <c r="AR15" i="22"/>
  <c r="AQ15" i="22"/>
  <c r="AP15" i="22"/>
  <c r="AO15" i="22"/>
  <c r="AN15" i="22"/>
  <c r="AM15" i="22"/>
  <c r="AL15" i="22"/>
  <c r="AK15" i="22"/>
  <c r="AJ15" i="22"/>
  <c r="AI15" i="22"/>
  <c r="AH15" i="22"/>
  <c r="AG15" i="22"/>
  <c r="AF15" i="22"/>
  <c r="AE15" i="22"/>
  <c r="AD15" i="22"/>
  <c r="AC15" i="22"/>
  <c r="AB15" i="22"/>
  <c r="AA15" i="22"/>
  <c r="Z15" i="22"/>
  <c r="Y15" i="22"/>
  <c r="X15" i="22"/>
  <c r="W15" i="22"/>
  <c r="V15" i="22"/>
  <c r="U15" i="22"/>
  <c r="T15" i="22"/>
  <c r="S15" i="22"/>
  <c r="R15" i="22"/>
  <c r="Q15" i="22"/>
  <c r="P15" i="22"/>
  <c r="O15" i="22"/>
  <c r="N15" i="22"/>
  <c r="M15" i="22"/>
  <c r="L15" i="22"/>
  <c r="K15" i="22"/>
  <c r="J15" i="22"/>
  <c r="I15" i="22"/>
  <c r="H15" i="22"/>
  <c r="G15" i="22"/>
  <c r="F15" i="22"/>
  <c r="E15" i="22"/>
  <c r="D15" i="22"/>
  <c r="C15" i="22"/>
  <c r="A15" i="22"/>
  <c r="BA14" i="22"/>
  <c r="AZ14" i="22"/>
  <c r="AY14" i="22"/>
  <c r="AX14" i="22"/>
  <c r="AW14" i="22"/>
  <c r="AV14" i="22"/>
  <c r="AU14" i="22"/>
  <c r="AT14" i="22"/>
  <c r="AS14" i="22"/>
  <c r="AR14" i="22"/>
  <c r="AQ14" i="22"/>
  <c r="AP14" i="22"/>
  <c r="AO14" i="22"/>
  <c r="AN14" i="22"/>
  <c r="AM14" i="22"/>
  <c r="AL14" i="22"/>
  <c r="AK14" i="22"/>
  <c r="AJ14" i="22"/>
  <c r="AI14" i="22"/>
  <c r="AH14" i="22"/>
  <c r="AG14" i="22"/>
  <c r="AF14" i="22"/>
  <c r="AE14" i="22"/>
  <c r="AD14" i="22"/>
  <c r="AC14" i="22"/>
  <c r="AB14" i="22"/>
  <c r="AA14" i="22"/>
  <c r="Z14" i="22"/>
  <c r="Y14" i="22"/>
  <c r="X14" i="22"/>
  <c r="W14" i="22"/>
  <c r="V14" i="22"/>
  <c r="U14" i="22"/>
  <c r="T14" i="22"/>
  <c r="S14" i="22"/>
  <c r="R14" i="22"/>
  <c r="Q14" i="22"/>
  <c r="P14" i="22"/>
  <c r="O14" i="22"/>
  <c r="N14" i="22"/>
  <c r="M14" i="22"/>
  <c r="L14" i="22"/>
  <c r="K14" i="22"/>
  <c r="J14" i="22"/>
  <c r="I14" i="22"/>
  <c r="H14" i="22"/>
  <c r="G14" i="22"/>
  <c r="F14" i="22"/>
  <c r="E14" i="22"/>
  <c r="D14" i="22"/>
  <c r="C14" i="22"/>
  <c r="A14" i="22"/>
  <c r="BA13" i="22"/>
  <c r="AZ13" i="22"/>
  <c r="AY13" i="22"/>
  <c r="AX13" i="22"/>
  <c r="AW13" i="22"/>
  <c r="AV13" i="22"/>
  <c r="AU13" i="22"/>
  <c r="AT13" i="22"/>
  <c r="AS13" i="22"/>
  <c r="AR13" i="22"/>
  <c r="AQ13" i="22"/>
  <c r="AP13" i="22"/>
  <c r="AO13" i="22"/>
  <c r="AN13" i="22"/>
  <c r="AM13" i="22"/>
  <c r="AL13" i="22"/>
  <c r="AK13" i="22"/>
  <c r="AJ13" i="22"/>
  <c r="AI13" i="22"/>
  <c r="AH13" i="22"/>
  <c r="AG13" i="22"/>
  <c r="AF13" i="22"/>
  <c r="AE13" i="22"/>
  <c r="AD13" i="22"/>
  <c r="AC13" i="22"/>
  <c r="AB13" i="22"/>
  <c r="AA13" i="22"/>
  <c r="Z13" i="22"/>
  <c r="Y13" i="22"/>
  <c r="X13" i="22"/>
  <c r="W13" i="22"/>
  <c r="V13" i="22"/>
  <c r="U13" i="22"/>
  <c r="T13" i="22"/>
  <c r="S13" i="22"/>
  <c r="R13" i="22"/>
  <c r="Q13" i="22"/>
  <c r="P13" i="22"/>
  <c r="O13" i="22"/>
  <c r="N13" i="22"/>
  <c r="M13" i="22"/>
  <c r="L13" i="22"/>
  <c r="K13" i="22"/>
  <c r="J13" i="22"/>
  <c r="I13" i="22"/>
  <c r="H13" i="22"/>
  <c r="G13" i="22"/>
  <c r="F13" i="22"/>
  <c r="E13" i="22"/>
  <c r="D13" i="22"/>
  <c r="C13" i="22"/>
  <c r="A13" i="22"/>
  <c r="BA12" i="22"/>
  <c r="AZ12" i="22"/>
  <c r="AY12" i="22"/>
  <c r="AX12" i="22"/>
  <c r="AW12" i="22"/>
  <c r="AV12" i="22"/>
  <c r="AU12" i="22"/>
  <c r="AT12" i="22"/>
  <c r="AS12" i="22"/>
  <c r="AR12" i="22"/>
  <c r="AQ12" i="22"/>
  <c r="AP12" i="22"/>
  <c r="AO12" i="22"/>
  <c r="AN12" i="22"/>
  <c r="AM12" i="22"/>
  <c r="AL12" i="22"/>
  <c r="AK12" i="22"/>
  <c r="AJ12" i="22"/>
  <c r="AI12" i="22"/>
  <c r="AH12" i="22"/>
  <c r="AG12" i="22"/>
  <c r="AF12" i="22"/>
  <c r="AE12" i="22"/>
  <c r="AD12" i="22"/>
  <c r="AC12" i="22"/>
  <c r="AB12" i="22"/>
  <c r="AA12" i="22"/>
  <c r="Z12" i="22"/>
  <c r="Y12" i="22"/>
  <c r="X12" i="22"/>
  <c r="W12" i="22"/>
  <c r="V12" i="22"/>
  <c r="U12" i="22"/>
  <c r="T12" i="22"/>
  <c r="S12" i="22"/>
  <c r="R12" i="22"/>
  <c r="Q12" i="22"/>
  <c r="P12" i="22"/>
  <c r="O12" i="22"/>
  <c r="N12" i="22"/>
  <c r="M12" i="22"/>
  <c r="L12" i="22"/>
  <c r="K12" i="22"/>
  <c r="J12" i="22"/>
  <c r="I12" i="22"/>
  <c r="H12" i="22"/>
  <c r="G12" i="22"/>
  <c r="F12" i="22"/>
  <c r="E12" i="22"/>
  <c r="D12" i="22"/>
  <c r="C12" i="22"/>
  <c r="A12" i="22"/>
  <c r="BA11" i="22"/>
  <c r="AZ11" i="22"/>
  <c r="AY11" i="22"/>
  <c r="AX11" i="22"/>
  <c r="AW11" i="22"/>
  <c r="AV11" i="22"/>
  <c r="AU11" i="22"/>
  <c r="AT11" i="22"/>
  <c r="AS11" i="22"/>
  <c r="AR11" i="22"/>
  <c r="AQ11" i="22"/>
  <c r="AP11" i="22"/>
  <c r="AO11" i="22"/>
  <c r="AN11" i="22"/>
  <c r="AM11" i="22"/>
  <c r="AL11" i="22"/>
  <c r="AK11" i="22"/>
  <c r="AJ11" i="22"/>
  <c r="AI11" i="22"/>
  <c r="AH11" i="22"/>
  <c r="AG11" i="22"/>
  <c r="AF11" i="22"/>
  <c r="AE11" i="22"/>
  <c r="AD11" i="22"/>
  <c r="AC11" i="22"/>
  <c r="AB11" i="22"/>
  <c r="AA11" i="22"/>
  <c r="Z11" i="22"/>
  <c r="Y11" i="22"/>
  <c r="X11" i="22"/>
  <c r="W11" i="22"/>
  <c r="V11" i="22"/>
  <c r="U11" i="22"/>
  <c r="T11" i="22"/>
  <c r="S11" i="22"/>
  <c r="R11" i="22"/>
  <c r="Q11" i="22"/>
  <c r="P11" i="22"/>
  <c r="O11" i="22"/>
  <c r="N11" i="22"/>
  <c r="M11" i="22"/>
  <c r="L11" i="22"/>
  <c r="K11" i="22"/>
  <c r="J11" i="22"/>
  <c r="I11" i="22"/>
  <c r="H11" i="22"/>
  <c r="G11" i="22"/>
  <c r="F11" i="22"/>
  <c r="E11" i="22"/>
  <c r="D11" i="22"/>
  <c r="C11" i="22"/>
  <c r="A11" i="22"/>
  <c r="BA10" i="22"/>
  <c r="AZ10" i="22"/>
  <c r="AY10" i="22"/>
  <c r="AX10" i="22"/>
  <c r="AW10" i="22"/>
  <c r="AV10" i="22"/>
  <c r="AU10" i="22"/>
  <c r="AT10" i="22"/>
  <c r="AS10" i="22"/>
  <c r="AR10" i="22"/>
  <c r="AQ10" i="22"/>
  <c r="AP10" i="22"/>
  <c r="AO10" i="22"/>
  <c r="AN10" i="22"/>
  <c r="AM10" i="22"/>
  <c r="AL10" i="22"/>
  <c r="AK10" i="22"/>
  <c r="AJ10" i="22"/>
  <c r="AI10" i="22"/>
  <c r="AH10" i="22"/>
  <c r="AG10" i="22"/>
  <c r="AF10" i="22"/>
  <c r="AE10" i="22"/>
  <c r="AD10" i="22"/>
  <c r="AC10" i="22"/>
  <c r="AB10" i="22"/>
  <c r="AA10" i="22"/>
  <c r="Z10" i="22"/>
  <c r="Y10" i="22"/>
  <c r="X10" i="22"/>
  <c r="W10" i="22"/>
  <c r="V10" i="22"/>
  <c r="U10" i="22"/>
  <c r="T10" i="22"/>
  <c r="S10" i="22"/>
  <c r="R10" i="22"/>
  <c r="Q10" i="22"/>
  <c r="P10" i="22"/>
  <c r="O10" i="22"/>
  <c r="N10" i="22"/>
  <c r="M10" i="22"/>
  <c r="L10" i="22"/>
  <c r="K10" i="22"/>
  <c r="J10" i="22"/>
  <c r="I10" i="22"/>
  <c r="H10" i="22"/>
  <c r="G10" i="22"/>
  <c r="F10" i="22"/>
  <c r="E10" i="22"/>
  <c r="D10" i="22"/>
  <c r="C10" i="22"/>
  <c r="A10" i="22"/>
  <c r="BA9" i="22"/>
  <c r="AZ9" i="22"/>
  <c r="AY9" i="22"/>
  <c r="AX9" i="22"/>
  <c r="AW9" i="22"/>
  <c r="AV9" i="22"/>
  <c r="AU9" i="22"/>
  <c r="AT9" i="22"/>
  <c r="AS9" i="22"/>
  <c r="AR9" i="22"/>
  <c r="AQ9" i="22"/>
  <c r="AP9" i="22"/>
  <c r="AO9" i="22"/>
  <c r="AN9" i="22"/>
  <c r="AM9" i="22"/>
  <c r="AL9" i="22"/>
  <c r="AK9" i="22"/>
  <c r="AJ9" i="22"/>
  <c r="AI9" i="22"/>
  <c r="AH9" i="22"/>
  <c r="AG9" i="22"/>
  <c r="AF9" i="22"/>
  <c r="AE9" i="22"/>
  <c r="AD9" i="22"/>
  <c r="AC9" i="22"/>
  <c r="AB9" i="22"/>
  <c r="AA9" i="22"/>
  <c r="Z9" i="22"/>
  <c r="Y9" i="22"/>
  <c r="X9" i="22"/>
  <c r="W9" i="22"/>
  <c r="V9" i="22"/>
  <c r="U9" i="22"/>
  <c r="T9" i="22"/>
  <c r="S9" i="22"/>
  <c r="R9" i="22"/>
  <c r="Q9" i="22"/>
  <c r="P9" i="22"/>
  <c r="O9" i="22"/>
  <c r="N9" i="22"/>
  <c r="M9" i="22"/>
  <c r="L9" i="22"/>
  <c r="K9" i="22"/>
  <c r="J9" i="22"/>
  <c r="I9" i="22"/>
  <c r="H9" i="22"/>
  <c r="G9" i="22"/>
  <c r="F9" i="22"/>
  <c r="E9" i="22"/>
  <c r="D9" i="22"/>
  <c r="C9" i="22"/>
  <c r="A9" i="22"/>
  <c r="BA8" i="22"/>
  <c r="AZ8" i="22"/>
  <c r="AY8" i="22"/>
  <c r="AX8" i="22"/>
  <c r="AW8" i="22"/>
  <c r="AV8" i="22"/>
  <c r="AU8" i="22"/>
  <c r="AT8" i="22"/>
  <c r="AS8" i="22"/>
  <c r="AR8" i="22"/>
  <c r="AQ8" i="22"/>
  <c r="AP8" i="22"/>
  <c r="AO8" i="22"/>
  <c r="AN8" i="22"/>
  <c r="AM8" i="22"/>
  <c r="AL8" i="22"/>
  <c r="AK8" i="22"/>
  <c r="AJ8" i="22"/>
  <c r="AI8" i="22"/>
  <c r="AH8" i="22"/>
  <c r="AG8" i="22"/>
  <c r="AF8" i="22"/>
  <c r="AE8" i="22"/>
  <c r="AD8" i="22"/>
  <c r="AC8" i="22"/>
  <c r="AB8" i="22"/>
  <c r="AA8" i="22"/>
  <c r="Z8" i="22"/>
  <c r="Y8" i="22"/>
  <c r="X8" i="22"/>
  <c r="W8" i="22"/>
  <c r="V8" i="22"/>
  <c r="U8" i="22"/>
  <c r="T8" i="22"/>
  <c r="S8" i="22"/>
  <c r="R8" i="22"/>
  <c r="Q8" i="22"/>
  <c r="P8" i="22"/>
  <c r="O8" i="22"/>
  <c r="N8" i="22"/>
  <c r="M8" i="22"/>
  <c r="L8" i="22"/>
  <c r="K8" i="22"/>
  <c r="J8" i="22"/>
  <c r="I8" i="22"/>
  <c r="H8" i="22"/>
  <c r="G8" i="22"/>
  <c r="F8" i="22"/>
  <c r="E8" i="22"/>
  <c r="D8" i="22"/>
  <c r="C8" i="22"/>
  <c r="A8" i="22"/>
  <c r="BA7" i="22"/>
  <c r="AZ7" i="22"/>
  <c r="AY7" i="22"/>
  <c r="AX7" i="22"/>
  <c r="AW7" i="22"/>
  <c r="AV7" i="22"/>
  <c r="AU7" i="22"/>
  <c r="AT7" i="22"/>
  <c r="AS7" i="22"/>
  <c r="AR7" i="22"/>
  <c r="AQ7" i="22"/>
  <c r="AP7" i="22"/>
  <c r="AO7" i="22"/>
  <c r="AN7" i="22"/>
  <c r="AM7" i="22"/>
  <c r="AL7" i="22"/>
  <c r="AK7" i="22"/>
  <c r="AJ7" i="22"/>
  <c r="AI7" i="22"/>
  <c r="AH7" i="22"/>
  <c r="AG7" i="22"/>
  <c r="AF7" i="22"/>
  <c r="AE7" i="22"/>
  <c r="AD7" i="22"/>
  <c r="AC7" i="22"/>
  <c r="AB7" i="22"/>
  <c r="AA7" i="22"/>
  <c r="Z7" i="22"/>
  <c r="Y7" i="22"/>
  <c r="X7" i="22"/>
  <c r="W7" i="22"/>
  <c r="V7" i="22"/>
  <c r="U7" i="22"/>
  <c r="T7" i="22"/>
  <c r="S7" i="22"/>
  <c r="R7" i="22"/>
  <c r="Q7" i="22"/>
  <c r="P7" i="22"/>
  <c r="O7" i="22"/>
  <c r="N7" i="22"/>
  <c r="M7" i="22"/>
  <c r="L7" i="22"/>
  <c r="K7" i="22"/>
  <c r="J7" i="22"/>
  <c r="I7" i="22"/>
  <c r="H7" i="22"/>
  <c r="G7" i="22"/>
  <c r="F7" i="22"/>
  <c r="E7" i="22"/>
  <c r="D7" i="22"/>
  <c r="C7" i="22"/>
  <c r="A7" i="22"/>
  <c r="BA6" i="22"/>
  <c r="AZ6" i="22"/>
  <c r="AY6" i="22"/>
  <c r="AX6" i="22"/>
  <c r="AW6" i="22"/>
  <c r="AV6" i="22"/>
  <c r="AU6" i="22"/>
  <c r="AT6" i="22"/>
  <c r="AS6" i="22"/>
  <c r="AR6" i="22"/>
  <c r="AQ6" i="22"/>
  <c r="AP6" i="22"/>
  <c r="AO6" i="22"/>
  <c r="AN6" i="22"/>
  <c r="AM6" i="22"/>
  <c r="AL6" i="22"/>
  <c r="AK6" i="22"/>
  <c r="AJ6" i="22"/>
  <c r="AI6" i="22"/>
  <c r="AH6" i="22"/>
  <c r="AG6" i="22"/>
  <c r="AF6" i="22"/>
  <c r="AE6" i="22"/>
  <c r="AD6" i="22"/>
  <c r="AC6" i="22"/>
  <c r="AB6" i="22"/>
  <c r="AA6" i="22"/>
  <c r="Z6" i="22"/>
  <c r="Y6" i="22"/>
  <c r="X6" i="22"/>
  <c r="W6" i="22"/>
  <c r="V6" i="22"/>
  <c r="U6" i="22"/>
  <c r="T6" i="22"/>
  <c r="S6" i="22"/>
  <c r="R6" i="22"/>
  <c r="Q6" i="22"/>
  <c r="P6" i="22"/>
  <c r="O6" i="22"/>
  <c r="N6" i="22"/>
  <c r="M6" i="22"/>
  <c r="L6" i="22"/>
  <c r="K6" i="22"/>
  <c r="J6" i="22"/>
  <c r="I6" i="22"/>
  <c r="H6" i="22"/>
  <c r="G6" i="22"/>
  <c r="F6" i="22"/>
  <c r="E6" i="22"/>
  <c r="D6" i="22"/>
  <c r="C6" i="22"/>
  <c r="A6" i="22"/>
  <c r="BA5" i="22"/>
  <c r="AZ5" i="22"/>
  <c r="AY5" i="22"/>
  <c r="AX5" i="22"/>
  <c r="AW5" i="22"/>
  <c r="AV5" i="22"/>
  <c r="AU5" i="22"/>
  <c r="AT5" i="22"/>
  <c r="AS5" i="22"/>
  <c r="AR5" i="22"/>
  <c r="AQ5" i="22"/>
  <c r="AP5" i="22"/>
  <c r="AO5" i="22"/>
  <c r="AN5" i="22"/>
  <c r="AM5" i="22"/>
  <c r="AL5" i="22"/>
  <c r="AK5" i="22"/>
  <c r="AJ5" i="22"/>
  <c r="AI5" i="22"/>
  <c r="AH5" i="22"/>
  <c r="AG5" i="22"/>
  <c r="AF5" i="22"/>
  <c r="AE5" i="22"/>
  <c r="AD5" i="22"/>
  <c r="AC5" i="22"/>
  <c r="AB5" i="22"/>
  <c r="AA5" i="22"/>
  <c r="Z5" i="22"/>
  <c r="Y5" i="22"/>
  <c r="X5" i="22"/>
  <c r="W5" i="22"/>
  <c r="V5" i="22"/>
  <c r="U5" i="22"/>
  <c r="T5" i="22"/>
  <c r="S5" i="22"/>
  <c r="R5" i="22"/>
  <c r="Q5" i="22"/>
  <c r="P5" i="22"/>
  <c r="O5" i="22"/>
  <c r="N5" i="22"/>
  <c r="M5" i="22"/>
  <c r="L5" i="22"/>
  <c r="K5" i="22"/>
  <c r="J5" i="22"/>
  <c r="I5" i="22"/>
  <c r="H5" i="22"/>
  <c r="G5" i="22"/>
  <c r="F5" i="22"/>
  <c r="E5" i="22"/>
  <c r="D5" i="22"/>
  <c r="C5" i="22"/>
  <c r="A5" i="22"/>
  <c r="BA4" i="22"/>
  <c r="AZ4" i="22"/>
  <c r="AY4" i="22"/>
  <c r="AX4" i="22"/>
  <c r="AW4" i="22"/>
  <c r="AV4" i="22"/>
  <c r="AU4" i="22"/>
  <c r="AT4" i="22"/>
  <c r="AS4" i="22"/>
  <c r="AR4" i="22"/>
  <c r="AQ4" i="22"/>
  <c r="AP4" i="22"/>
  <c r="AO4" i="22"/>
  <c r="AN4" i="22"/>
  <c r="AM4" i="22"/>
  <c r="AL4" i="22"/>
  <c r="AK4" i="22"/>
  <c r="AJ4" i="22"/>
  <c r="AI4" i="22"/>
  <c r="AH4" i="22"/>
  <c r="AG4" i="22"/>
  <c r="AF4" i="22"/>
  <c r="AE4" i="22"/>
  <c r="AD4" i="22"/>
  <c r="AC4" i="22"/>
  <c r="AB4" i="22"/>
  <c r="AA4" i="22"/>
  <c r="Z4" i="22"/>
  <c r="Y4" i="22"/>
  <c r="X4" i="22"/>
  <c r="W4" i="22"/>
  <c r="V4" i="22"/>
  <c r="U4" i="22"/>
  <c r="T4" i="22"/>
  <c r="S4" i="22"/>
  <c r="R4" i="22"/>
  <c r="Q4" i="22"/>
  <c r="P4" i="22"/>
  <c r="O4" i="22"/>
  <c r="N4" i="22"/>
  <c r="M4" i="22"/>
  <c r="L4" i="22"/>
  <c r="K4" i="22"/>
  <c r="J4" i="22"/>
  <c r="I4" i="22"/>
  <c r="H4" i="22"/>
  <c r="G4" i="22"/>
  <c r="F4" i="22"/>
  <c r="E4" i="22"/>
  <c r="D4" i="22"/>
  <c r="C4" i="22"/>
  <c r="A4" i="22"/>
  <c r="BA3" i="22"/>
  <c r="AZ3" i="22"/>
  <c r="AY3" i="22"/>
  <c r="AX3" i="22"/>
  <c r="AW3" i="22"/>
  <c r="AV3" i="22"/>
  <c r="AU3" i="22"/>
  <c r="AT3" i="22"/>
  <c r="AS3" i="22"/>
  <c r="AR3" i="22"/>
  <c r="AQ3" i="22"/>
  <c r="AP3" i="22"/>
  <c r="AO3" i="22"/>
  <c r="AN3" i="22"/>
  <c r="AM3" i="22"/>
  <c r="AL3" i="22"/>
  <c r="AK3" i="22"/>
  <c r="AJ3" i="22"/>
  <c r="AI3" i="22"/>
  <c r="AH3" i="22"/>
  <c r="AG3" i="22"/>
  <c r="AF3" i="22"/>
  <c r="AE3" i="22"/>
  <c r="AD3" i="22"/>
  <c r="AC3" i="22"/>
  <c r="AB3" i="22"/>
  <c r="AA3" i="22"/>
  <c r="Z3" i="22"/>
  <c r="Y3" i="22"/>
  <c r="X3" i="22"/>
  <c r="W3" i="22"/>
  <c r="V3" i="22"/>
  <c r="U3" i="22"/>
  <c r="T3" i="22"/>
  <c r="S3" i="22"/>
  <c r="R3" i="22"/>
  <c r="Q3" i="22"/>
  <c r="P3" i="22"/>
  <c r="O3" i="22"/>
  <c r="N3" i="22"/>
  <c r="M3" i="22"/>
  <c r="L3" i="22"/>
  <c r="K3" i="22"/>
  <c r="J3" i="22"/>
  <c r="I3" i="22"/>
  <c r="H3" i="22"/>
  <c r="G3" i="22"/>
  <c r="F3" i="22"/>
  <c r="E3" i="22"/>
  <c r="D3" i="22"/>
  <c r="C3" i="22"/>
  <c r="A3" i="22"/>
  <c r="BA2" i="22"/>
  <c r="AZ2" i="22"/>
  <c r="AY2" i="22"/>
  <c r="AX2" i="22"/>
  <c r="AW2" i="22"/>
  <c r="AV2" i="22"/>
  <c r="AU2" i="22"/>
  <c r="AT2" i="22"/>
  <c r="AS2" i="22"/>
  <c r="AR2" i="22"/>
  <c r="AQ2" i="22"/>
  <c r="AP2" i="22"/>
  <c r="AO2" i="22"/>
  <c r="AN2" i="22"/>
  <c r="AM2" i="22"/>
  <c r="AL2" i="22"/>
  <c r="AK2" i="22"/>
  <c r="AJ2" i="22"/>
  <c r="AI2" i="22"/>
  <c r="AH2" i="22"/>
  <c r="AG2" i="22"/>
  <c r="AF2" i="22"/>
  <c r="AE2" i="22"/>
  <c r="AD2" i="22"/>
  <c r="AC2" i="22"/>
  <c r="AB2" i="22"/>
  <c r="AA2" i="22"/>
  <c r="Z2" i="22"/>
  <c r="Y2" i="22"/>
  <c r="X2" i="22"/>
  <c r="W2" i="22"/>
  <c r="V2" i="22"/>
  <c r="U2" i="22"/>
  <c r="T2" i="22"/>
  <c r="S2" i="22"/>
  <c r="R2" i="22"/>
  <c r="Q2" i="22"/>
  <c r="P2" i="22"/>
  <c r="O2" i="22"/>
  <c r="N2" i="22"/>
  <c r="M2" i="22"/>
  <c r="L2" i="22"/>
  <c r="K2" i="22"/>
  <c r="J2" i="22"/>
  <c r="I2" i="22"/>
  <c r="H2" i="22"/>
  <c r="G2" i="22"/>
  <c r="F2" i="22"/>
  <c r="E2" i="22"/>
  <c r="D2" i="22"/>
  <c r="C2" i="22"/>
  <c r="A2" i="22"/>
  <c r="BA1" i="22"/>
  <c r="AZ1" i="22"/>
  <c r="AY1" i="22"/>
  <c r="AX1" i="22"/>
  <c r="AW1" i="22"/>
  <c r="AV1" i="22"/>
  <c r="AU1" i="22"/>
  <c r="AT1" i="22"/>
  <c r="AS1" i="22"/>
  <c r="AR1" i="22"/>
  <c r="AQ1" i="22"/>
  <c r="AP1" i="22"/>
  <c r="AO1" i="22"/>
  <c r="AN1" i="22"/>
  <c r="AM1" i="22"/>
  <c r="AL1" i="22"/>
  <c r="AK1" i="22"/>
  <c r="AJ1" i="22"/>
  <c r="AI1" i="22"/>
  <c r="AH1" i="22"/>
  <c r="AG1" i="22"/>
  <c r="AF1" i="22"/>
  <c r="AE1" i="22"/>
  <c r="AD1" i="22"/>
  <c r="AC1" i="22"/>
  <c r="AB1" i="22"/>
  <c r="AA1" i="22"/>
  <c r="Z1" i="22"/>
  <c r="Y1" i="22"/>
  <c r="X1" i="22"/>
  <c r="W1" i="22"/>
  <c r="V1" i="22"/>
  <c r="U1" i="22"/>
  <c r="T1" i="22"/>
  <c r="S1" i="22"/>
  <c r="R1" i="22"/>
  <c r="Q1" i="22"/>
  <c r="P1" i="22"/>
  <c r="O1" i="22"/>
  <c r="N1" i="22"/>
  <c r="M1" i="22"/>
  <c r="L1" i="22"/>
  <c r="K1" i="22"/>
  <c r="J1" i="22"/>
  <c r="I1" i="22"/>
  <c r="H1" i="22"/>
  <c r="G1" i="22"/>
  <c r="F1" i="22"/>
  <c r="E1" i="22"/>
  <c r="D1" i="22"/>
  <c r="C1" i="22"/>
  <c r="S98" i="21"/>
  <c r="S139" i="21"/>
  <c r="N81" i="21"/>
  <c r="O81" i="21"/>
  <c r="P81" i="21"/>
  <c r="Q81" i="21"/>
  <c r="R81" i="21"/>
  <c r="S81" i="21"/>
  <c r="T81" i="21"/>
  <c r="U81" i="21"/>
  <c r="N82" i="21"/>
  <c r="O82" i="21"/>
  <c r="P82" i="21"/>
  <c r="Q82" i="21"/>
  <c r="R82" i="21"/>
  <c r="S82" i="21"/>
  <c r="T82" i="21"/>
  <c r="U82" i="21"/>
  <c r="B25" i="25" s="1"/>
  <c r="N83" i="21"/>
  <c r="O83" i="21"/>
  <c r="P83" i="21"/>
  <c r="Q83" i="21"/>
  <c r="R83" i="21"/>
  <c r="S83" i="21"/>
  <c r="T83" i="21"/>
  <c r="U83" i="21"/>
  <c r="N84" i="21"/>
  <c r="O84" i="21"/>
  <c r="P84" i="21"/>
  <c r="Q84" i="21"/>
  <c r="R84" i="21"/>
  <c r="S84" i="21"/>
  <c r="T84" i="21"/>
  <c r="U84" i="21"/>
  <c r="N85" i="21"/>
  <c r="O85" i="21"/>
  <c r="P85" i="21"/>
  <c r="Q85" i="21"/>
  <c r="R85" i="21"/>
  <c r="S85" i="21"/>
  <c r="T85" i="21"/>
  <c r="U85" i="21"/>
  <c r="N86" i="21"/>
  <c r="O86" i="21"/>
  <c r="P86" i="21"/>
  <c r="Q86" i="21"/>
  <c r="R86" i="21"/>
  <c r="S86" i="21"/>
  <c r="T86" i="21"/>
  <c r="U86" i="21"/>
  <c r="N87" i="21"/>
  <c r="O87" i="21"/>
  <c r="P87" i="21"/>
  <c r="Q87" i="21"/>
  <c r="R87" i="21"/>
  <c r="S87" i="21"/>
  <c r="T87" i="21"/>
  <c r="U87" i="21"/>
  <c r="N88" i="21"/>
  <c r="O88" i="21"/>
  <c r="P88" i="21"/>
  <c r="Q88" i="21"/>
  <c r="R88" i="21"/>
  <c r="S88" i="21"/>
  <c r="T88" i="21"/>
  <c r="U88" i="21"/>
  <c r="N89" i="21"/>
  <c r="O89" i="21"/>
  <c r="P89" i="21"/>
  <c r="Q89" i="21"/>
  <c r="R89" i="21"/>
  <c r="S89" i="21"/>
  <c r="T89" i="21"/>
  <c r="U89" i="21"/>
  <c r="N90" i="21"/>
  <c r="O90" i="21"/>
  <c r="P90" i="21"/>
  <c r="Q90" i="21"/>
  <c r="R90" i="21"/>
  <c r="S90" i="21"/>
  <c r="T90" i="21"/>
  <c r="U90" i="21"/>
  <c r="N91" i="21"/>
  <c r="O91" i="21"/>
  <c r="P91" i="21"/>
  <c r="Q91" i="21"/>
  <c r="R91" i="21"/>
  <c r="S91" i="21"/>
  <c r="T91" i="21"/>
  <c r="U91" i="21"/>
  <c r="N92" i="21"/>
  <c r="O92" i="21"/>
  <c r="P92" i="21"/>
  <c r="Q92" i="21"/>
  <c r="R92" i="21"/>
  <c r="S92" i="21"/>
  <c r="T92" i="21"/>
  <c r="U92" i="21"/>
  <c r="N93" i="21"/>
  <c r="O93" i="21"/>
  <c r="P93" i="21"/>
  <c r="Q93" i="21"/>
  <c r="R93" i="21"/>
  <c r="S93" i="21"/>
  <c r="T93" i="21"/>
  <c r="U93" i="21"/>
  <c r="N94" i="21"/>
  <c r="O94" i="21"/>
  <c r="P94" i="21"/>
  <c r="Q94" i="21"/>
  <c r="R94" i="21"/>
  <c r="S94" i="21"/>
  <c r="T94" i="21"/>
  <c r="U94" i="21"/>
  <c r="B26" i="25" s="1"/>
  <c r="N95" i="21"/>
  <c r="O95" i="21"/>
  <c r="P95" i="21"/>
  <c r="Q95" i="21"/>
  <c r="R95" i="21"/>
  <c r="S95" i="21"/>
  <c r="T95" i="21"/>
  <c r="U95" i="21"/>
  <c r="N96" i="21"/>
  <c r="O96" i="21"/>
  <c r="P96" i="21"/>
  <c r="Q96" i="21"/>
  <c r="R96" i="21"/>
  <c r="S96" i="21"/>
  <c r="T96" i="21"/>
  <c r="U96" i="21"/>
  <c r="N97" i="21"/>
  <c r="O97" i="21"/>
  <c r="P97" i="21"/>
  <c r="Q97" i="21"/>
  <c r="R97" i="21"/>
  <c r="S97" i="21"/>
  <c r="T97" i="21"/>
  <c r="U97" i="21"/>
  <c r="N98" i="21"/>
  <c r="O98" i="21"/>
  <c r="P98" i="21"/>
  <c r="Q98" i="21"/>
  <c r="R98" i="21"/>
  <c r="T98" i="21"/>
  <c r="U98" i="21"/>
  <c r="B39" i="25" s="1"/>
  <c r="N99" i="21"/>
  <c r="O99" i="21"/>
  <c r="P99" i="21"/>
  <c r="Q99" i="21"/>
  <c r="R99" i="21"/>
  <c r="S99" i="21"/>
  <c r="T99" i="21"/>
  <c r="U99" i="21"/>
  <c r="N100" i="21"/>
  <c r="O100" i="21"/>
  <c r="P100" i="21"/>
  <c r="Q100" i="21"/>
  <c r="R100" i="21"/>
  <c r="S100" i="21"/>
  <c r="T100" i="21"/>
  <c r="U100" i="21"/>
  <c r="B27" i="25" s="1"/>
  <c r="N101" i="21"/>
  <c r="O101" i="21"/>
  <c r="P101" i="21"/>
  <c r="Q101" i="21"/>
  <c r="R101" i="21"/>
  <c r="S101" i="21"/>
  <c r="T101" i="21"/>
  <c r="U101" i="21"/>
  <c r="B28" i="25" s="1"/>
  <c r="N102" i="21"/>
  <c r="O102" i="21"/>
  <c r="P102" i="21"/>
  <c r="Q102" i="21"/>
  <c r="R102" i="21"/>
  <c r="S102" i="21"/>
  <c r="T102" i="21"/>
  <c r="U102" i="21"/>
  <c r="N103" i="21"/>
  <c r="O103" i="21"/>
  <c r="P103" i="21"/>
  <c r="Q103" i="21"/>
  <c r="R103" i="21"/>
  <c r="S103" i="21"/>
  <c r="T103" i="21"/>
  <c r="U103" i="21"/>
  <c r="N104" i="21"/>
  <c r="O104" i="21"/>
  <c r="P104" i="21"/>
  <c r="Q104" i="21"/>
  <c r="R104" i="21"/>
  <c r="S104" i="21"/>
  <c r="T104" i="21"/>
  <c r="U104" i="21"/>
  <c r="N105" i="21"/>
  <c r="O105" i="21"/>
  <c r="P105" i="21"/>
  <c r="Q105" i="21"/>
  <c r="R105" i="21"/>
  <c r="S105" i="21"/>
  <c r="T105" i="21"/>
  <c r="U105" i="21"/>
  <c r="N106" i="21"/>
  <c r="O106" i="21"/>
  <c r="P106" i="21"/>
  <c r="Q106" i="21"/>
  <c r="R106" i="21"/>
  <c r="S106" i="21"/>
  <c r="T106" i="21"/>
  <c r="U106" i="21"/>
  <c r="N107" i="21"/>
  <c r="O107" i="21"/>
  <c r="P107" i="21"/>
  <c r="Q107" i="21"/>
  <c r="R107" i="21"/>
  <c r="S107" i="21"/>
  <c r="T107" i="21"/>
  <c r="U107" i="21"/>
  <c r="N108" i="21"/>
  <c r="O108" i="21"/>
  <c r="P108" i="21"/>
  <c r="Q108" i="21"/>
  <c r="R108" i="21"/>
  <c r="S108" i="21"/>
  <c r="T108" i="21"/>
  <c r="U108" i="21"/>
  <c r="N109" i="21"/>
  <c r="O109" i="21"/>
  <c r="P109" i="21"/>
  <c r="Q109" i="21"/>
  <c r="R109" i="21"/>
  <c r="S109" i="21"/>
  <c r="T109" i="21"/>
  <c r="U109" i="21"/>
  <c r="N110" i="21"/>
  <c r="O110" i="21"/>
  <c r="P110" i="21"/>
  <c r="Q110" i="21"/>
  <c r="R110" i="21"/>
  <c r="S110" i="21"/>
  <c r="T110" i="21"/>
  <c r="U110" i="21"/>
  <c r="N111" i="21"/>
  <c r="O111" i="21"/>
  <c r="P111" i="21"/>
  <c r="Q111" i="21"/>
  <c r="R111" i="21"/>
  <c r="S111" i="21"/>
  <c r="T111" i="21"/>
  <c r="U111" i="21"/>
  <c r="N112" i="21"/>
  <c r="O112" i="21"/>
  <c r="P112" i="21"/>
  <c r="Q112" i="21"/>
  <c r="R112" i="21"/>
  <c r="S112" i="21"/>
  <c r="T112" i="21"/>
  <c r="U112" i="21"/>
  <c r="N113" i="21"/>
  <c r="O113" i="21"/>
  <c r="P113" i="21"/>
  <c r="Q113" i="21"/>
  <c r="R113" i="21"/>
  <c r="S113" i="21"/>
  <c r="T113" i="21"/>
  <c r="U113" i="21"/>
  <c r="N114" i="21"/>
  <c r="O114" i="21"/>
  <c r="P114" i="21"/>
  <c r="Q114" i="21"/>
  <c r="R114" i="21"/>
  <c r="S114" i="21"/>
  <c r="T114" i="21"/>
  <c r="U114" i="21"/>
  <c r="B29" i="25" s="1"/>
  <c r="N115" i="21"/>
  <c r="O115" i="21"/>
  <c r="P115" i="21"/>
  <c r="Q115" i="21"/>
  <c r="R115" i="21"/>
  <c r="S115" i="21"/>
  <c r="T115" i="21"/>
  <c r="U115" i="21"/>
  <c r="B30" i="25" s="1"/>
  <c r="N116" i="21"/>
  <c r="O116" i="21"/>
  <c r="P116" i="21"/>
  <c r="Q116" i="21"/>
  <c r="R116" i="21"/>
  <c r="S116" i="21"/>
  <c r="T116" i="21"/>
  <c r="U116" i="21"/>
  <c r="B31" i="25" s="1"/>
  <c r="N117" i="21"/>
  <c r="O117" i="21"/>
  <c r="P117" i="21"/>
  <c r="Q117" i="21"/>
  <c r="R117" i="21"/>
  <c r="S117" i="21"/>
  <c r="T117" i="21"/>
  <c r="U117" i="21"/>
  <c r="B32" i="25" s="1"/>
  <c r="N118" i="21"/>
  <c r="O118" i="21"/>
  <c r="P118" i="21"/>
  <c r="Q118" i="21"/>
  <c r="R118" i="21"/>
  <c r="S118" i="21"/>
  <c r="T118" i="21"/>
  <c r="U118" i="21"/>
  <c r="B33" i="25" s="1"/>
  <c r="N119" i="21"/>
  <c r="O119" i="21"/>
  <c r="P119" i="21"/>
  <c r="Q119" i="21"/>
  <c r="R119" i="21"/>
  <c r="S119" i="21"/>
  <c r="T119" i="21"/>
  <c r="U119" i="21"/>
  <c r="B34" i="25" s="1"/>
  <c r="N120" i="21"/>
  <c r="O120" i="21"/>
  <c r="P120" i="21"/>
  <c r="Q120" i="21"/>
  <c r="R120" i="21"/>
  <c r="S120" i="21"/>
  <c r="T120" i="21"/>
  <c r="U120" i="21"/>
  <c r="B35" i="25" s="1"/>
  <c r="N121" i="21"/>
  <c r="O121" i="21"/>
  <c r="P121" i="21"/>
  <c r="Q121" i="21"/>
  <c r="R121" i="21"/>
  <c r="S121" i="21"/>
  <c r="T121" i="21"/>
  <c r="U121" i="21"/>
  <c r="B36" i="25" s="1"/>
  <c r="N122" i="21"/>
  <c r="O122" i="21"/>
  <c r="P122" i="21"/>
  <c r="Q122" i="21"/>
  <c r="R122" i="21"/>
  <c r="S122" i="21"/>
  <c r="T122" i="21"/>
  <c r="U122" i="21"/>
  <c r="N123" i="21"/>
  <c r="O123" i="21"/>
  <c r="P123" i="21"/>
  <c r="Q123" i="21"/>
  <c r="R123" i="21"/>
  <c r="S123" i="21"/>
  <c r="T123" i="21"/>
  <c r="U123" i="21"/>
  <c r="B37" i="25" s="1"/>
  <c r="N124" i="21"/>
  <c r="O124" i="21"/>
  <c r="P124" i="21"/>
  <c r="Q124" i="21"/>
  <c r="R124" i="21"/>
  <c r="S124" i="21"/>
  <c r="T124" i="21"/>
  <c r="U124" i="21"/>
  <c r="N125" i="21"/>
  <c r="O125" i="21"/>
  <c r="P125" i="21"/>
  <c r="Q125" i="21"/>
  <c r="R125" i="21"/>
  <c r="S125" i="21"/>
  <c r="T125" i="21"/>
  <c r="U125" i="21"/>
  <c r="B38" i="25" s="1"/>
  <c r="N126" i="21"/>
  <c r="O126" i="21"/>
  <c r="P126" i="21"/>
  <c r="Q126" i="21"/>
  <c r="R126" i="21"/>
  <c r="S126" i="21"/>
  <c r="T126" i="21"/>
  <c r="U126" i="21"/>
  <c r="N127" i="21"/>
  <c r="O127" i="21"/>
  <c r="P127" i="21"/>
  <c r="Q127" i="21"/>
  <c r="R127" i="21"/>
  <c r="S127" i="21"/>
  <c r="T127" i="21"/>
  <c r="U127" i="21"/>
  <c r="N128" i="21"/>
  <c r="O128" i="21"/>
  <c r="P128" i="21"/>
  <c r="Q128" i="21"/>
  <c r="R128" i="21"/>
  <c r="S128" i="21"/>
  <c r="T128" i="21"/>
  <c r="U128" i="21"/>
  <c r="N129" i="21"/>
  <c r="O129" i="21"/>
  <c r="P129" i="21"/>
  <c r="Q129" i="21"/>
  <c r="R129" i="21"/>
  <c r="S129" i="21"/>
  <c r="T129" i="21"/>
  <c r="U129" i="21"/>
  <c r="N130" i="21"/>
  <c r="O130" i="21"/>
  <c r="P130" i="21"/>
  <c r="Q130" i="21"/>
  <c r="R130" i="21"/>
  <c r="S130" i="21"/>
  <c r="T130" i="21"/>
  <c r="U130" i="21"/>
  <c r="N131" i="21"/>
  <c r="O131" i="21"/>
  <c r="P131" i="21"/>
  <c r="Q131" i="21"/>
  <c r="R131" i="21"/>
  <c r="S131" i="21"/>
  <c r="T131" i="21"/>
  <c r="U131" i="21"/>
  <c r="N132" i="21"/>
  <c r="O132" i="21"/>
  <c r="P132" i="21"/>
  <c r="Q132" i="21"/>
  <c r="R132" i="21"/>
  <c r="S132" i="21"/>
  <c r="T132" i="21"/>
  <c r="U132" i="21"/>
  <c r="N133" i="21"/>
  <c r="O133" i="21"/>
  <c r="P133" i="21"/>
  <c r="Q133" i="21"/>
  <c r="R133" i="21"/>
  <c r="S133" i="21"/>
  <c r="T133" i="21"/>
  <c r="U133" i="21"/>
  <c r="N134" i="21"/>
  <c r="O134" i="21"/>
  <c r="P134" i="21"/>
  <c r="Q134" i="21"/>
  <c r="R134" i="21"/>
  <c r="S134" i="21"/>
  <c r="T134" i="21"/>
  <c r="U134" i="21"/>
  <c r="N135" i="21"/>
  <c r="O135" i="21"/>
  <c r="P135" i="21"/>
  <c r="Q135" i="21"/>
  <c r="R135" i="21"/>
  <c r="S135" i="21"/>
  <c r="T135" i="21"/>
  <c r="U135" i="21"/>
  <c r="N136" i="21"/>
  <c r="O136" i="21"/>
  <c r="P136" i="21"/>
  <c r="Q136" i="21"/>
  <c r="R136" i="21"/>
  <c r="S136" i="21"/>
  <c r="T136" i="21"/>
  <c r="U136" i="21"/>
  <c r="N137" i="21"/>
  <c r="O137" i="21"/>
  <c r="P137" i="21"/>
  <c r="Q137" i="21"/>
  <c r="R137" i="21"/>
  <c r="S137" i="21"/>
  <c r="T137" i="21"/>
  <c r="U137" i="21"/>
  <c r="N138" i="21"/>
  <c r="O138" i="21"/>
  <c r="P138" i="21"/>
  <c r="Q138" i="21"/>
  <c r="R138" i="21"/>
  <c r="S138" i="21"/>
  <c r="T138" i="21"/>
  <c r="U138" i="21"/>
  <c r="N139" i="21"/>
  <c r="O139" i="21"/>
  <c r="P139" i="21"/>
  <c r="Q139" i="21"/>
  <c r="R139" i="21"/>
  <c r="T139" i="21"/>
  <c r="U139" i="21"/>
  <c r="N140" i="21"/>
  <c r="O140" i="21"/>
  <c r="P140" i="21"/>
  <c r="Q140" i="21"/>
  <c r="R140" i="21"/>
  <c r="S140" i="21"/>
  <c r="T140" i="21"/>
  <c r="U140" i="21"/>
  <c r="N141" i="21"/>
  <c r="O141" i="21"/>
  <c r="P141" i="21"/>
  <c r="Q141" i="21"/>
  <c r="R141" i="21"/>
  <c r="S141" i="21"/>
  <c r="T141" i="21"/>
  <c r="U141" i="21"/>
  <c r="N142" i="21"/>
  <c r="O142" i="21"/>
  <c r="P142" i="21"/>
  <c r="Q142" i="21"/>
  <c r="R142" i="21"/>
  <c r="S142" i="21"/>
  <c r="T142" i="21"/>
  <c r="U142" i="21"/>
  <c r="N143" i="21"/>
  <c r="O143" i="21"/>
  <c r="P143" i="21"/>
  <c r="Q143" i="21"/>
  <c r="R143" i="21"/>
  <c r="S143" i="21"/>
  <c r="T143" i="21"/>
  <c r="U143" i="21"/>
  <c r="M140" i="21"/>
  <c r="M141" i="21"/>
  <c r="M142" i="21"/>
  <c r="M143" i="21"/>
  <c r="M81" i="21"/>
  <c r="M82" i="21"/>
  <c r="M83" i="21"/>
  <c r="M84" i="21"/>
  <c r="M85" i="21"/>
  <c r="M86" i="21"/>
  <c r="M87" i="21"/>
  <c r="M88" i="21"/>
  <c r="M89" i="21"/>
  <c r="M90" i="21"/>
  <c r="M91" i="21"/>
  <c r="M92" i="21"/>
  <c r="M93" i="21"/>
  <c r="M94" i="21"/>
  <c r="M95" i="21"/>
  <c r="M96" i="21"/>
  <c r="M97" i="21"/>
  <c r="M98" i="21"/>
  <c r="M99" i="21"/>
  <c r="M100" i="21"/>
  <c r="M101" i="21"/>
  <c r="M102" i="21"/>
  <c r="M103" i="21"/>
  <c r="M104" i="21"/>
  <c r="M105" i="21"/>
  <c r="M106" i="21"/>
  <c r="M107" i="21"/>
  <c r="M108" i="21"/>
  <c r="M109" i="21"/>
  <c r="M110" i="21"/>
  <c r="M111" i="21"/>
  <c r="M112" i="21"/>
  <c r="M113" i="21"/>
  <c r="M114" i="21"/>
  <c r="M115" i="21"/>
  <c r="M116" i="21"/>
  <c r="M117" i="21"/>
  <c r="M118" i="21"/>
  <c r="M119" i="21"/>
  <c r="M120" i="21"/>
  <c r="M121" i="21"/>
  <c r="M122" i="21"/>
  <c r="M123" i="21"/>
  <c r="M124" i="21"/>
  <c r="M125" i="21"/>
  <c r="M126" i="21"/>
  <c r="M127" i="21"/>
  <c r="M128" i="21"/>
  <c r="M129" i="21"/>
  <c r="M130" i="21"/>
  <c r="M131" i="21"/>
  <c r="M132" i="21"/>
  <c r="M133" i="21"/>
  <c r="M134" i="21"/>
  <c r="M135" i="21"/>
  <c r="M136" i="21"/>
  <c r="M137" i="21"/>
  <c r="M138" i="21"/>
  <c r="M139" i="21"/>
  <c r="D146" i="21"/>
  <c r="D145" i="21" s="1"/>
  <c r="E146" i="21"/>
  <c r="E145" i="21" s="1"/>
  <c r="F146" i="21"/>
  <c r="F145" i="21" s="1"/>
  <c r="G146" i="21"/>
  <c r="G145" i="21" s="1"/>
  <c r="H146" i="21"/>
  <c r="H145" i="21" s="1"/>
  <c r="I146" i="21"/>
  <c r="I145" i="21" s="1"/>
  <c r="J146" i="21"/>
  <c r="J145" i="21" s="1"/>
  <c r="K146" i="21"/>
  <c r="C146" i="21"/>
  <c r="C145" i="21" s="1"/>
  <c r="B138" i="22"/>
  <c r="B133" i="22"/>
  <c r="B129" i="22"/>
  <c r="B125" i="22"/>
  <c r="B121" i="22"/>
  <c r="B117" i="22"/>
  <c r="B113" i="22"/>
  <c r="B109" i="22"/>
  <c r="B105" i="22"/>
  <c r="B101" i="22"/>
  <c r="B97" i="22"/>
  <c r="B93" i="22"/>
  <c r="B89" i="22"/>
  <c r="B85" i="22"/>
  <c r="B81" i="22"/>
  <c r="B77" i="22"/>
  <c r="B73" i="22"/>
  <c r="B69" i="22"/>
  <c r="B65" i="22"/>
  <c r="B61" i="22"/>
  <c r="B60" i="22"/>
  <c r="B56" i="22"/>
  <c r="B52" i="22"/>
  <c r="B48" i="22"/>
  <c r="B44" i="22"/>
  <c r="B40" i="22"/>
  <c r="B36" i="22"/>
  <c r="B32" i="22"/>
  <c r="B28" i="22"/>
  <c r="B24" i="22"/>
  <c r="B20" i="22"/>
  <c r="B16" i="22"/>
  <c r="B12" i="22"/>
  <c r="B8" i="22"/>
  <c r="B4" i="22"/>
  <c r="B98" i="22"/>
  <c r="B82" i="22"/>
  <c r="B78" i="22"/>
  <c r="B70" i="22"/>
  <c r="B53" i="22"/>
  <c r="B45" i="22"/>
  <c r="B41" i="22"/>
  <c r="B29" i="22"/>
  <c r="B137" i="22"/>
  <c r="B132" i="22"/>
  <c r="B128" i="22"/>
  <c r="B124" i="22"/>
  <c r="B120" i="22"/>
  <c r="B116" i="22"/>
  <c r="B112" i="22"/>
  <c r="B108" i="22"/>
  <c r="B104" i="22"/>
  <c r="B100" i="22"/>
  <c r="B96" i="22"/>
  <c r="B92" i="22"/>
  <c r="B88" i="22"/>
  <c r="B84" i="22"/>
  <c r="B80" i="22"/>
  <c r="B76" i="22"/>
  <c r="B72" i="22"/>
  <c r="B68" i="22"/>
  <c r="B64" i="22"/>
  <c r="B59" i="22"/>
  <c r="B55" i="22"/>
  <c r="B51" i="22"/>
  <c r="B47" i="22"/>
  <c r="B43" i="22"/>
  <c r="B39" i="22"/>
  <c r="B35" i="22"/>
  <c r="B31" i="22"/>
  <c r="B27" i="22"/>
  <c r="B23" i="22"/>
  <c r="B19" i="22"/>
  <c r="B15" i="22"/>
  <c r="B11" i="22"/>
  <c r="B7" i="22"/>
  <c r="B3" i="22"/>
  <c r="B118" i="22"/>
  <c r="B106" i="22"/>
  <c r="B94" i="22"/>
  <c r="B74" i="22"/>
  <c r="B62" i="22"/>
  <c r="B21" i="22"/>
  <c r="B13" i="22"/>
  <c r="B135" i="22"/>
  <c r="B131" i="22"/>
  <c r="B127" i="22"/>
  <c r="B123" i="22"/>
  <c r="B119" i="22"/>
  <c r="B115" i="22"/>
  <c r="B111" i="22"/>
  <c r="B107" i="22"/>
  <c r="B103" i="22"/>
  <c r="B99" i="22"/>
  <c r="B95" i="22"/>
  <c r="B91" i="22"/>
  <c r="B87" i="22"/>
  <c r="B83" i="22"/>
  <c r="B79" i="22"/>
  <c r="B75" i="22"/>
  <c r="B71" i="22"/>
  <c r="B67" i="22"/>
  <c r="B63" i="22"/>
  <c r="B58" i="22"/>
  <c r="B54" i="22"/>
  <c r="B50" i="22"/>
  <c r="B46" i="22"/>
  <c r="B42" i="22"/>
  <c r="B38" i="22"/>
  <c r="B34" i="22"/>
  <c r="B30" i="22"/>
  <c r="B26" i="22"/>
  <c r="B22" i="22"/>
  <c r="B18" i="22"/>
  <c r="B14" i="22"/>
  <c r="B10" i="22"/>
  <c r="B6" i="22"/>
  <c r="B2" i="22"/>
  <c r="B134" i="22"/>
  <c r="B130" i="22"/>
  <c r="B126" i="22"/>
  <c r="B122" i="22"/>
  <c r="B114" i="22"/>
  <c r="B110" i="22"/>
  <c r="B102" i="22"/>
  <c r="B90" i="22"/>
  <c r="B86" i="22"/>
  <c r="B66" i="22"/>
  <c r="B57" i="22"/>
  <c r="B49" i="22"/>
  <c r="B37" i="22"/>
  <c r="B33" i="22"/>
  <c r="B25" i="22"/>
  <c r="B17" i="22"/>
  <c r="B9" i="22"/>
  <c r="B5" i="22"/>
  <c r="B139" i="22"/>
  <c r="V137" i="21" l="1"/>
  <c r="V125" i="21"/>
  <c r="V117" i="21"/>
  <c r="V113" i="21"/>
  <c r="V105" i="21"/>
  <c r="V97" i="21"/>
  <c r="V93" i="21"/>
  <c r="V89" i="21"/>
  <c r="V140" i="21"/>
  <c r="V124" i="21"/>
  <c r="V92" i="21"/>
  <c r="C150" i="21"/>
  <c r="V129" i="21"/>
  <c r="V121" i="21"/>
  <c r="V109" i="21"/>
  <c r="V101" i="21"/>
  <c r="V85" i="21"/>
  <c r="V120" i="21"/>
  <c r="V108" i="21"/>
  <c r="V104" i="21"/>
  <c r="V88" i="21"/>
  <c r="S9" i="25"/>
  <c r="K9" i="25"/>
  <c r="K19" i="25" s="1"/>
  <c r="C9" i="25"/>
  <c r="B9" i="25"/>
  <c r="B18" i="25" s="1"/>
  <c r="R9" i="25"/>
  <c r="R10" i="25" s="1"/>
  <c r="N9" i="25"/>
  <c r="N10" i="25" s="1"/>
  <c r="J9" i="25"/>
  <c r="J10" i="25" s="1"/>
  <c r="F9" i="25"/>
  <c r="F10" i="25" s="1"/>
  <c r="O9" i="25"/>
  <c r="O19" i="25" s="1"/>
  <c r="G9" i="25"/>
  <c r="G19" i="25" s="1"/>
  <c r="Q9" i="25"/>
  <c r="Q18" i="25" s="1"/>
  <c r="M9" i="25"/>
  <c r="M18" i="25" s="1"/>
  <c r="I9" i="25"/>
  <c r="E9" i="25"/>
  <c r="T9" i="25"/>
  <c r="T10" i="25" s="1"/>
  <c r="P9" i="25"/>
  <c r="P10" i="25" s="1"/>
  <c r="L9" i="25"/>
  <c r="L10" i="25" s="1"/>
  <c r="H9" i="25"/>
  <c r="H10" i="25" s="1"/>
  <c r="D9" i="25"/>
  <c r="D10" i="25" s="1"/>
  <c r="V133" i="21"/>
  <c r="V103" i="21"/>
  <c r="V99" i="21"/>
  <c r="V95" i="21"/>
  <c r="V91" i="21"/>
  <c r="V87" i="21"/>
  <c r="V83" i="21"/>
  <c r="V138" i="21"/>
  <c r="V134" i="21"/>
  <c r="V130" i="21"/>
  <c r="V126" i="21"/>
  <c r="V122" i="21"/>
  <c r="V118" i="21"/>
  <c r="V114" i="21"/>
  <c r="V110" i="21"/>
  <c r="V106" i="21"/>
  <c r="V102" i="21"/>
  <c r="V98" i="21"/>
  <c r="V94" i="21"/>
  <c r="V90" i="21"/>
  <c r="V86" i="21"/>
  <c r="V82" i="21"/>
  <c r="V141" i="21"/>
  <c r="V136" i="21"/>
  <c r="V132" i="21"/>
  <c r="V128" i="21"/>
  <c r="V116" i="21"/>
  <c r="V112" i="21"/>
  <c r="V100" i="21"/>
  <c r="V96" i="21"/>
  <c r="V84" i="21"/>
  <c r="V81" i="21"/>
  <c r="V143" i="21"/>
  <c r="V135" i="21"/>
  <c r="V131" i="21"/>
  <c r="V127" i="21"/>
  <c r="V123" i="21"/>
  <c r="V119" i="21"/>
  <c r="V115" i="21"/>
  <c r="V111" i="21"/>
  <c r="V107" i="21"/>
  <c r="V142" i="21"/>
  <c r="V139" i="21"/>
  <c r="K145" i="21"/>
  <c r="D19" i="25" l="1"/>
  <c r="L19" i="25"/>
  <c r="D18" i="25"/>
  <c r="T18" i="25"/>
  <c r="F19" i="25"/>
  <c r="Q19" i="25"/>
  <c r="Q10" i="25"/>
  <c r="C10" i="25"/>
  <c r="C18" i="25"/>
  <c r="J19" i="25"/>
  <c r="F18" i="25"/>
  <c r="H18" i="25"/>
  <c r="H19" i="25"/>
  <c r="M19" i="25"/>
  <c r="M10" i="25"/>
  <c r="B10" i="25"/>
  <c r="B19" i="25"/>
  <c r="E10" i="25"/>
  <c r="E19" i="25"/>
  <c r="G18" i="25"/>
  <c r="G10" i="25"/>
  <c r="K10" i="25"/>
  <c r="K18" i="25"/>
  <c r="N19" i="25"/>
  <c r="P19" i="25"/>
  <c r="N18" i="25"/>
  <c r="L18" i="25"/>
  <c r="T19" i="25"/>
  <c r="U19" i="25" s="1"/>
  <c r="J18" i="25"/>
  <c r="I19" i="25"/>
  <c r="I10" i="25"/>
  <c r="O10" i="25"/>
  <c r="O18" i="25"/>
  <c r="S10" i="25"/>
  <c r="S18" i="25"/>
  <c r="R19" i="25"/>
  <c r="E18" i="25"/>
  <c r="C19" i="25"/>
  <c r="S19" i="25"/>
  <c r="P18" i="25"/>
  <c r="I18" i="25"/>
  <c r="R18" i="25"/>
  <c r="BA47" i="15"/>
  <c r="BA51" i="15"/>
  <c r="BA46" i="15"/>
  <c r="BA50" i="15"/>
  <c r="B77" i="25" l="1"/>
  <c r="U18" i="25"/>
  <c r="J102" i="25"/>
  <c r="Z102" i="25"/>
  <c r="G102" i="25"/>
  <c r="R102" i="25"/>
  <c r="W102" i="25"/>
  <c r="AH102" i="25"/>
  <c r="C102" i="25"/>
  <c r="N102" i="25"/>
  <c r="Y102" i="25"/>
  <c r="AD102" i="25"/>
  <c r="F102" i="25"/>
  <c r="V102" i="25"/>
  <c r="I102" i="25"/>
  <c r="S102" i="25"/>
  <c r="AI102" i="25"/>
  <c r="AC102" i="25"/>
  <c r="Q102" i="25"/>
  <c r="O102" i="25"/>
  <c r="AB102" i="25"/>
  <c r="L102" i="25"/>
  <c r="E102" i="25"/>
  <c r="M102" i="25"/>
  <c r="K102" i="25"/>
  <c r="X102" i="25"/>
  <c r="H102" i="25"/>
  <c r="AG102" i="25"/>
  <c r="AE102" i="25"/>
  <c r="B102" i="25"/>
  <c r="T102" i="25"/>
  <c r="D102" i="25"/>
  <c r="U102" i="25"/>
  <c r="AA102" i="25"/>
  <c r="AF102" i="25"/>
  <c r="P102" i="25"/>
  <c r="E77" i="25"/>
  <c r="Q77" i="25"/>
  <c r="AG77" i="25"/>
  <c r="I77" i="25"/>
  <c r="Y77" i="25"/>
  <c r="D77" i="25"/>
  <c r="H77" i="25"/>
  <c r="L77" i="25"/>
  <c r="P77" i="25"/>
  <c r="T77" i="25"/>
  <c r="X77" i="25"/>
  <c r="AB77" i="25"/>
  <c r="AF77" i="25"/>
  <c r="M77" i="25"/>
  <c r="U77" i="25"/>
  <c r="AC77" i="25"/>
  <c r="Z77" i="25"/>
  <c r="F77" i="25"/>
  <c r="AI77" i="25"/>
  <c r="S77" i="25"/>
  <c r="C77" i="25"/>
  <c r="W77" i="25"/>
  <c r="G77" i="25"/>
  <c r="J77" i="25"/>
  <c r="AD77" i="25"/>
  <c r="AE77" i="25"/>
  <c r="O77" i="25"/>
  <c r="R77" i="25"/>
  <c r="AH77" i="25"/>
  <c r="V77" i="25"/>
  <c r="AA77" i="25"/>
  <c r="K77" i="25"/>
  <c r="N77" i="25"/>
  <c r="B16" i="13"/>
  <c r="B7" i="2" s="1"/>
  <c r="F13" i="13"/>
  <c r="F7" i="2" s="1"/>
  <c r="AI6" i="13"/>
  <c r="AI13" i="13" s="1"/>
  <c r="AI7" i="2" s="1"/>
  <c r="D6" i="13"/>
  <c r="E6" i="13"/>
  <c r="E13" i="13" s="1"/>
  <c r="E7" i="2" s="1"/>
  <c r="F6" i="13"/>
  <c r="G6" i="13"/>
  <c r="G13" i="13" s="1"/>
  <c r="G7" i="2" s="1"/>
  <c r="H6" i="13"/>
  <c r="I6" i="13"/>
  <c r="I13" i="13" s="1"/>
  <c r="I7" i="2" s="1"/>
  <c r="J6" i="13"/>
  <c r="J13" i="13" s="1"/>
  <c r="J7" i="2" s="1"/>
  <c r="K6" i="13"/>
  <c r="K13" i="13" s="1"/>
  <c r="K7" i="2" s="1"/>
  <c r="L6" i="13"/>
  <c r="L13" i="13" s="1"/>
  <c r="L7" i="2" s="1"/>
  <c r="M6" i="13"/>
  <c r="M13" i="13" s="1"/>
  <c r="M7" i="2" s="1"/>
  <c r="N6" i="13"/>
  <c r="N13" i="13" s="1"/>
  <c r="N7" i="2" s="1"/>
  <c r="O6" i="13"/>
  <c r="O13" i="13" s="1"/>
  <c r="O7" i="2" s="1"/>
  <c r="P6" i="13"/>
  <c r="P13" i="13" s="1"/>
  <c r="P7" i="2" s="1"/>
  <c r="Q6" i="13"/>
  <c r="Q13" i="13" s="1"/>
  <c r="Q7" i="2" s="1"/>
  <c r="R6" i="13"/>
  <c r="R13" i="13" s="1"/>
  <c r="R7" i="2" s="1"/>
  <c r="S6" i="13"/>
  <c r="S13" i="13" s="1"/>
  <c r="S7" i="2" s="1"/>
  <c r="T6" i="13"/>
  <c r="T13" i="13" s="1"/>
  <c r="T7" i="2" s="1"/>
  <c r="U6" i="13"/>
  <c r="U13" i="13" s="1"/>
  <c r="U7" i="2" s="1"/>
  <c r="V6" i="13"/>
  <c r="V13" i="13" s="1"/>
  <c r="V7" i="2" s="1"/>
  <c r="W6" i="13"/>
  <c r="W13" i="13" s="1"/>
  <c r="W7" i="2" s="1"/>
  <c r="X6" i="13"/>
  <c r="X13" i="13" s="1"/>
  <c r="X7" i="2" s="1"/>
  <c r="Y6" i="13"/>
  <c r="Y13" i="13" s="1"/>
  <c r="Y7" i="2" s="1"/>
  <c r="Z6" i="13"/>
  <c r="Z13" i="13" s="1"/>
  <c r="Z7" i="2" s="1"/>
  <c r="AA6" i="13"/>
  <c r="AA13" i="13" s="1"/>
  <c r="AA7" i="2" s="1"/>
  <c r="AB6" i="13"/>
  <c r="AB13" i="13" s="1"/>
  <c r="AB7" i="2" s="1"/>
  <c r="AC6" i="13"/>
  <c r="AC13" i="13" s="1"/>
  <c r="AC7" i="2" s="1"/>
  <c r="AD6" i="13"/>
  <c r="AD13" i="13" s="1"/>
  <c r="AD7" i="2" s="1"/>
  <c r="AE6" i="13"/>
  <c r="AE13" i="13" s="1"/>
  <c r="AE7" i="2" s="1"/>
  <c r="AF6" i="13"/>
  <c r="AF13" i="13" s="1"/>
  <c r="AF7" i="2" s="1"/>
  <c r="AG6" i="13"/>
  <c r="AG13" i="13" s="1"/>
  <c r="AG7" i="2" s="1"/>
  <c r="AH6" i="13"/>
  <c r="AH13" i="13" s="1"/>
  <c r="AH7" i="2" s="1"/>
  <c r="C6" i="13"/>
  <c r="H13" i="13" l="1"/>
  <c r="H7" i="2" s="1"/>
  <c r="D13" i="13"/>
  <c r="D7" i="2" s="1"/>
  <c r="C13" i="13"/>
  <c r="C7" i="2" s="1"/>
  <c r="U106" i="25"/>
  <c r="U3" i="2" s="1"/>
  <c r="U110" i="25"/>
  <c r="U114" i="25"/>
  <c r="U111" i="25"/>
  <c r="U3" i="8" s="1"/>
  <c r="U107" i="25"/>
  <c r="U109" i="25"/>
  <c r="U3" i="7" s="1"/>
  <c r="U116" i="25"/>
  <c r="U120" i="25"/>
  <c r="U124" i="25"/>
  <c r="U128" i="25"/>
  <c r="U117" i="25"/>
  <c r="U121" i="25"/>
  <c r="U125" i="25"/>
  <c r="U115" i="25"/>
  <c r="U123" i="25"/>
  <c r="U3" i="9" s="1"/>
  <c r="U129" i="25"/>
  <c r="U132" i="25"/>
  <c r="U118" i="25"/>
  <c r="U133" i="25"/>
  <c r="U108" i="25"/>
  <c r="U3" i="4" s="1"/>
  <c r="U113" i="25"/>
  <c r="U122" i="25"/>
  <c r="U3" i="6" s="1"/>
  <c r="U127" i="25"/>
  <c r="U131" i="25"/>
  <c r="U112" i="25"/>
  <c r="U119" i="25"/>
  <c r="U126" i="25"/>
  <c r="U130" i="25"/>
  <c r="AE108" i="25"/>
  <c r="AE3" i="4" s="1"/>
  <c r="AE112" i="25"/>
  <c r="AE106" i="25"/>
  <c r="AE3" i="2" s="1"/>
  <c r="AE111" i="25"/>
  <c r="AE3" i="8" s="1"/>
  <c r="AE107" i="25"/>
  <c r="AE110" i="25"/>
  <c r="AE118" i="25"/>
  <c r="AE122" i="25"/>
  <c r="AE3" i="6" s="1"/>
  <c r="AE126" i="25"/>
  <c r="AE115" i="25"/>
  <c r="AE119" i="25"/>
  <c r="AE123" i="25"/>
  <c r="AE3" i="9" s="1"/>
  <c r="AE121" i="25"/>
  <c r="AE129" i="25"/>
  <c r="AE130" i="25"/>
  <c r="AE116" i="25"/>
  <c r="AE124" i="25"/>
  <c r="AE131" i="25"/>
  <c r="AE109" i="25"/>
  <c r="AE3" i="7" s="1"/>
  <c r="AE114" i="25"/>
  <c r="AE120" i="25"/>
  <c r="AE128" i="25"/>
  <c r="AE133" i="25"/>
  <c r="AE132" i="25"/>
  <c r="AE113" i="25"/>
  <c r="AE117" i="25"/>
  <c r="AE127" i="25"/>
  <c r="AE125" i="25"/>
  <c r="K108" i="25"/>
  <c r="K3" i="4" s="1"/>
  <c r="K112" i="25"/>
  <c r="K110" i="25"/>
  <c r="K106" i="25"/>
  <c r="K3" i="2" s="1"/>
  <c r="K111" i="25"/>
  <c r="K3" i="8" s="1"/>
  <c r="K109" i="25"/>
  <c r="K3" i="7" s="1"/>
  <c r="K113" i="25"/>
  <c r="K118" i="25"/>
  <c r="K122" i="25"/>
  <c r="K3" i="6" s="1"/>
  <c r="K126" i="25"/>
  <c r="K119" i="25"/>
  <c r="K123" i="25"/>
  <c r="K3" i="9" s="1"/>
  <c r="K115" i="25"/>
  <c r="K117" i="25"/>
  <c r="K125" i="25"/>
  <c r="K128" i="25"/>
  <c r="K130" i="25"/>
  <c r="K120" i="25"/>
  <c r="K129" i="25"/>
  <c r="K131" i="25"/>
  <c r="K107" i="25"/>
  <c r="K116" i="25"/>
  <c r="K124" i="25"/>
  <c r="K127" i="25"/>
  <c r="K133" i="25"/>
  <c r="K114" i="25"/>
  <c r="K121" i="25"/>
  <c r="K132" i="25"/>
  <c r="AB107" i="25"/>
  <c r="AB111" i="25"/>
  <c r="AB3" i="8" s="1"/>
  <c r="AB109" i="25"/>
  <c r="AB3" i="7" s="1"/>
  <c r="AB114" i="25"/>
  <c r="AB110" i="25"/>
  <c r="AB117" i="25"/>
  <c r="AB121" i="25"/>
  <c r="AB125" i="25"/>
  <c r="AB129" i="25"/>
  <c r="AB106" i="25"/>
  <c r="AB3" i="2" s="1"/>
  <c r="AB118" i="25"/>
  <c r="AB122" i="25"/>
  <c r="AB3" i="6" s="1"/>
  <c r="AB112" i="25"/>
  <c r="AB116" i="25"/>
  <c r="AB124" i="25"/>
  <c r="AB127" i="25"/>
  <c r="AB113" i="25"/>
  <c r="AB119" i="25"/>
  <c r="AB128" i="25"/>
  <c r="AB130" i="25"/>
  <c r="AB115" i="25"/>
  <c r="AB126" i="25"/>
  <c r="AB133" i="25"/>
  <c r="AB123" i="25"/>
  <c r="AB3" i="9" s="1"/>
  <c r="AB132" i="25"/>
  <c r="AB108" i="25"/>
  <c r="AB3" i="4" s="1"/>
  <c r="AB120" i="25"/>
  <c r="AB131" i="25"/>
  <c r="AI108" i="25"/>
  <c r="AI3" i="4" s="1"/>
  <c r="AI112" i="25"/>
  <c r="AI107" i="25"/>
  <c r="AI113" i="25"/>
  <c r="AI109" i="25"/>
  <c r="AI3" i="7" s="1"/>
  <c r="AI106" i="25"/>
  <c r="AI3" i="2" s="1"/>
  <c r="AI114" i="25"/>
  <c r="AI118" i="25"/>
  <c r="AI122" i="25"/>
  <c r="AI3" i="6" s="1"/>
  <c r="AI126" i="25"/>
  <c r="AI110" i="25"/>
  <c r="AI111" i="25"/>
  <c r="AI3" i="8" s="1"/>
  <c r="AI115" i="25"/>
  <c r="AI119" i="25"/>
  <c r="AI123" i="25"/>
  <c r="AI3" i="9" s="1"/>
  <c r="AI117" i="25"/>
  <c r="AI125" i="25"/>
  <c r="AI130" i="25"/>
  <c r="AI120" i="25"/>
  <c r="AI127" i="25"/>
  <c r="AI131" i="25"/>
  <c r="AI124" i="25"/>
  <c r="AI129" i="25"/>
  <c r="AI116" i="25"/>
  <c r="AI121" i="25"/>
  <c r="AI128" i="25"/>
  <c r="AI132" i="25"/>
  <c r="AI133" i="25"/>
  <c r="F109" i="25"/>
  <c r="F3" i="7" s="1"/>
  <c r="F113" i="25"/>
  <c r="F110" i="25"/>
  <c r="F106" i="25"/>
  <c r="F3" i="2" s="1"/>
  <c r="F111" i="25"/>
  <c r="F3" i="8" s="1"/>
  <c r="F114" i="25"/>
  <c r="F119" i="25"/>
  <c r="F123" i="25"/>
  <c r="F3" i="9" s="1"/>
  <c r="F127" i="25"/>
  <c r="F107" i="25"/>
  <c r="F116" i="25"/>
  <c r="F120" i="25"/>
  <c r="F124" i="25"/>
  <c r="F122" i="25"/>
  <c r="F3" i="6" s="1"/>
  <c r="F128" i="25"/>
  <c r="F131" i="25"/>
  <c r="F117" i="25"/>
  <c r="F125" i="25"/>
  <c r="F129" i="25"/>
  <c r="F132" i="25"/>
  <c r="F121" i="25"/>
  <c r="F108" i="25"/>
  <c r="F3" i="4" s="1"/>
  <c r="F130" i="25"/>
  <c r="F115" i="25"/>
  <c r="F118" i="25"/>
  <c r="F112" i="25"/>
  <c r="F126" i="25"/>
  <c r="F133" i="25"/>
  <c r="C108" i="25"/>
  <c r="C3" i="4" s="1"/>
  <c r="C112" i="25"/>
  <c r="C107" i="25"/>
  <c r="C113" i="25"/>
  <c r="C109" i="25"/>
  <c r="C3" i="7" s="1"/>
  <c r="C106" i="25"/>
  <c r="C3" i="2" s="1"/>
  <c r="C118" i="25"/>
  <c r="C122" i="25"/>
  <c r="C3" i="6" s="1"/>
  <c r="C126" i="25"/>
  <c r="C110" i="25"/>
  <c r="C115" i="25"/>
  <c r="C119" i="25"/>
  <c r="C123" i="25"/>
  <c r="C3" i="9" s="1"/>
  <c r="C117" i="25"/>
  <c r="C125" i="25"/>
  <c r="C130" i="25"/>
  <c r="C111" i="25"/>
  <c r="C3" i="8" s="1"/>
  <c r="C120" i="25"/>
  <c r="C127" i="25"/>
  <c r="C131" i="25"/>
  <c r="C124" i="25"/>
  <c r="C129" i="25"/>
  <c r="C114" i="25"/>
  <c r="C116" i="25"/>
  <c r="C133" i="25"/>
  <c r="C128" i="25"/>
  <c r="C132" i="25"/>
  <c r="C121" i="25"/>
  <c r="G108" i="25"/>
  <c r="G3" i="4" s="1"/>
  <c r="G112" i="25"/>
  <c r="G109" i="25"/>
  <c r="G3" i="7" s="1"/>
  <c r="G114" i="25"/>
  <c r="G110" i="25"/>
  <c r="G115" i="25"/>
  <c r="G118" i="25"/>
  <c r="G122" i="25"/>
  <c r="G3" i="6" s="1"/>
  <c r="G126" i="25"/>
  <c r="G106" i="25"/>
  <c r="G3" i="2" s="1"/>
  <c r="G119" i="25"/>
  <c r="G123" i="25"/>
  <c r="G3" i="9" s="1"/>
  <c r="G121" i="25"/>
  <c r="G127" i="25"/>
  <c r="G130" i="25"/>
  <c r="G107" i="25"/>
  <c r="G116" i="25"/>
  <c r="G124" i="25"/>
  <c r="G128" i="25"/>
  <c r="G131" i="25"/>
  <c r="G111" i="25"/>
  <c r="G3" i="8" s="1"/>
  <c r="G120" i="25"/>
  <c r="G133" i="25"/>
  <c r="G113" i="25"/>
  <c r="G117" i="25"/>
  <c r="G132" i="25"/>
  <c r="G125" i="25"/>
  <c r="G129" i="25"/>
  <c r="P107" i="25"/>
  <c r="P111" i="25"/>
  <c r="P3" i="8" s="1"/>
  <c r="P115" i="25"/>
  <c r="P110" i="25"/>
  <c r="P106" i="25"/>
  <c r="P3" i="2" s="1"/>
  <c r="P112" i="25"/>
  <c r="P117" i="25"/>
  <c r="P121" i="25"/>
  <c r="P125" i="25"/>
  <c r="P129" i="25"/>
  <c r="P108" i="25"/>
  <c r="P3" i="4" s="1"/>
  <c r="P118" i="25"/>
  <c r="P122" i="25"/>
  <c r="P3" i="6" s="1"/>
  <c r="P126" i="25"/>
  <c r="P120" i="25"/>
  <c r="P128" i="25"/>
  <c r="P133" i="25"/>
  <c r="P123" i="25"/>
  <c r="P3" i="9" s="1"/>
  <c r="P130" i="25"/>
  <c r="P109" i="25"/>
  <c r="P3" i="7" s="1"/>
  <c r="P114" i="25"/>
  <c r="P127" i="25"/>
  <c r="P132" i="25"/>
  <c r="P119" i="25"/>
  <c r="P113" i="25"/>
  <c r="P116" i="25"/>
  <c r="P124" i="25"/>
  <c r="P131" i="25"/>
  <c r="D107" i="25"/>
  <c r="D111" i="25"/>
  <c r="D3" i="8" s="1"/>
  <c r="D115" i="25"/>
  <c r="D106" i="25"/>
  <c r="D3" i="2" s="1"/>
  <c r="D112" i="25"/>
  <c r="D108" i="25"/>
  <c r="D3" i="4" s="1"/>
  <c r="D113" i="25"/>
  <c r="D117" i="25"/>
  <c r="D121" i="25"/>
  <c r="D125" i="25"/>
  <c r="D129" i="25"/>
  <c r="D109" i="25"/>
  <c r="D3" i="7" s="1"/>
  <c r="D118" i="25"/>
  <c r="D122" i="25"/>
  <c r="D3" i="6" s="1"/>
  <c r="D126" i="25"/>
  <c r="D114" i="25"/>
  <c r="D116" i="25"/>
  <c r="D124" i="25"/>
  <c r="D133" i="25"/>
  <c r="D119" i="25"/>
  <c r="D130" i="25"/>
  <c r="D123" i="25"/>
  <c r="D3" i="9" s="1"/>
  <c r="D128" i="25"/>
  <c r="D132" i="25"/>
  <c r="D120" i="25"/>
  <c r="D127" i="25"/>
  <c r="D110" i="25"/>
  <c r="D131" i="25"/>
  <c r="AG106" i="25"/>
  <c r="AG3" i="2" s="1"/>
  <c r="AG110" i="25"/>
  <c r="AG114" i="25"/>
  <c r="AG109" i="25"/>
  <c r="AG3" i="7" s="1"/>
  <c r="AG108" i="25"/>
  <c r="AG3" i="4" s="1"/>
  <c r="AG116" i="25"/>
  <c r="AG120" i="25"/>
  <c r="AG124" i="25"/>
  <c r="AG128" i="25"/>
  <c r="AG113" i="25"/>
  <c r="AG117" i="25"/>
  <c r="AG121" i="25"/>
  <c r="AG125" i="25"/>
  <c r="AG111" i="25"/>
  <c r="AG3" i="8" s="1"/>
  <c r="AG119" i="25"/>
  <c r="AG127" i="25"/>
  <c r="AG132" i="25"/>
  <c r="AG112" i="25"/>
  <c r="AG122" i="25"/>
  <c r="AG3" i="6" s="1"/>
  <c r="AG129" i="25"/>
  <c r="AG133" i="25"/>
  <c r="AG107" i="25"/>
  <c r="AG131" i="25"/>
  <c r="AG118" i="25"/>
  <c r="AG126" i="25"/>
  <c r="AG123" i="25"/>
  <c r="AG3" i="9" s="1"/>
  <c r="AG115" i="25"/>
  <c r="AG130" i="25"/>
  <c r="M106" i="25"/>
  <c r="M3" i="2" s="1"/>
  <c r="M110" i="25"/>
  <c r="M114" i="25"/>
  <c r="M108" i="25"/>
  <c r="M3" i="4" s="1"/>
  <c r="M113" i="25"/>
  <c r="M109" i="25"/>
  <c r="M3" i="7" s="1"/>
  <c r="M107" i="25"/>
  <c r="M115" i="25"/>
  <c r="M116" i="25"/>
  <c r="M120" i="25"/>
  <c r="M124" i="25"/>
  <c r="M128" i="25"/>
  <c r="M111" i="25"/>
  <c r="M3" i="8" s="1"/>
  <c r="M117" i="25"/>
  <c r="M121" i="25"/>
  <c r="M125" i="25"/>
  <c r="M112" i="25"/>
  <c r="M123" i="25"/>
  <c r="M3" i="9" s="1"/>
  <c r="M132" i="25"/>
  <c r="M118" i="25"/>
  <c r="M126" i="25"/>
  <c r="M127" i="25"/>
  <c r="M133" i="25"/>
  <c r="M122" i="25"/>
  <c r="M3" i="6" s="1"/>
  <c r="M131" i="25"/>
  <c r="M119" i="25"/>
  <c r="M130" i="25"/>
  <c r="M129" i="25"/>
  <c r="O108" i="25"/>
  <c r="O3" i="4" s="1"/>
  <c r="O112" i="25"/>
  <c r="O106" i="25"/>
  <c r="O3" i="2" s="1"/>
  <c r="O111" i="25"/>
  <c r="O3" i="8" s="1"/>
  <c r="O107" i="25"/>
  <c r="O118" i="25"/>
  <c r="O122" i="25"/>
  <c r="O3" i="6" s="1"/>
  <c r="O126" i="25"/>
  <c r="O109" i="25"/>
  <c r="O3" i="7" s="1"/>
  <c r="O114" i="25"/>
  <c r="O119" i="25"/>
  <c r="O123" i="25"/>
  <c r="O3" i="9" s="1"/>
  <c r="O121" i="25"/>
  <c r="O129" i="25"/>
  <c r="O130" i="25"/>
  <c r="O110" i="25"/>
  <c r="O113" i="25"/>
  <c r="O115" i="25"/>
  <c r="O116" i="25"/>
  <c r="O124" i="25"/>
  <c r="O131" i="25"/>
  <c r="O128" i="25"/>
  <c r="O133" i="25"/>
  <c r="O120" i="25"/>
  <c r="O125" i="25"/>
  <c r="O127" i="25"/>
  <c r="O132" i="25"/>
  <c r="O117" i="25"/>
  <c r="S108" i="25"/>
  <c r="S3" i="4" s="1"/>
  <c r="S112" i="25"/>
  <c r="S107" i="25"/>
  <c r="S113" i="25"/>
  <c r="S109" i="25"/>
  <c r="S3" i="7" s="1"/>
  <c r="S111" i="25"/>
  <c r="S3" i="8" s="1"/>
  <c r="S118" i="25"/>
  <c r="S122" i="25"/>
  <c r="S3" i="6" s="1"/>
  <c r="S126" i="25"/>
  <c r="S115" i="25"/>
  <c r="S119" i="25"/>
  <c r="S123" i="25"/>
  <c r="S3" i="9" s="1"/>
  <c r="S114" i="25"/>
  <c r="S117" i="25"/>
  <c r="S125" i="25"/>
  <c r="S130" i="25"/>
  <c r="S106" i="25"/>
  <c r="S3" i="2" s="1"/>
  <c r="S120" i="25"/>
  <c r="S127" i="25"/>
  <c r="S131" i="25"/>
  <c r="S110" i="25"/>
  <c r="S124" i="25"/>
  <c r="S116" i="25"/>
  <c r="S129" i="25"/>
  <c r="S133" i="25"/>
  <c r="S121" i="25"/>
  <c r="S128" i="25"/>
  <c r="S132" i="25"/>
  <c r="AD109" i="25"/>
  <c r="AD3" i="7" s="1"/>
  <c r="AD113" i="25"/>
  <c r="AD107" i="25"/>
  <c r="AD112" i="25"/>
  <c r="AD108" i="25"/>
  <c r="AD3" i="4" s="1"/>
  <c r="AD115" i="25"/>
  <c r="AD119" i="25"/>
  <c r="AD123" i="25"/>
  <c r="AD3" i="9" s="1"/>
  <c r="AD127" i="25"/>
  <c r="AD114" i="25"/>
  <c r="AD116" i="25"/>
  <c r="AD120" i="25"/>
  <c r="AD124" i="25"/>
  <c r="AD110" i="25"/>
  <c r="AD122" i="25"/>
  <c r="AD3" i="6" s="1"/>
  <c r="AD131" i="25"/>
  <c r="AD117" i="25"/>
  <c r="AD125" i="25"/>
  <c r="AD126" i="25"/>
  <c r="AD132" i="25"/>
  <c r="AD106" i="25"/>
  <c r="AD3" i="2" s="1"/>
  <c r="AD111" i="25"/>
  <c r="AD3" i="8" s="1"/>
  <c r="AD121" i="25"/>
  <c r="AD129" i="25"/>
  <c r="AD130" i="25"/>
  <c r="AD118" i="25"/>
  <c r="AD128" i="25"/>
  <c r="AD133" i="25"/>
  <c r="AH109" i="25"/>
  <c r="AH3" i="7" s="1"/>
  <c r="AH113" i="25"/>
  <c r="AH108" i="25"/>
  <c r="AH3" i="4" s="1"/>
  <c r="AH114" i="25"/>
  <c r="AH110" i="25"/>
  <c r="AH107" i="25"/>
  <c r="AH111" i="25"/>
  <c r="AH3" i="8" s="1"/>
  <c r="AH115" i="25"/>
  <c r="AH119" i="25"/>
  <c r="AH123" i="25"/>
  <c r="AH3" i="9" s="1"/>
  <c r="AH127" i="25"/>
  <c r="AH116" i="25"/>
  <c r="AH120" i="25"/>
  <c r="AH124" i="25"/>
  <c r="AH106" i="25"/>
  <c r="AH3" i="2" s="1"/>
  <c r="AH118" i="25"/>
  <c r="AH126" i="25"/>
  <c r="AH131" i="25"/>
  <c r="AH121" i="25"/>
  <c r="AH128" i="25"/>
  <c r="AH132" i="25"/>
  <c r="AH125" i="25"/>
  <c r="AH130" i="25"/>
  <c r="AH133" i="25"/>
  <c r="AH117" i="25"/>
  <c r="AH112" i="25"/>
  <c r="AH122" i="25"/>
  <c r="AH3" i="6" s="1"/>
  <c r="AH129" i="25"/>
  <c r="Z109" i="25"/>
  <c r="Z3" i="7" s="1"/>
  <c r="Z113" i="25"/>
  <c r="Z106" i="25"/>
  <c r="Z3" i="2" s="1"/>
  <c r="Z111" i="25"/>
  <c r="Z3" i="8" s="1"/>
  <c r="Z107" i="25"/>
  <c r="Z115" i="25"/>
  <c r="Z119" i="25"/>
  <c r="Z123" i="25"/>
  <c r="Z3" i="9" s="1"/>
  <c r="Z127" i="25"/>
  <c r="Z108" i="25"/>
  <c r="Z3" i="4" s="1"/>
  <c r="Z116" i="25"/>
  <c r="Z120" i="25"/>
  <c r="Z124" i="25"/>
  <c r="Z118" i="25"/>
  <c r="Z129" i="25"/>
  <c r="Z131" i="25"/>
  <c r="Z121" i="25"/>
  <c r="Z132" i="25"/>
  <c r="Z112" i="25"/>
  <c r="Z117" i="25"/>
  <c r="Z128" i="25"/>
  <c r="Z130" i="25"/>
  <c r="Z110" i="25"/>
  <c r="Z125" i="25"/>
  <c r="Z133" i="25"/>
  <c r="Z126" i="25"/>
  <c r="Z114" i="25"/>
  <c r="Z122" i="25"/>
  <c r="Z3" i="6" s="1"/>
  <c r="AF107" i="25"/>
  <c r="AF111" i="25"/>
  <c r="AF3" i="8" s="1"/>
  <c r="AF110" i="25"/>
  <c r="AF106" i="25"/>
  <c r="AF3" i="2" s="1"/>
  <c r="AF109" i="25"/>
  <c r="AF3" i="7" s="1"/>
  <c r="AF113" i="25"/>
  <c r="AF117" i="25"/>
  <c r="AF121" i="25"/>
  <c r="AF125" i="25"/>
  <c r="AF129" i="25"/>
  <c r="AF112" i="25"/>
  <c r="AF118" i="25"/>
  <c r="AF122" i="25"/>
  <c r="AF3" i="6" s="1"/>
  <c r="AF108" i="25"/>
  <c r="AF3" i="4" s="1"/>
  <c r="AF114" i="25"/>
  <c r="AF120" i="25"/>
  <c r="AF128" i="25"/>
  <c r="AF115" i="25"/>
  <c r="AF3" i="10" s="1"/>
  <c r="AF123" i="25"/>
  <c r="AF3" i="9" s="1"/>
  <c r="AF130" i="25"/>
  <c r="AF132" i="25"/>
  <c r="AF119" i="25"/>
  <c r="AF127" i="25"/>
  <c r="AF124" i="25"/>
  <c r="AF116" i="25"/>
  <c r="AF126" i="25"/>
  <c r="AF131" i="25"/>
  <c r="AF133" i="25"/>
  <c r="T107" i="25"/>
  <c r="T111" i="25"/>
  <c r="T3" i="8" s="1"/>
  <c r="T106" i="25"/>
  <c r="T3" i="2" s="1"/>
  <c r="T112" i="25"/>
  <c r="T108" i="25"/>
  <c r="T3" i="4" s="1"/>
  <c r="T110" i="25"/>
  <c r="T114" i="25"/>
  <c r="T117" i="25"/>
  <c r="T121" i="25"/>
  <c r="T125" i="25"/>
  <c r="T129" i="25"/>
  <c r="T113" i="25"/>
  <c r="T118" i="25"/>
  <c r="T122" i="25"/>
  <c r="T3" i="6" s="1"/>
  <c r="T109" i="25"/>
  <c r="T3" i="7" s="1"/>
  <c r="T116" i="25"/>
  <c r="T124" i="25"/>
  <c r="T133" i="25"/>
  <c r="T119" i="25"/>
  <c r="T126" i="25"/>
  <c r="T130" i="25"/>
  <c r="T123" i="25"/>
  <c r="T3" i="9" s="1"/>
  <c r="T115" i="25"/>
  <c r="T128" i="25"/>
  <c r="T132" i="25"/>
  <c r="T120" i="25"/>
  <c r="T127" i="25"/>
  <c r="T131" i="25"/>
  <c r="H107" i="25"/>
  <c r="H111" i="25"/>
  <c r="H3" i="8" s="1"/>
  <c r="H115" i="25"/>
  <c r="H108" i="25"/>
  <c r="H3" i="4" s="1"/>
  <c r="H113" i="25"/>
  <c r="H109" i="25"/>
  <c r="H3" i="7" s="1"/>
  <c r="H112" i="25"/>
  <c r="H117" i="25"/>
  <c r="H121" i="25"/>
  <c r="H125" i="25"/>
  <c r="H129" i="25"/>
  <c r="H114" i="25"/>
  <c r="H118" i="25"/>
  <c r="H122" i="25"/>
  <c r="H3" i="6" s="1"/>
  <c r="H126" i="25"/>
  <c r="H110" i="25"/>
  <c r="H120" i="25"/>
  <c r="H133" i="25"/>
  <c r="H123" i="25"/>
  <c r="H3" i="9" s="1"/>
  <c r="H127" i="25"/>
  <c r="H130" i="25"/>
  <c r="H119" i="25"/>
  <c r="H132" i="25"/>
  <c r="H106" i="25"/>
  <c r="H3" i="2" s="1"/>
  <c r="H116" i="25"/>
  <c r="H131" i="25"/>
  <c r="H124" i="25"/>
  <c r="H128" i="25"/>
  <c r="E106" i="25"/>
  <c r="E3" i="2" s="1"/>
  <c r="E110" i="25"/>
  <c r="E114" i="25"/>
  <c r="E111" i="25"/>
  <c r="E3" i="8" s="1"/>
  <c r="E107" i="25"/>
  <c r="E116" i="25"/>
  <c r="E120" i="25"/>
  <c r="E124" i="25"/>
  <c r="E128" i="25"/>
  <c r="E108" i="25"/>
  <c r="E3" i="4" s="1"/>
  <c r="E113" i="25"/>
  <c r="E117" i="25"/>
  <c r="E121" i="25"/>
  <c r="E125" i="25"/>
  <c r="E123" i="25"/>
  <c r="E3" i="9" s="1"/>
  <c r="E129" i="25"/>
  <c r="E132" i="25"/>
  <c r="E109" i="25"/>
  <c r="E3" i="7" s="1"/>
  <c r="E112" i="25"/>
  <c r="E115" i="25"/>
  <c r="E118" i="25"/>
  <c r="E126" i="25"/>
  <c r="E133" i="25"/>
  <c r="E122" i="25"/>
  <c r="E3" i="6" s="1"/>
  <c r="E127" i="25"/>
  <c r="E131" i="25"/>
  <c r="E119" i="25"/>
  <c r="E130" i="25"/>
  <c r="Q106" i="25"/>
  <c r="Q3" i="2" s="1"/>
  <c r="Q110" i="25"/>
  <c r="Q114" i="25"/>
  <c r="Q109" i="25"/>
  <c r="Q3" i="7" s="1"/>
  <c r="Q111" i="25"/>
  <c r="Q3" i="8" s="1"/>
  <c r="Q113" i="25"/>
  <c r="Q116" i="25"/>
  <c r="Q120" i="25"/>
  <c r="Q124" i="25"/>
  <c r="Q128" i="25"/>
  <c r="Q107" i="25"/>
  <c r="Q112" i="25"/>
  <c r="Q117" i="25"/>
  <c r="Q121" i="25"/>
  <c r="Q125" i="25"/>
  <c r="Q119" i="25"/>
  <c r="Q127" i="25"/>
  <c r="Q132" i="25"/>
  <c r="Q108" i="25"/>
  <c r="Q3" i="4" s="1"/>
  <c r="Q122" i="25"/>
  <c r="Q3" i="6" s="1"/>
  <c r="Q129" i="25"/>
  <c r="Q133" i="25"/>
  <c r="Q126" i="25"/>
  <c r="Q131" i="25"/>
  <c r="Q118" i="25"/>
  <c r="Q123" i="25"/>
  <c r="Q3" i="9" s="1"/>
  <c r="Q115" i="25"/>
  <c r="Q130" i="25"/>
  <c r="I106" i="25"/>
  <c r="I3" i="2" s="1"/>
  <c r="I110" i="25"/>
  <c r="I114" i="25"/>
  <c r="I107" i="25"/>
  <c r="I112" i="25"/>
  <c r="I108" i="25"/>
  <c r="I3" i="4" s="1"/>
  <c r="I111" i="25"/>
  <c r="I3" i="8" s="1"/>
  <c r="I116" i="25"/>
  <c r="I120" i="25"/>
  <c r="I124" i="25"/>
  <c r="I128" i="25"/>
  <c r="I115" i="25"/>
  <c r="I117" i="25"/>
  <c r="I121" i="25"/>
  <c r="I125" i="25"/>
  <c r="I113" i="25"/>
  <c r="I119" i="25"/>
  <c r="I132" i="25"/>
  <c r="I122" i="25"/>
  <c r="I3" i="6" s="1"/>
  <c r="I133" i="25"/>
  <c r="I109" i="25"/>
  <c r="I3" i="7" s="1"/>
  <c r="I118" i="25"/>
  <c r="I131" i="25"/>
  <c r="I126" i="25"/>
  <c r="I129" i="25"/>
  <c r="I130" i="25"/>
  <c r="I123" i="25"/>
  <c r="I3" i="9" s="1"/>
  <c r="I127" i="25"/>
  <c r="Y106" i="25"/>
  <c r="Y3" i="2" s="1"/>
  <c r="Y110" i="25"/>
  <c r="Y114" i="25"/>
  <c r="Y107" i="25"/>
  <c r="Y112" i="25"/>
  <c r="Y108" i="25"/>
  <c r="Y3" i="4" s="1"/>
  <c r="Y113" i="25"/>
  <c r="Y116" i="25"/>
  <c r="Y120" i="25"/>
  <c r="Y124" i="25"/>
  <c r="Y128" i="25"/>
  <c r="Y109" i="25"/>
  <c r="Y3" i="7" s="1"/>
  <c r="Y117" i="25"/>
  <c r="Y121" i="25"/>
  <c r="Y125" i="25"/>
  <c r="Y119" i="25"/>
  <c r="Y132" i="25"/>
  <c r="Y122" i="25"/>
  <c r="Y3" i="6" s="1"/>
  <c r="Y126" i="25"/>
  <c r="Y133" i="25"/>
  <c r="Y111" i="25"/>
  <c r="Y3" i="8" s="1"/>
  <c r="Y118" i="25"/>
  <c r="Y129" i="25"/>
  <c r="Y131" i="25"/>
  <c r="Y115" i="25"/>
  <c r="Y127" i="25"/>
  <c r="Y130" i="25"/>
  <c r="Y123" i="25"/>
  <c r="Y3" i="9" s="1"/>
  <c r="W108" i="25"/>
  <c r="W3" i="4" s="1"/>
  <c r="W112" i="25"/>
  <c r="W109" i="25"/>
  <c r="W3" i="7" s="1"/>
  <c r="W114" i="25"/>
  <c r="W110" i="25"/>
  <c r="W107" i="25"/>
  <c r="W118" i="25"/>
  <c r="W122" i="25"/>
  <c r="W3" i="6" s="1"/>
  <c r="W126" i="25"/>
  <c r="W115" i="25"/>
  <c r="W119" i="25"/>
  <c r="W123" i="25"/>
  <c r="W3" i="9" s="1"/>
  <c r="W113" i="25"/>
  <c r="W121" i="25"/>
  <c r="W127" i="25"/>
  <c r="W130" i="25"/>
  <c r="W111" i="25"/>
  <c r="W3" i="8" s="1"/>
  <c r="W116" i="25"/>
  <c r="W124" i="25"/>
  <c r="W128" i="25"/>
  <c r="W131" i="25"/>
  <c r="W106" i="25"/>
  <c r="W3" i="2" s="1"/>
  <c r="W120" i="25"/>
  <c r="W133" i="25"/>
  <c r="W117" i="25"/>
  <c r="W129" i="25"/>
  <c r="W125" i="25"/>
  <c r="W132" i="25"/>
  <c r="J109" i="25"/>
  <c r="J3" i="7" s="1"/>
  <c r="J113" i="25"/>
  <c r="J106" i="25"/>
  <c r="J3" i="2" s="1"/>
  <c r="J111" i="25"/>
  <c r="J3" i="8" s="1"/>
  <c r="J107" i="25"/>
  <c r="J110" i="25"/>
  <c r="J119" i="25"/>
  <c r="J123" i="25"/>
  <c r="J3" i="9" s="1"/>
  <c r="J127" i="25"/>
  <c r="J112" i="25"/>
  <c r="J116" i="25"/>
  <c r="J120" i="25"/>
  <c r="J124" i="25"/>
  <c r="J108" i="25"/>
  <c r="J3" i="4" s="1"/>
  <c r="J118" i="25"/>
  <c r="J126" i="25"/>
  <c r="J129" i="25"/>
  <c r="J131" i="25"/>
  <c r="J114" i="25"/>
  <c r="J121" i="25"/>
  <c r="J132" i="25"/>
  <c r="J115" i="25"/>
  <c r="J3" i="10" s="1"/>
  <c r="J117" i="25"/>
  <c r="J130" i="25"/>
  <c r="J125" i="25"/>
  <c r="J128" i="25"/>
  <c r="J122" i="25"/>
  <c r="J3" i="6" s="1"/>
  <c r="J133" i="25"/>
  <c r="AA108" i="25"/>
  <c r="AA3" i="4" s="1"/>
  <c r="AA112" i="25"/>
  <c r="AA110" i="25"/>
  <c r="AA106" i="25"/>
  <c r="AA3" i="2" s="1"/>
  <c r="AA111" i="25"/>
  <c r="AA3" i="8" s="1"/>
  <c r="AA114" i="25"/>
  <c r="AA118" i="25"/>
  <c r="AA122" i="25"/>
  <c r="AA3" i="6" s="1"/>
  <c r="AA126" i="25"/>
  <c r="AA107" i="25"/>
  <c r="AA113" i="25"/>
  <c r="AA115" i="25"/>
  <c r="AA119" i="25"/>
  <c r="AA123" i="25"/>
  <c r="AA3" i="9" s="1"/>
  <c r="AA117" i="25"/>
  <c r="AA125" i="25"/>
  <c r="AA128" i="25"/>
  <c r="AA130" i="25"/>
  <c r="AA109" i="25"/>
  <c r="AA3" i="7" s="1"/>
  <c r="AA120" i="25"/>
  <c r="AA129" i="25"/>
  <c r="AA131" i="25"/>
  <c r="AA116" i="25"/>
  <c r="AA127" i="25"/>
  <c r="AA124" i="25"/>
  <c r="AA133" i="25"/>
  <c r="AA121" i="25"/>
  <c r="AA132" i="25"/>
  <c r="B132" i="25"/>
  <c r="B128" i="25"/>
  <c r="B124" i="25"/>
  <c r="B120" i="25"/>
  <c r="B116" i="25"/>
  <c r="B112" i="25"/>
  <c r="B108" i="25"/>
  <c r="B3" i="4" s="1"/>
  <c r="B130" i="25"/>
  <c r="B125" i="25"/>
  <c r="B119" i="25"/>
  <c r="B114" i="25"/>
  <c r="B109" i="25"/>
  <c r="B3" i="7" s="1"/>
  <c r="B133" i="25"/>
  <c r="B127" i="25"/>
  <c r="B122" i="25"/>
  <c r="B3" i="6" s="1"/>
  <c r="B117" i="25"/>
  <c r="B111" i="25"/>
  <c r="B3" i="8" s="1"/>
  <c r="B106" i="25"/>
  <c r="B3" i="2" s="1"/>
  <c r="B131" i="25"/>
  <c r="B121" i="25"/>
  <c r="B110" i="25"/>
  <c r="B129" i="25"/>
  <c r="B123" i="25"/>
  <c r="B3" i="9" s="1"/>
  <c r="B118" i="25"/>
  <c r="B113" i="25"/>
  <c r="B107" i="25"/>
  <c r="B126" i="25"/>
  <c r="B115" i="25"/>
  <c r="X107" i="25"/>
  <c r="X111" i="25"/>
  <c r="X3" i="8" s="1"/>
  <c r="X108" i="25"/>
  <c r="X3" i="4" s="1"/>
  <c r="X113" i="25"/>
  <c r="X109" i="25"/>
  <c r="X3" i="7" s="1"/>
  <c r="X106" i="25"/>
  <c r="X3" i="2" s="1"/>
  <c r="X117" i="25"/>
  <c r="X121" i="25"/>
  <c r="X125" i="25"/>
  <c r="X129" i="25"/>
  <c r="X110" i="25"/>
  <c r="X112" i="25"/>
  <c r="X118" i="25"/>
  <c r="X122" i="25"/>
  <c r="X3" i="6" s="1"/>
  <c r="X120" i="25"/>
  <c r="X126" i="25"/>
  <c r="X114" i="25"/>
  <c r="X115" i="25"/>
  <c r="X123" i="25"/>
  <c r="X3" i="9" s="1"/>
  <c r="X127" i="25"/>
  <c r="X130" i="25"/>
  <c r="X119" i="25"/>
  <c r="X132" i="25"/>
  <c r="X116" i="25"/>
  <c r="X128" i="25"/>
  <c r="X131" i="25"/>
  <c r="X124" i="25"/>
  <c r="X133" i="25"/>
  <c r="L107" i="25"/>
  <c r="L111" i="25"/>
  <c r="L3" i="8" s="1"/>
  <c r="L115" i="25"/>
  <c r="L109" i="25"/>
  <c r="L3" i="7" s="1"/>
  <c r="L114" i="25"/>
  <c r="L110" i="25"/>
  <c r="L108" i="25"/>
  <c r="L3" i="4" s="1"/>
  <c r="L117" i="25"/>
  <c r="L121" i="25"/>
  <c r="L125" i="25"/>
  <c r="L129" i="25"/>
  <c r="L113" i="25"/>
  <c r="L118" i="25"/>
  <c r="L122" i="25"/>
  <c r="L3" i="6" s="1"/>
  <c r="L126" i="25"/>
  <c r="L106" i="25"/>
  <c r="L3" i="2" s="1"/>
  <c r="L116" i="25"/>
  <c r="L124" i="25"/>
  <c r="L127" i="25"/>
  <c r="L133" i="25"/>
  <c r="L119" i="25"/>
  <c r="L128" i="25"/>
  <c r="L130" i="25"/>
  <c r="L112" i="25"/>
  <c r="L123" i="25"/>
  <c r="L3" i="9" s="1"/>
  <c r="L132" i="25"/>
  <c r="L120" i="25"/>
  <c r="L131" i="25"/>
  <c r="AC106" i="25"/>
  <c r="AC3" i="2" s="1"/>
  <c r="AC110" i="25"/>
  <c r="AC114" i="25"/>
  <c r="AC108" i="25"/>
  <c r="AC3" i="4" s="1"/>
  <c r="AC113" i="25"/>
  <c r="AC109" i="25"/>
  <c r="AC3" i="7" s="1"/>
  <c r="AC112" i="25"/>
  <c r="AC116" i="25"/>
  <c r="AC120" i="25"/>
  <c r="AC124" i="25"/>
  <c r="AC128" i="25"/>
  <c r="AC111" i="25"/>
  <c r="AC3" i="8" s="1"/>
  <c r="AC117" i="25"/>
  <c r="AC121" i="25"/>
  <c r="AC125" i="25"/>
  <c r="AC115" i="25"/>
  <c r="AC123" i="25"/>
  <c r="AC3" i="9" s="1"/>
  <c r="AC126" i="25"/>
  <c r="AC132" i="25"/>
  <c r="AC107" i="25"/>
  <c r="AC118" i="25"/>
  <c r="AC127" i="25"/>
  <c r="AC133" i="25"/>
  <c r="AC122" i="25"/>
  <c r="AC3" i="6" s="1"/>
  <c r="AC131" i="25"/>
  <c r="AC119" i="25"/>
  <c r="AC129" i="25"/>
  <c r="AC130" i="25"/>
  <c r="V109" i="25"/>
  <c r="V3" i="7" s="1"/>
  <c r="V113" i="25"/>
  <c r="V110" i="25"/>
  <c r="V106" i="25"/>
  <c r="V3" i="2" s="1"/>
  <c r="V108" i="25"/>
  <c r="V3" i="4" s="1"/>
  <c r="V112" i="25"/>
  <c r="V115" i="25"/>
  <c r="V119" i="25"/>
  <c r="V123" i="25"/>
  <c r="V3" i="9" s="1"/>
  <c r="V127" i="25"/>
  <c r="V111" i="25"/>
  <c r="V3" i="8" s="1"/>
  <c r="V114" i="25"/>
  <c r="V116" i="25"/>
  <c r="V120" i="25"/>
  <c r="V124" i="25"/>
  <c r="V107" i="25"/>
  <c r="V122" i="25"/>
  <c r="V3" i="6" s="1"/>
  <c r="V128" i="25"/>
  <c r="V131" i="25"/>
  <c r="V117" i="25"/>
  <c r="V125" i="25"/>
  <c r="V129" i="25"/>
  <c r="V132" i="25"/>
  <c r="V121" i="25"/>
  <c r="V126" i="25"/>
  <c r="V130" i="25"/>
  <c r="V118" i="25"/>
  <c r="V133" i="25"/>
  <c r="N109" i="25"/>
  <c r="N3" i="7" s="1"/>
  <c r="N113" i="25"/>
  <c r="N107" i="25"/>
  <c r="N112" i="25"/>
  <c r="N108" i="25"/>
  <c r="N3" i="4" s="1"/>
  <c r="N106" i="25"/>
  <c r="N3" i="2" s="1"/>
  <c r="N114" i="25"/>
  <c r="N119" i="25"/>
  <c r="N123" i="25"/>
  <c r="N3" i="9" s="1"/>
  <c r="N127" i="25"/>
  <c r="N110" i="25"/>
  <c r="N115" i="25"/>
  <c r="N116" i="25"/>
  <c r="N120" i="25"/>
  <c r="N124" i="25"/>
  <c r="N122" i="25"/>
  <c r="N3" i="6" s="1"/>
  <c r="N131" i="25"/>
  <c r="N117" i="25"/>
  <c r="N125" i="25"/>
  <c r="N132" i="25"/>
  <c r="N129" i="25"/>
  <c r="N121" i="25"/>
  <c r="N130" i="25"/>
  <c r="N111" i="25"/>
  <c r="N3" i="8" s="1"/>
  <c r="N126" i="25"/>
  <c r="N133" i="25"/>
  <c r="N118" i="25"/>
  <c r="N128" i="25"/>
  <c r="R109" i="25"/>
  <c r="R3" i="7" s="1"/>
  <c r="R113" i="25"/>
  <c r="R108" i="25"/>
  <c r="R3" i="4" s="1"/>
  <c r="R114" i="25"/>
  <c r="R110" i="25"/>
  <c r="R115" i="25"/>
  <c r="R119" i="25"/>
  <c r="R123" i="25"/>
  <c r="R3" i="9" s="1"/>
  <c r="R127" i="25"/>
  <c r="R106" i="25"/>
  <c r="R3" i="2" s="1"/>
  <c r="R116" i="25"/>
  <c r="R120" i="25"/>
  <c r="R124" i="25"/>
  <c r="R111" i="25"/>
  <c r="R3" i="8" s="1"/>
  <c r="R118" i="25"/>
  <c r="R126" i="25"/>
  <c r="R131" i="25"/>
  <c r="R112" i="25"/>
  <c r="R121" i="25"/>
  <c r="R128" i="25"/>
  <c r="R132" i="25"/>
  <c r="R125" i="25"/>
  <c r="R130" i="25"/>
  <c r="R117" i="25"/>
  <c r="R122" i="25"/>
  <c r="R3" i="6" s="1"/>
  <c r="R107" i="25"/>
  <c r="R129" i="25"/>
  <c r="R133" i="25"/>
  <c r="AA83" i="25"/>
  <c r="AA6" i="4" s="1"/>
  <c r="AA85" i="25"/>
  <c r="AA6" i="6" s="1"/>
  <c r="AA89" i="25"/>
  <c r="AA86" i="25"/>
  <c r="AA90" i="25"/>
  <c r="AA82" i="25"/>
  <c r="AA92" i="25"/>
  <c r="AA6" i="9" s="1"/>
  <c r="AA88" i="25"/>
  <c r="AA93" i="25"/>
  <c r="AA94" i="25"/>
  <c r="AA6" i="5" s="1"/>
  <c r="AA81" i="25"/>
  <c r="AA6" i="3" s="1"/>
  <c r="AA87" i="25"/>
  <c r="AA95" i="25"/>
  <c r="AA6" i="2" s="1"/>
  <c r="AA84" i="25"/>
  <c r="AA6" i="7" s="1"/>
  <c r="AA91" i="25"/>
  <c r="G83" i="25"/>
  <c r="G6" i="4" s="1"/>
  <c r="G85" i="25"/>
  <c r="G6" i="6" s="1"/>
  <c r="G89" i="25"/>
  <c r="G86" i="25"/>
  <c r="G90" i="25"/>
  <c r="G81" i="25"/>
  <c r="G6" i="3" s="1"/>
  <c r="G87" i="25"/>
  <c r="G91" i="25"/>
  <c r="G92" i="25"/>
  <c r="G6" i="9" s="1"/>
  <c r="G84" i="25"/>
  <c r="G6" i="7" s="1"/>
  <c r="G93" i="25"/>
  <c r="G82" i="25"/>
  <c r="G94" i="25"/>
  <c r="G6" i="5" s="1"/>
  <c r="G88" i="25"/>
  <c r="G95" i="25"/>
  <c r="G6" i="2" s="1"/>
  <c r="U81" i="25"/>
  <c r="U6" i="3" s="1"/>
  <c r="U82" i="25"/>
  <c r="U87" i="25"/>
  <c r="U84" i="25"/>
  <c r="U6" i="7" s="1"/>
  <c r="U88" i="25"/>
  <c r="U83" i="25"/>
  <c r="U6" i="4" s="1"/>
  <c r="U89" i="25"/>
  <c r="U94" i="25"/>
  <c r="U6" i="5" s="1"/>
  <c r="U86" i="25"/>
  <c r="U91" i="25"/>
  <c r="U95" i="25"/>
  <c r="U6" i="2" s="1"/>
  <c r="U92" i="25"/>
  <c r="U6" i="9" s="1"/>
  <c r="U85" i="25"/>
  <c r="U6" i="6" s="1"/>
  <c r="U90" i="25"/>
  <c r="U93" i="25"/>
  <c r="I81" i="25"/>
  <c r="I6" i="3" s="1"/>
  <c r="I82" i="25"/>
  <c r="I87" i="25"/>
  <c r="I91" i="25"/>
  <c r="I84" i="25"/>
  <c r="I6" i="7" s="1"/>
  <c r="I88" i="25"/>
  <c r="I85" i="25"/>
  <c r="I6" i="6" s="1"/>
  <c r="I94" i="25"/>
  <c r="I6" i="5" s="1"/>
  <c r="I90" i="25"/>
  <c r="I95" i="25"/>
  <c r="I6" i="2" s="1"/>
  <c r="I83" i="25"/>
  <c r="I6" i="4" s="1"/>
  <c r="I89" i="25"/>
  <c r="I92" i="25"/>
  <c r="I6" i="9" s="1"/>
  <c r="I86" i="25"/>
  <c r="I93" i="25"/>
  <c r="V86" i="25"/>
  <c r="V90" i="25"/>
  <c r="V81" i="25"/>
  <c r="V6" i="3" s="1"/>
  <c r="V82" i="25"/>
  <c r="V87" i="25"/>
  <c r="V84" i="25"/>
  <c r="V6" i="7" s="1"/>
  <c r="V93" i="25"/>
  <c r="V83" i="25"/>
  <c r="V6" i="4" s="1"/>
  <c r="V89" i="25"/>
  <c r="V94" i="25"/>
  <c r="V6" i="5" s="1"/>
  <c r="V88" i="25"/>
  <c r="V95" i="25"/>
  <c r="V6" i="2" s="1"/>
  <c r="V85" i="25"/>
  <c r="V6" i="6" s="1"/>
  <c r="V92" i="25"/>
  <c r="V6" i="9" s="1"/>
  <c r="V91" i="25"/>
  <c r="AE83" i="25"/>
  <c r="AE6" i="4" s="1"/>
  <c r="AE85" i="25"/>
  <c r="AE6" i="6" s="1"/>
  <c r="AE89" i="25"/>
  <c r="AE86" i="25"/>
  <c r="AE81" i="25"/>
  <c r="AE6" i="3" s="1"/>
  <c r="AE87" i="25"/>
  <c r="AE90" i="25"/>
  <c r="AE92" i="25"/>
  <c r="AE6" i="9" s="1"/>
  <c r="AE84" i="25"/>
  <c r="AE6" i="7" s="1"/>
  <c r="AE93" i="25"/>
  <c r="AE82" i="25"/>
  <c r="AE94" i="25"/>
  <c r="AE6" i="5" s="1"/>
  <c r="AE88" i="25"/>
  <c r="AE91" i="25"/>
  <c r="AE95" i="25"/>
  <c r="AE6" i="2" s="1"/>
  <c r="W83" i="25"/>
  <c r="W6" i="4" s="1"/>
  <c r="W85" i="25"/>
  <c r="W6" i="6" s="1"/>
  <c r="W89" i="25"/>
  <c r="W86" i="25"/>
  <c r="W90" i="25"/>
  <c r="W81" i="25"/>
  <c r="W6" i="3" s="1"/>
  <c r="W87" i="25"/>
  <c r="W92" i="25"/>
  <c r="W6" i="9" s="1"/>
  <c r="W84" i="25"/>
  <c r="W6" i="7" s="1"/>
  <c r="W93" i="25"/>
  <c r="W82" i="25"/>
  <c r="W88" i="25"/>
  <c r="W95" i="25"/>
  <c r="W6" i="2" s="1"/>
  <c r="W94" i="25"/>
  <c r="W6" i="5" s="1"/>
  <c r="W91" i="25"/>
  <c r="F83" i="25"/>
  <c r="F6" i="4" s="1"/>
  <c r="F89" i="25"/>
  <c r="F93" i="25"/>
  <c r="F91" i="25"/>
  <c r="F82" i="25"/>
  <c r="F87" i="25"/>
  <c r="F90" i="25"/>
  <c r="F81" i="25"/>
  <c r="F6" i="3" s="1"/>
  <c r="F84" i="25"/>
  <c r="F6" i="7" s="1"/>
  <c r="F86" i="25"/>
  <c r="F88" i="25"/>
  <c r="F92" i="25"/>
  <c r="F6" i="9" s="1"/>
  <c r="F95" i="25"/>
  <c r="F6" i="2" s="1"/>
  <c r="F85" i="25"/>
  <c r="F6" i="6" s="1"/>
  <c r="F94" i="25"/>
  <c r="F6" i="5" s="1"/>
  <c r="M81" i="25"/>
  <c r="M6" i="3" s="1"/>
  <c r="M82" i="25"/>
  <c r="M87" i="25"/>
  <c r="M84" i="25"/>
  <c r="M6" i="7" s="1"/>
  <c r="M88" i="25"/>
  <c r="M83" i="25"/>
  <c r="M6" i="4" s="1"/>
  <c r="M89" i="25"/>
  <c r="M94" i="25"/>
  <c r="M6" i="5" s="1"/>
  <c r="M86" i="25"/>
  <c r="M91" i="25"/>
  <c r="M95" i="25"/>
  <c r="M6" i="2" s="1"/>
  <c r="M85" i="25"/>
  <c r="M6" i="6" s="1"/>
  <c r="M92" i="25"/>
  <c r="M6" i="9" s="1"/>
  <c r="M90" i="25"/>
  <c r="M93" i="25"/>
  <c r="X84" i="25"/>
  <c r="X6" i="7" s="1"/>
  <c r="X88" i="25"/>
  <c r="X83" i="25"/>
  <c r="X6" i="4" s="1"/>
  <c r="X85" i="25"/>
  <c r="X6" i="6" s="1"/>
  <c r="X89" i="25"/>
  <c r="X90" i="25"/>
  <c r="X91" i="25"/>
  <c r="X95" i="25"/>
  <c r="X6" i="2" s="1"/>
  <c r="X81" i="25"/>
  <c r="X6" i="3" s="1"/>
  <c r="X87" i="25"/>
  <c r="X92" i="25"/>
  <c r="X6" i="9" s="1"/>
  <c r="X93" i="25"/>
  <c r="X86" i="25"/>
  <c r="X94" i="25"/>
  <c r="X6" i="5" s="1"/>
  <c r="X82" i="25"/>
  <c r="H84" i="25"/>
  <c r="H6" i="7" s="1"/>
  <c r="H88" i="25"/>
  <c r="H83" i="25"/>
  <c r="H6" i="4" s="1"/>
  <c r="H85" i="25"/>
  <c r="H6" i="6" s="1"/>
  <c r="H89" i="25"/>
  <c r="H90" i="25"/>
  <c r="H95" i="25"/>
  <c r="H6" i="2" s="1"/>
  <c r="H81" i="25"/>
  <c r="H6" i="3" s="1"/>
  <c r="H87" i="25"/>
  <c r="H91" i="25"/>
  <c r="H92" i="25"/>
  <c r="H6" i="9" s="1"/>
  <c r="H93" i="25"/>
  <c r="H86" i="25"/>
  <c r="H94" i="25"/>
  <c r="H6" i="5" s="1"/>
  <c r="H82" i="25"/>
  <c r="AG81" i="25"/>
  <c r="AG6" i="3" s="1"/>
  <c r="AG82" i="25"/>
  <c r="AG87" i="25"/>
  <c r="AG84" i="25"/>
  <c r="AG6" i="7" s="1"/>
  <c r="AG88" i="25"/>
  <c r="AG85" i="25"/>
  <c r="AG6" i="6" s="1"/>
  <c r="AG94" i="25"/>
  <c r="AG6" i="5" s="1"/>
  <c r="AG91" i="25"/>
  <c r="AG95" i="25"/>
  <c r="AG6" i="2" s="1"/>
  <c r="AG83" i="25"/>
  <c r="AG6" i="4" s="1"/>
  <c r="AG89" i="25"/>
  <c r="AG90" i="25"/>
  <c r="AG92" i="25"/>
  <c r="AG6" i="9" s="1"/>
  <c r="AG86" i="25"/>
  <c r="AG93" i="25"/>
  <c r="O83" i="25"/>
  <c r="O6" i="4" s="1"/>
  <c r="O85" i="25"/>
  <c r="O6" i="6" s="1"/>
  <c r="O89" i="25"/>
  <c r="O86" i="25"/>
  <c r="O90" i="25"/>
  <c r="O81" i="25"/>
  <c r="O6" i="3" s="1"/>
  <c r="O87" i="25"/>
  <c r="O92" i="25"/>
  <c r="O6" i="9" s="1"/>
  <c r="O84" i="25"/>
  <c r="O6" i="7" s="1"/>
  <c r="O93" i="25"/>
  <c r="O82" i="25"/>
  <c r="O94" i="25"/>
  <c r="O6" i="5" s="1"/>
  <c r="O88" i="25"/>
  <c r="O91" i="25"/>
  <c r="O95" i="25"/>
  <c r="O6" i="2" s="1"/>
  <c r="AI83" i="25"/>
  <c r="AI6" i="4" s="1"/>
  <c r="AI85" i="25"/>
  <c r="AI6" i="6" s="1"/>
  <c r="AI89" i="25"/>
  <c r="AI86" i="25"/>
  <c r="AI81" i="25"/>
  <c r="AI6" i="3" s="1"/>
  <c r="AI82" i="25"/>
  <c r="AI92" i="25"/>
  <c r="AI6" i="9" s="1"/>
  <c r="AI88" i="25"/>
  <c r="AI93" i="25"/>
  <c r="AI87" i="25"/>
  <c r="AI94" i="25"/>
  <c r="AI6" i="5" s="1"/>
  <c r="AI84" i="25"/>
  <c r="AI6" i="7" s="1"/>
  <c r="AI90" i="25"/>
  <c r="AI91" i="25"/>
  <c r="AI95" i="25"/>
  <c r="AI6" i="2" s="1"/>
  <c r="L84" i="25"/>
  <c r="L6" i="7" s="1"/>
  <c r="L88" i="25"/>
  <c r="L83" i="25"/>
  <c r="L6" i="4" s="1"/>
  <c r="L85" i="25"/>
  <c r="L6" i="6" s="1"/>
  <c r="L89" i="25"/>
  <c r="L86" i="25"/>
  <c r="L91" i="25"/>
  <c r="L95" i="25"/>
  <c r="L6" i="2" s="1"/>
  <c r="L82" i="25"/>
  <c r="L92" i="25"/>
  <c r="L6" i="9" s="1"/>
  <c r="L90" i="25"/>
  <c r="L93" i="25"/>
  <c r="L81" i="25"/>
  <c r="L6" i="3" s="1"/>
  <c r="L87" i="25"/>
  <c r="L94" i="25"/>
  <c r="L6" i="5" s="1"/>
  <c r="N86" i="25"/>
  <c r="N90" i="25"/>
  <c r="N81" i="25"/>
  <c r="N6" i="3" s="1"/>
  <c r="N82" i="25"/>
  <c r="N87" i="25"/>
  <c r="N84" i="25"/>
  <c r="N6" i="7" s="1"/>
  <c r="N93" i="25"/>
  <c r="N83" i="25"/>
  <c r="N6" i="4" s="1"/>
  <c r="N89" i="25"/>
  <c r="N94" i="25"/>
  <c r="N6" i="5" s="1"/>
  <c r="N95" i="25"/>
  <c r="N6" i="2" s="1"/>
  <c r="N88" i="25"/>
  <c r="N91" i="25"/>
  <c r="N85" i="25"/>
  <c r="N6" i="6" s="1"/>
  <c r="N92" i="25"/>
  <c r="N6" i="9" s="1"/>
  <c r="AH86" i="25"/>
  <c r="AH90" i="25"/>
  <c r="AH81" i="25"/>
  <c r="AH6" i="3" s="1"/>
  <c r="AH82" i="25"/>
  <c r="AH87" i="25"/>
  <c r="AH88" i="25"/>
  <c r="AH93" i="25"/>
  <c r="AH85" i="25"/>
  <c r="AH6" i="6" s="1"/>
  <c r="AH94" i="25"/>
  <c r="AH6" i="5" s="1"/>
  <c r="AH91" i="25"/>
  <c r="AH84" i="25"/>
  <c r="AH6" i="7" s="1"/>
  <c r="AH83" i="25"/>
  <c r="AH6" i="4" s="1"/>
  <c r="AH89" i="25"/>
  <c r="AH92" i="25"/>
  <c r="AH6" i="9" s="1"/>
  <c r="AH95" i="25"/>
  <c r="AH6" i="2" s="1"/>
  <c r="AD86" i="25"/>
  <c r="AD90" i="25"/>
  <c r="AD81" i="25"/>
  <c r="AD6" i="3" s="1"/>
  <c r="AD82" i="25"/>
  <c r="AD87" i="25"/>
  <c r="AD84" i="25"/>
  <c r="AD6" i="7" s="1"/>
  <c r="AD93" i="25"/>
  <c r="AD83" i="25"/>
  <c r="AD6" i="4" s="1"/>
  <c r="AD89" i="25"/>
  <c r="AD94" i="25"/>
  <c r="AD6" i="5" s="1"/>
  <c r="AD95" i="25"/>
  <c r="AD6" i="2" s="1"/>
  <c r="AD88" i="25"/>
  <c r="AD91" i="25"/>
  <c r="AD85" i="25"/>
  <c r="AD6" i="6" s="1"/>
  <c r="AD92" i="25"/>
  <c r="AD6" i="9" s="1"/>
  <c r="C83" i="25"/>
  <c r="C6" i="4" s="1"/>
  <c r="C81" i="25"/>
  <c r="C6" i="3" s="1"/>
  <c r="C82" i="25"/>
  <c r="C84" i="25"/>
  <c r="C6" i="7" s="1"/>
  <c r="C85" i="25"/>
  <c r="C6" i="6" s="1"/>
  <c r="C86" i="25"/>
  <c r="C87" i="25"/>
  <c r="C88" i="25"/>
  <c r="C89" i="25"/>
  <c r="C90" i="25"/>
  <c r="C91" i="25"/>
  <c r="C92" i="25"/>
  <c r="C6" i="9" s="1"/>
  <c r="C93" i="25"/>
  <c r="C94" i="25"/>
  <c r="C6" i="5" s="1"/>
  <c r="C95" i="25"/>
  <c r="C6" i="2" s="1"/>
  <c r="Z86" i="25"/>
  <c r="Z90" i="25"/>
  <c r="Z81" i="25"/>
  <c r="Z6" i="3" s="1"/>
  <c r="Z82" i="25"/>
  <c r="Z87" i="25"/>
  <c r="Z88" i="25"/>
  <c r="Z93" i="25"/>
  <c r="Z85" i="25"/>
  <c r="Z6" i="6" s="1"/>
  <c r="Z94" i="25"/>
  <c r="Z6" i="5" s="1"/>
  <c r="Z84" i="25"/>
  <c r="Z6" i="7" s="1"/>
  <c r="Z91" i="25"/>
  <c r="Z95" i="25"/>
  <c r="Z6" i="2" s="1"/>
  <c r="Z83" i="25"/>
  <c r="Z6" i="4" s="1"/>
  <c r="Z89" i="25"/>
  <c r="Z92" i="25"/>
  <c r="Z6" i="9" s="1"/>
  <c r="B95" i="25"/>
  <c r="B6" i="2" s="1"/>
  <c r="B91" i="25"/>
  <c r="B87" i="25"/>
  <c r="B82" i="25"/>
  <c r="B83" i="25"/>
  <c r="B6" i="4" s="1"/>
  <c r="B94" i="25"/>
  <c r="B6" i="5" s="1"/>
  <c r="B90" i="25"/>
  <c r="B86" i="25"/>
  <c r="B81" i="25"/>
  <c r="B6" i="3" s="1"/>
  <c r="B89" i="25"/>
  <c r="B88" i="25"/>
  <c r="B85" i="25"/>
  <c r="B6" i="6" s="1"/>
  <c r="B93" i="25"/>
  <c r="B84" i="25"/>
  <c r="B6" i="7" s="1"/>
  <c r="B92" i="25"/>
  <c r="B6" i="9" s="1"/>
  <c r="T84" i="25"/>
  <c r="T6" i="7" s="1"/>
  <c r="T88" i="25"/>
  <c r="T83" i="25"/>
  <c r="T6" i="4" s="1"/>
  <c r="T85" i="25"/>
  <c r="T6" i="6" s="1"/>
  <c r="T89" i="25"/>
  <c r="T86" i="25"/>
  <c r="T91" i="25"/>
  <c r="T95" i="25"/>
  <c r="T6" i="2" s="1"/>
  <c r="T82" i="25"/>
  <c r="T92" i="25"/>
  <c r="T6" i="9" s="1"/>
  <c r="T90" i="25"/>
  <c r="T93" i="25"/>
  <c r="T81" i="25"/>
  <c r="T6" i="3" s="1"/>
  <c r="T87" i="25"/>
  <c r="T94" i="25"/>
  <c r="T6" i="5" s="1"/>
  <c r="D83" i="25"/>
  <c r="D6" i="4" s="1"/>
  <c r="D81" i="25"/>
  <c r="D6" i="3" s="1"/>
  <c r="D82" i="25"/>
  <c r="D84" i="25"/>
  <c r="D6" i="7" s="1"/>
  <c r="D85" i="25"/>
  <c r="D6" i="6" s="1"/>
  <c r="D86" i="25"/>
  <c r="D87" i="25"/>
  <c r="D88" i="25"/>
  <c r="D91" i="25"/>
  <c r="D95" i="25"/>
  <c r="D6" i="2" s="1"/>
  <c r="D89" i="25"/>
  <c r="D90" i="25"/>
  <c r="D94" i="25"/>
  <c r="D6" i="5" s="1"/>
  <c r="D93" i="25"/>
  <c r="D92" i="25"/>
  <c r="D6" i="9" s="1"/>
  <c r="Q81" i="25"/>
  <c r="Q6" i="3" s="1"/>
  <c r="Q82" i="25"/>
  <c r="Q87" i="25"/>
  <c r="Q84" i="25"/>
  <c r="Q6" i="7" s="1"/>
  <c r="Q88" i="25"/>
  <c r="Q85" i="25"/>
  <c r="Q6" i="6" s="1"/>
  <c r="Q94" i="25"/>
  <c r="Q6" i="5" s="1"/>
  <c r="Q90" i="25"/>
  <c r="Q91" i="25"/>
  <c r="Q95" i="25"/>
  <c r="Q6" i="2" s="1"/>
  <c r="Q83" i="25"/>
  <c r="Q6" i="4" s="1"/>
  <c r="Q89" i="25"/>
  <c r="Q92" i="25"/>
  <c r="Q6" i="9" s="1"/>
  <c r="Q86" i="25"/>
  <c r="Q93" i="25"/>
  <c r="AB84" i="25"/>
  <c r="AB6" i="7" s="1"/>
  <c r="AB88" i="25"/>
  <c r="AB83" i="25"/>
  <c r="AB6" i="4" s="1"/>
  <c r="AB85" i="25"/>
  <c r="AB6" i="6" s="1"/>
  <c r="AB89" i="25"/>
  <c r="AB86" i="25"/>
  <c r="AB91" i="25"/>
  <c r="AB95" i="25"/>
  <c r="AB6" i="2" s="1"/>
  <c r="AB82" i="25"/>
  <c r="AB92" i="25"/>
  <c r="AB6" i="9" s="1"/>
  <c r="AB90" i="25"/>
  <c r="AB81" i="25"/>
  <c r="AB6" i="3" s="1"/>
  <c r="AB87" i="25"/>
  <c r="AB94" i="25"/>
  <c r="AB6" i="5" s="1"/>
  <c r="AB93" i="25"/>
  <c r="K83" i="25"/>
  <c r="K6" i="4" s="1"/>
  <c r="K85" i="25"/>
  <c r="K6" i="6" s="1"/>
  <c r="K89" i="25"/>
  <c r="K86" i="25"/>
  <c r="K90" i="25"/>
  <c r="K82" i="25"/>
  <c r="K92" i="25"/>
  <c r="K6" i="9" s="1"/>
  <c r="K88" i="25"/>
  <c r="K93" i="25"/>
  <c r="K94" i="25"/>
  <c r="K6" i="5" s="1"/>
  <c r="K81" i="25"/>
  <c r="K6" i="3" s="1"/>
  <c r="K87" i="25"/>
  <c r="K95" i="25"/>
  <c r="K6" i="2" s="1"/>
  <c r="K84" i="25"/>
  <c r="K6" i="7" s="1"/>
  <c r="K91" i="25"/>
  <c r="R86" i="25"/>
  <c r="R90" i="25"/>
  <c r="R81" i="25"/>
  <c r="R6" i="3" s="1"/>
  <c r="R82" i="25"/>
  <c r="R87" i="25"/>
  <c r="R88" i="25"/>
  <c r="R93" i="25"/>
  <c r="R85" i="25"/>
  <c r="R6" i="6" s="1"/>
  <c r="R94" i="25"/>
  <c r="R6" i="5" s="1"/>
  <c r="R91" i="25"/>
  <c r="R84" i="25"/>
  <c r="R6" i="7" s="1"/>
  <c r="R83" i="25"/>
  <c r="R6" i="4" s="1"/>
  <c r="R89" i="25"/>
  <c r="R92" i="25"/>
  <c r="R6" i="9" s="1"/>
  <c r="R95" i="25"/>
  <c r="R6" i="2" s="1"/>
  <c r="J86" i="25"/>
  <c r="J90" i="25"/>
  <c r="J81" i="25"/>
  <c r="J6" i="3" s="1"/>
  <c r="J82" i="25"/>
  <c r="J87" i="25"/>
  <c r="J88" i="25"/>
  <c r="J93" i="25"/>
  <c r="J85" i="25"/>
  <c r="J6" i="6" s="1"/>
  <c r="J94" i="25"/>
  <c r="J6" i="5" s="1"/>
  <c r="J84" i="25"/>
  <c r="J6" i="7" s="1"/>
  <c r="J91" i="25"/>
  <c r="J95" i="25"/>
  <c r="J6" i="2" s="1"/>
  <c r="J92" i="25"/>
  <c r="J6" i="9" s="1"/>
  <c r="J83" i="25"/>
  <c r="J6" i="4" s="1"/>
  <c r="J89" i="25"/>
  <c r="S83" i="25"/>
  <c r="S6" i="4" s="1"/>
  <c r="S85" i="25"/>
  <c r="S6" i="6" s="1"/>
  <c r="S89" i="25"/>
  <c r="S86" i="25"/>
  <c r="S90" i="25"/>
  <c r="S82" i="25"/>
  <c r="S92" i="25"/>
  <c r="S6" i="9" s="1"/>
  <c r="S88" i="25"/>
  <c r="S93" i="25"/>
  <c r="S81" i="25"/>
  <c r="S6" i="3" s="1"/>
  <c r="S87" i="25"/>
  <c r="S94" i="25"/>
  <c r="S6" i="5" s="1"/>
  <c r="S84" i="25"/>
  <c r="S6" i="7" s="1"/>
  <c r="S91" i="25"/>
  <c r="S95" i="25"/>
  <c r="S6" i="2" s="1"/>
  <c r="AC81" i="25"/>
  <c r="AC6" i="3" s="1"/>
  <c r="AC82" i="25"/>
  <c r="AC87" i="25"/>
  <c r="AC84" i="25"/>
  <c r="AC6" i="7" s="1"/>
  <c r="AC88" i="25"/>
  <c r="AC83" i="25"/>
  <c r="AC6" i="4" s="1"/>
  <c r="AC89" i="25"/>
  <c r="AC94" i="25"/>
  <c r="AC6" i="5" s="1"/>
  <c r="AC86" i="25"/>
  <c r="AC91" i="25"/>
  <c r="AC95" i="25"/>
  <c r="AC6" i="2" s="1"/>
  <c r="AC85" i="25"/>
  <c r="AC6" i="6" s="1"/>
  <c r="AC92" i="25"/>
  <c r="AC6" i="9" s="1"/>
  <c r="AC90" i="25"/>
  <c r="AC93" i="25"/>
  <c r="AF84" i="25"/>
  <c r="AF6" i="7" s="1"/>
  <c r="AF88" i="25"/>
  <c r="AF83" i="25"/>
  <c r="AF6" i="4" s="1"/>
  <c r="AF85" i="25"/>
  <c r="AF6" i="6" s="1"/>
  <c r="AF89" i="25"/>
  <c r="AF91" i="25"/>
  <c r="AF95" i="25"/>
  <c r="AF6" i="2" s="1"/>
  <c r="AF81" i="25"/>
  <c r="AF6" i="3" s="1"/>
  <c r="AF87" i="25"/>
  <c r="AF90" i="25"/>
  <c r="AF92" i="25"/>
  <c r="AF6" i="9" s="1"/>
  <c r="AF86" i="25"/>
  <c r="AF93" i="25"/>
  <c r="AF82" i="25"/>
  <c r="AF94" i="25"/>
  <c r="AF6" i="5" s="1"/>
  <c r="P84" i="25"/>
  <c r="P6" i="7" s="1"/>
  <c r="P88" i="25"/>
  <c r="P83" i="25"/>
  <c r="P6" i="4" s="1"/>
  <c r="P85" i="25"/>
  <c r="P6" i="6" s="1"/>
  <c r="P89" i="25"/>
  <c r="P90" i="25"/>
  <c r="P91" i="25"/>
  <c r="P95" i="25"/>
  <c r="P6" i="2" s="1"/>
  <c r="P81" i="25"/>
  <c r="P6" i="3" s="1"/>
  <c r="P87" i="25"/>
  <c r="P92" i="25"/>
  <c r="P6" i="9" s="1"/>
  <c r="P86" i="25"/>
  <c r="P93" i="25"/>
  <c r="P82" i="25"/>
  <c r="P94" i="25"/>
  <c r="P6" i="5" s="1"/>
  <c r="Y81" i="25"/>
  <c r="Y6" i="3" s="1"/>
  <c r="Y82" i="25"/>
  <c r="Y87" i="25"/>
  <c r="Y84" i="25"/>
  <c r="Y6" i="7" s="1"/>
  <c r="Y88" i="25"/>
  <c r="Y85" i="25"/>
  <c r="Y6" i="6" s="1"/>
  <c r="Y94" i="25"/>
  <c r="Y6" i="5" s="1"/>
  <c r="Y90" i="25"/>
  <c r="Y91" i="25"/>
  <c r="Y95" i="25"/>
  <c r="Y6" i="2" s="1"/>
  <c r="Y83" i="25"/>
  <c r="Y6" i="4" s="1"/>
  <c r="Y89" i="25"/>
  <c r="Y92" i="25"/>
  <c r="Y6" i="9" s="1"/>
  <c r="Y86" i="25"/>
  <c r="Y93" i="25"/>
  <c r="E83" i="25"/>
  <c r="E6" i="4" s="1"/>
  <c r="E81" i="25"/>
  <c r="E6" i="3" s="1"/>
  <c r="E84" i="25"/>
  <c r="E6" i="7" s="1"/>
  <c r="E86" i="25"/>
  <c r="E88" i="25"/>
  <c r="E92" i="25"/>
  <c r="E6" i="9" s="1"/>
  <c r="E82" i="25"/>
  <c r="E85" i="25"/>
  <c r="E6" i="6" s="1"/>
  <c r="E94" i="25"/>
  <c r="E6" i="5" s="1"/>
  <c r="E93" i="25"/>
  <c r="E91" i="25"/>
  <c r="E95" i="25"/>
  <c r="E6" i="2" s="1"/>
  <c r="E87" i="25"/>
  <c r="E90" i="25"/>
  <c r="E89" i="25"/>
  <c r="R3" i="10" l="1"/>
  <c r="AB3" i="10"/>
  <c r="Z3" i="10"/>
  <c r="AD3" i="10"/>
  <c r="AE3" i="10"/>
  <c r="AI3" i="10"/>
  <c r="Y3" i="10"/>
  <c r="K3" i="10"/>
  <c r="AA3" i="10"/>
  <c r="E3" i="10"/>
  <c r="N3" i="10"/>
  <c r="AH3" i="10"/>
  <c r="F3" i="10"/>
  <c r="X3" i="10"/>
  <c r="W3" i="10"/>
  <c r="S3" i="10"/>
  <c r="O3" i="10"/>
  <c r="G3" i="10"/>
  <c r="U3" i="10"/>
  <c r="AC3" i="10"/>
  <c r="B3" i="10"/>
  <c r="I3" i="10"/>
  <c r="M3" i="10"/>
  <c r="V3" i="10"/>
  <c r="L3" i="10"/>
  <c r="Q3" i="10"/>
  <c r="H3" i="10"/>
  <c r="T3" i="10"/>
  <c r="AG3" i="10"/>
  <c r="D3" i="10"/>
  <c r="P3" i="10"/>
  <c r="C3" i="10"/>
  <c r="V135" i="25"/>
  <c r="L135" i="25"/>
  <c r="AA135" i="25"/>
  <c r="H135" i="25"/>
  <c r="AF135" i="25"/>
  <c r="D135" i="25"/>
  <c r="F135" i="25"/>
  <c r="K135" i="25"/>
  <c r="J135" i="25"/>
  <c r="T135" i="25"/>
  <c r="Z135" i="25"/>
  <c r="AH135" i="25"/>
  <c r="O135" i="25"/>
  <c r="AE135" i="25"/>
  <c r="R135" i="25"/>
  <c r="N135" i="25"/>
  <c r="X135" i="25"/>
  <c r="B135" i="25"/>
  <c r="W135" i="25"/>
  <c r="G135" i="25"/>
  <c r="C135" i="25"/>
  <c r="AI135" i="25"/>
  <c r="AB135" i="25"/>
  <c r="AB97" i="25"/>
  <c r="T97" i="25"/>
  <c r="AH97" i="25"/>
  <c r="AC135" i="25"/>
  <c r="Y135" i="25"/>
  <c r="I135" i="25"/>
  <c r="Q135" i="25"/>
  <c r="E135" i="25"/>
  <c r="AD135" i="25"/>
  <c r="S135" i="25"/>
  <c r="M135" i="25"/>
  <c r="AG135" i="25"/>
  <c r="P135" i="25"/>
  <c r="U135" i="25"/>
  <c r="AI97" i="25"/>
  <c r="V97" i="25"/>
  <c r="AC97" i="25"/>
  <c r="X97" i="25"/>
  <c r="W97" i="25"/>
  <c r="J97" i="25"/>
  <c r="AD97" i="25"/>
  <c r="L97" i="25"/>
  <c r="U97" i="25"/>
  <c r="AA97" i="25"/>
  <c r="D97" i="25"/>
  <c r="C97" i="25"/>
  <c r="AE97" i="25"/>
  <c r="P97" i="25"/>
  <c r="AF97" i="25"/>
  <c r="S97" i="25"/>
  <c r="R97" i="25"/>
  <c r="K97" i="25"/>
  <c r="Q97" i="25"/>
  <c r="Z97" i="25"/>
  <c r="O97" i="25"/>
  <c r="AG97" i="25"/>
  <c r="H97" i="25"/>
  <c r="F97" i="25"/>
  <c r="I97" i="25"/>
  <c r="E97" i="25"/>
  <c r="Y97" i="25"/>
  <c r="B97" i="25"/>
  <c r="N97" i="25"/>
  <c r="M97" i="25"/>
  <c r="G97" i="25"/>
</calcChain>
</file>

<file path=xl/sharedStrings.xml><?xml version="1.0" encoding="utf-8"?>
<sst xmlns="http://schemas.openxmlformats.org/spreadsheetml/2006/main" count="2803" uniqueCount="760">
  <si>
    <t>BTU/yr</t>
  </si>
  <si>
    <t>Cement and other carbonate use</t>
  </si>
  <si>
    <t>Natural gas and petroleum systems</t>
  </si>
  <si>
    <t>Iron and steel</t>
  </si>
  <si>
    <t>Chemicals</t>
  </si>
  <si>
    <t>Coal Mining</t>
  </si>
  <si>
    <t>Water + Waste</t>
  </si>
  <si>
    <t>Agriculture</t>
  </si>
  <si>
    <t>Other industries</t>
  </si>
  <si>
    <t>EU28 - Iron and Steel</t>
  </si>
  <si>
    <t>Value added (M€2010)</t>
  </si>
  <si>
    <t>Integrated steelworks</t>
  </si>
  <si>
    <t>Electric arc</t>
  </si>
  <si>
    <t>Physical output (kt steel)</t>
  </si>
  <si>
    <t>Policy variables</t>
  </si>
  <si>
    <t>ETS/Carbon value (€2010 / tCO2)</t>
  </si>
  <si>
    <t>Efficiency value (€2010 / MWh)</t>
  </si>
  <si>
    <t>Renewables support value (€2010 / MWh)</t>
  </si>
  <si>
    <t>Energy consumption (ktoe)</t>
  </si>
  <si>
    <t>by fuel</t>
  </si>
  <si>
    <t>Solids</t>
  </si>
  <si>
    <t>HCL and others</t>
  </si>
  <si>
    <t>Coke</t>
  </si>
  <si>
    <t>Liquids</t>
  </si>
  <si>
    <t>RFG</t>
  </si>
  <si>
    <t>LPG</t>
  </si>
  <si>
    <t>GDO</t>
  </si>
  <si>
    <t>RFO</t>
  </si>
  <si>
    <t>OLF</t>
  </si>
  <si>
    <t>Gas</t>
  </si>
  <si>
    <t>NGS</t>
  </si>
  <si>
    <t>DGS</t>
  </si>
  <si>
    <t>RES and wastes</t>
  </si>
  <si>
    <t>Biomass and wastes</t>
  </si>
  <si>
    <t>Solar</t>
  </si>
  <si>
    <t>Steam distributed</t>
  </si>
  <si>
    <t>Electricity</t>
  </si>
  <si>
    <t>Hydrogen</t>
  </si>
  <si>
    <t>by subsector</t>
  </si>
  <si>
    <t>CO2 emissions (kt CO2)</t>
  </si>
  <si>
    <t>Total emissions</t>
  </si>
  <si>
    <t>Emissions from energy consumption</t>
  </si>
  <si>
    <t>Process emissions</t>
  </si>
  <si>
    <t>Value added intensity (VA in €2010/t of output)</t>
  </si>
  <si>
    <t>Energy intensity (toe/t of output)</t>
  </si>
  <si>
    <t>Emission intensity (t of CO2 / t of output)</t>
  </si>
  <si>
    <t>Detailed split of energy consumption (ktoe)</t>
  </si>
  <si>
    <t>Lighting</t>
  </si>
  <si>
    <t>Low enthalpy heat</t>
  </si>
  <si>
    <t>Diesel oil</t>
  </si>
  <si>
    <t>Natural gas</t>
  </si>
  <si>
    <t>Air compressors</t>
  </si>
  <si>
    <t>Motor drives</t>
  </si>
  <si>
    <t>Fans and pumps</t>
  </si>
  <si>
    <t>Steel: Sinter/Pellet making</t>
  </si>
  <si>
    <t>Residual fuel oil</t>
  </si>
  <si>
    <t>Derived gases</t>
  </si>
  <si>
    <t>Steel: Steel making process</t>
  </si>
  <si>
    <t>Steel: Blast /Basic oxygen furnace</t>
  </si>
  <si>
    <t>Biomass</t>
  </si>
  <si>
    <t>Steel: Direct reduced iron with EAF</t>
  </si>
  <si>
    <t>Steel: Furnaces, Refining and Rolling</t>
  </si>
  <si>
    <t>Thermal</t>
  </si>
  <si>
    <t>Electric</t>
  </si>
  <si>
    <t>Steel: Products finishing</t>
  </si>
  <si>
    <t>Steel: Products finishing - Thermal</t>
  </si>
  <si>
    <t>Steel: Products finishing - Steam</t>
  </si>
  <si>
    <t>Other liquids</t>
  </si>
  <si>
    <t>Steel: Products finishing - Electric</t>
  </si>
  <si>
    <t>Steel: Smelters</t>
  </si>
  <si>
    <t>Steel: Electric arc</t>
  </si>
  <si>
    <t>Steel: Furnaces, Refining and Rolling - Thermal</t>
  </si>
  <si>
    <t>Steel: Furnaces, Refining and Rolling - Electric</t>
  </si>
  <si>
    <t>Market shares of energy uses (%)</t>
  </si>
  <si>
    <t>Energy intensity (kgoe per t of output)</t>
  </si>
  <si>
    <t>Detailed split of useful energy demand (ktoe)</t>
  </si>
  <si>
    <t>Ratio of useful energy demand to final energy consumption (system efficiency indicator)</t>
  </si>
  <si>
    <t>Detailed split of CO2 emissions (kt CO2)</t>
  </si>
  <si>
    <t>Market shares of emissions (%)</t>
  </si>
  <si>
    <t>Emission intensity (kg of CO2 per t of output)</t>
  </si>
  <si>
    <t>Cost characteristics</t>
  </si>
  <si>
    <t>Integrated steelworks - Total energy related costs (€2010 per t of output)</t>
  </si>
  <si>
    <t>Energy equipment capital and operating costs</t>
  </si>
  <si>
    <t>Annuity of the capital costs</t>
  </si>
  <si>
    <t>Fixed costs</t>
  </si>
  <si>
    <t>Variable O&amp;M costs</t>
  </si>
  <si>
    <t>Fuel costs</t>
  </si>
  <si>
    <t>Policy related costs</t>
  </si>
  <si>
    <t>CO2 emissions related cost</t>
  </si>
  <si>
    <t>Efficiency policy related cost</t>
  </si>
  <si>
    <t>Renewables support</t>
  </si>
  <si>
    <t>Energy equipment related costs per energy consumed (€2010 per toe)</t>
  </si>
  <si>
    <t>Electric arc - Total energy related costs (€2010 per t of output)</t>
  </si>
  <si>
    <t>Notes</t>
  </si>
  <si>
    <t>Petroleum Fuels Categorization (mapped based on closest BTU Content)</t>
  </si>
  <si>
    <t>Crude Oil</t>
  </si>
  <si>
    <t>LPG/propane/butane</t>
  </si>
  <si>
    <t>Petroleum Diesel</t>
  </si>
  <si>
    <t>Heavy or Residual Oil</t>
  </si>
  <si>
    <t>Refinery Gas</t>
  </si>
  <si>
    <t>Population</t>
  </si>
  <si>
    <t xml:space="preserve">Ganora et al </t>
  </si>
  <si>
    <t>Opportunities to improve energy use in urban wastewater treatment: a European-scale analysis</t>
  </si>
  <si>
    <t>https://iopscience.iop.org/article/10.1088/1748-9326/ab0b54/meta</t>
  </si>
  <si>
    <t xml:space="preserve">Table 2 </t>
  </si>
  <si>
    <t>Waste Management (2019)</t>
  </si>
  <si>
    <t xml:space="preserve">Potencia Central Scenario Assumptions </t>
  </si>
  <si>
    <t>Assumptions_Central_2018_EU28</t>
  </si>
  <si>
    <t xml:space="preserve">Population based on Potencia Central Assumptions </t>
  </si>
  <si>
    <t xml:space="preserve">Raw data Primary Energy Use (electricity in GWh/year) </t>
  </si>
  <si>
    <t>Primary Energy Use in Ktoe</t>
  </si>
  <si>
    <t>Conversion Factor GWh to Ktoe</t>
  </si>
  <si>
    <t>EU28 - Agriculture</t>
  </si>
  <si>
    <t>Physical output (index)</t>
  </si>
  <si>
    <t>Installed capacity (production index)</t>
  </si>
  <si>
    <t>Capacity investment (production index)</t>
  </si>
  <si>
    <t>Decommissioned capacity (production index)</t>
  </si>
  <si>
    <t>Idle capacity (production index)</t>
  </si>
  <si>
    <t>by fuel (EUROSTAT DATA)</t>
  </si>
  <si>
    <t>Liquified petroleum gas (LPG)</t>
  </si>
  <si>
    <t>Gas/diesel oil (without biofuels)</t>
  </si>
  <si>
    <t>Residual fuel oil and other liquids</t>
  </si>
  <si>
    <t>Gases</t>
  </si>
  <si>
    <t>Renewable energies and wastes</t>
  </si>
  <si>
    <t>Biogas</t>
  </si>
  <si>
    <t>Liquid biofuels</t>
  </si>
  <si>
    <t>Geothermal</t>
  </si>
  <si>
    <t>Value added intensity (toe / M€2010)</t>
  </si>
  <si>
    <t>Energy intensity (toe / physical output index)</t>
  </si>
  <si>
    <t>Useful energy demand intensity (toe useful / physical output index)</t>
  </si>
  <si>
    <t>Emission intensity (kt of CO2 / ktoe)</t>
  </si>
  <si>
    <t>EU28 - Non-metallic mineral products</t>
  </si>
  <si>
    <t>Cement</t>
  </si>
  <si>
    <t>Ceramics &amp; other NMM</t>
  </si>
  <si>
    <t xml:space="preserve">Glass production </t>
  </si>
  <si>
    <t>Physical output</t>
  </si>
  <si>
    <t>Cement (kt)</t>
  </si>
  <si>
    <t>Ceramics &amp; other NMM (kt bricks eq.)</t>
  </si>
  <si>
    <t>Glass production (kt)</t>
  </si>
  <si>
    <t>Cement: Grinding, milling of raw material</t>
  </si>
  <si>
    <t>Cement: Pre-heating and pre-calcination</t>
  </si>
  <si>
    <t>Cement: pre-processing - Fuel use</t>
  </si>
  <si>
    <t>Cement: pre-processing - Steam</t>
  </si>
  <si>
    <t>Cement: Clinker production (kilns)</t>
  </si>
  <si>
    <t>Cement: Clinker production - thermal</t>
  </si>
  <si>
    <t>Cement: Clinker production - electric</t>
  </si>
  <si>
    <t>Cement: Grinding, packaging</t>
  </si>
  <si>
    <t>Ceramics: Mixing of raw material</t>
  </si>
  <si>
    <t>Ceramics: Drying and sintering of raw material</t>
  </si>
  <si>
    <t>Ceramics: Thermal drying and sintering</t>
  </si>
  <si>
    <t>Ceramics: Steam drying and sintering</t>
  </si>
  <si>
    <t>Ceramics: Microwave drying and sintering</t>
  </si>
  <si>
    <t>Ceramics: Primary production process</t>
  </si>
  <si>
    <t>Ceramics: Thermal kiln</t>
  </si>
  <si>
    <t>Ceramics: Electric kiln</t>
  </si>
  <si>
    <t>Ceramics: Product finishing</t>
  </si>
  <si>
    <t>Ceramics: Thermal furnace</t>
  </si>
  <si>
    <t>Ceramics: Electric furnace</t>
  </si>
  <si>
    <t>Glass production</t>
  </si>
  <si>
    <t>Glass: Melting tank</t>
  </si>
  <si>
    <t>Glass: Thermal melting tank</t>
  </si>
  <si>
    <t>Glass: Electric melting tank</t>
  </si>
  <si>
    <t>Glass: Forming</t>
  </si>
  <si>
    <t>Glass: Annealing</t>
  </si>
  <si>
    <t>Glass: Annealing - thermal</t>
  </si>
  <si>
    <t>Glass: Annealing - electric</t>
  </si>
  <si>
    <t>Glass: Finishing processes</t>
  </si>
  <si>
    <t>Cement - Total energy related costs (€2010 per t of output)</t>
  </si>
  <si>
    <t>Ceramics &amp; other NMM - Total energy related costs (€2010 per t of output)</t>
  </si>
  <si>
    <t>Glass production - Total energy related costs (€2010 per t of output)</t>
  </si>
  <si>
    <t>EU28 - Chemicals Industry</t>
  </si>
  <si>
    <t>Chemicals and chemical products</t>
  </si>
  <si>
    <t xml:space="preserve">Basic chemicals </t>
  </si>
  <si>
    <t>Other chemicals</t>
  </si>
  <si>
    <t>Pharmaceutical products etc.</t>
  </si>
  <si>
    <t>Basic chemicals (kt ethylene eq.)</t>
  </si>
  <si>
    <t>Other chemicals (kt ethylene eq.)</t>
  </si>
  <si>
    <t>Pharmaceutical products etc. (kt ethylene eq.)</t>
  </si>
  <si>
    <t>Basic chemicals</t>
  </si>
  <si>
    <t>Non-energy use in the Chemical industry (ktoe)</t>
  </si>
  <si>
    <t>Naphtha</t>
  </si>
  <si>
    <t>non energy</t>
  </si>
  <si>
    <t>energy</t>
  </si>
  <si>
    <t>Basic chemicals: energy uses</t>
  </si>
  <si>
    <t>Chemicals: Steam processing</t>
  </si>
  <si>
    <t>Chemicals: Furnaces</t>
  </si>
  <si>
    <t>Chemicals: Furnaces - Thermal</t>
  </si>
  <si>
    <t>Chemicals: Furnaces - Electric</t>
  </si>
  <si>
    <t>Chemicals: Process cooling</t>
  </si>
  <si>
    <t>Chemicals: Process cooling - Natural gas</t>
  </si>
  <si>
    <t>Chemicals: Process cooling - Steam</t>
  </si>
  <si>
    <t>Chemicals: Process cooling - Electric</t>
  </si>
  <si>
    <t>Chemicals: Generic electric process</t>
  </si>
  <si>
    <t>Chemicals: Feedstock (energy used as raw material)</t>
  </si>
  <si>
    <t>Chemicals: High enthalpy heat processing</t>
  </si>
  <si>
    <t>High enthalpy heat processing - Steam</t>
  </si>
  <si>
    <t>High enthalpy heat processing - Electric (microwave)</t>
  </si>
  <si>
    <t>Basic chemicals - Total energy related costs (€2010 per t of output)</t>
  </si>
  <si>
    <t>Other chemicals - Total energy related costs (€2010 per t of output)</t>
  </si>
  <si>
    <t>Pharmaceutical products etc. - Total energy related costs (€2010 per t of output)</t>
  </si>
  <si>
    <t>Consumption in Petroleum refineries</t>
  </si>
  <si>
    <t>[ktoe]</t>
  </si>
  <si>
    <t>All Products</t>
  </si>
  <si>
    <t>0000</t>
  </si>
  <si>
    <t>Solid Fuels</t>
  </si>
  <si>
    <t>2000</t>
  </si>
  <si>
    <t>Hard coal and derivatives</t>
  </si>
  <si>
    <t>2100</t>
  </si>
  <si>
    <t>Hard Coal</t>
  </si>
  <si>
    <t>2111</t>
  </si>
  <si>
    <t>Anthracite</t>
  </si>
  <si>
    <t>2115</t>
  </si>
  <si>
    <t>Coking Coal</t>
  </si>
  <si>
    <t>2116</t>
  </si>
  <si>
    <t>Other Bituminous Coal</t>
  </si>
  <si>
    <t>2117</t>
  </si>
  <si>
    <t>Sub-bituminous Coal</t>
  </si>
  <si>
    <t>2118</t>
  </si>
  <si>
    <t>Patent Fuels</t>
  </si>
  <si>
    <t>2112</t>
  </si>
  <si>
    <t>2120</t>
  </si>
  <si>
    <t>Coke Oven Coke</t>
  </si>
  <si>
    <t>2121</t>
  </si>
  <si>
    <t>Gas Coke</t>
  </si>
  <si>
    <t>2122</t>
  </si>
  <si>
    <t>Coal Tar</t>
  </si>
  <si>
    <t>2130</t>
  </si>
  <si>
    <t>Lignite and Derivatives</t>
  </si>
  <si>
    <t>2200</t>
  </si>
  <si>
    <t>Lignite/Brown Coal</t>
  </si>
  <si>
    <t>2210</t>
  </si>
  <si>
    <t>Peat</t>
  </si>
  <si>
    <t>2310</t>
  </si>
  <si>
    <t>BKB (brown coal briquettes)</t>
  </si>
  <si>
    <t>2230</t>
  </si>
  <si>
    <t>Peat Products</t>
  </si>
  <si>
    <t>2330</t>
  </si>
  <si>
    <t>Oil Shale and Oil Sands</t>
  </si>
  <si>
    <t>2410</t>
  </si>
  <si>
    <t>Total petroleum products (without biofuels)</t>
  </si>
  <si>
    <t>3000</t>
  </si>
  <si>
    <t>Crude oil, feedstocks and other hydrocarbons</t>
  </si>
  <si>
    <t>3100</t>
  </si>
  <si>
    <t>Crude oil and NGL</t>
  </si>
  <si>
    <t>3110</t>
  </si>
  <si>
    <t>Crude Oil without NGL</t>
  </si>
  <si>
    <t>3105</t>
  </si>
  <si>
    <t>Natural Gas Liquids (NGL)</t>
  </si>
  <si>
    <t>3106</t>
  </si>
  <si>
    <t>Feedstocks and other hydrocarbons</t>
  </si>
  <si>
    <t>3190</t>
  </si>
  <si>
    <t>Refinery Feedstocks</t>
  </si>
  <si>
    <t>3191</t>
  </si>
  <si>
    <t>Additives / Oxygenates</t>
  </si>
  <si>
    <t>3192</t>
  </si>
  <si>
    <t>Other Hydrocarbons (without biofuels)</t>
  </si>
  <si>
    <t>3193</t>
  </si>
  <si>
    <t>All Petroleum Products</t>
  </si>
  <si>
    <t>3200</t>
  </si>
  <si>
    <t>Refinery gas and ethane</t>
  </si>
  <si>
    <t>3210</t>
  </si>
  <si>
    <t>Refinery Gas (not. Liquid)</t>
  </si>
  <si>
    <t>3214</t>
  </si>
  <si>
    <t>Ethane</t>
  </si>
  <si>
    <t>3215</t>
  </si>
  <si>
    <t>3220</t>
  </si>
  <si>
    <t>Motor spirit</t>
  </si>
  <si>
    <t>3230</t>
  </si>
  <si>
    <t>Gasoline (without biofuels)</t>
  </si>
  <si>
    <t>3234</t>
  </si>
  <si>
    <t>Aviation Gasoline</t>
  </si>
  <si>
    <t>3235</t>
  </si>
  <si>
    <t>Kerosenes - Jet Fuels</t>
  </si>
  <si>
    <t>3240</t>
  </si>
  <si>
    <t>Gasoline Type Jet Fuel</t>
  </si>
  <si>
    <t>3246</t>
  </si>
  <si>
    <t>Kerosene Type Jet Fuel</t>
  </si>
  <si>
    <t>3247</t>
  </si>
  <si>
    <t>Other Kerosene</t>
  </si>
  <si>
    <t>3244</t>
  </si>
  <si>
    <t>3250</t>
  </si>
  <si>
    <t>Gas/Diesel oil (without biofuels)</t>
  </si>
  <si>
    <t>3260</t>
  </si>
  <si>
    <t>Residual Fuel Oil</t>
  </si>
  <si>
    <t>3270A</t>
  </si>
  <si>
    <t>Other Petroleum Products</t>
  </si>
  <si>
    <t>3280</t>
  </si>
  <si>
    <t>White Spirit and SBP</t>
  </si>
  <si>
    <t>3281</t>
  </si>
  <si>
    <t>Lubricants</t>
  </si>
  <si>
    <t>3282</t>
  </si>
  <si>
    <t>Bitumen</t>
  </si>
  <si>
    <t>3283</t>
  </si>
  <si>
    <t>Petroleum Coke</t>
  </si>
  <si>
    <t>3285</t>
  </si>
  <si>
    <t>Paraffin Waxes</t>
  </si>
  <si>
    <t>3286</t>
  </si>
  <si>
    <t>Other Oil Products</t>
  </si>
  <si>
    <t>3295</t>
  </si>
  <si>
    <t>4000</t>
  </si>
  <si>
    <t>4100</t>
  </si>
  <si>
    <t>Derived Gases</t>
  </si>
  <si>
    <t>4200</t>
  </si>
  <si>
    <t>Coke Oven Gas</t>
  </si>
  <si>
    <t>4210</t>
  </si>
  <si>
    <t>Blast Furnace Gas</t>
  </si>
  <si>
    <t>4220</t>
  </si>
  <si>
    <t>Gas Works Gas</t>
  </si>
  <si>
    <t>4230</t>
  </si>
  <si>
    <t>Other recovered gases</t>
  </si>
  <si>
    <t>4240</t>
  </si>
  <si>
    <t>Nuclear heat</t>
  </si>
  <si>
    <t>5100</t>
  </si>
  <si>
    <t>Derived heat</t>
  </si>
  <si>
    <t>5200</t>
  </si>
  <si>
    <t>Renewable energies</t>
  </si>
  <si>
    <t>5500</t>
  </si>
  <si>
    <t>Hydro power</t>
  </si>
  <si>
    <t>5510</t>
  </si>
  <si>
    <t>Wind Power</t>
  </si>
  <si>
    <t>5520</t>
  </si>
  <si>
    <t>Solar energy</t>
  </si>
  <si>
    <t>5530</t>
  </si>
  <si>
    <t>Solar thermal</t>
  </si>
  <si>
    <t>5532</t>
  </si>
  <si>
    <t>Solar Photovoltaic</t>
  </si>
  <si>
    <t>5534</t>
  </si>
  <si>
    <t>Tide, Wave and Ocean</t>
  </si>
  <si>
    <t>5535</t>
  </si>
  <si>
    <t>Biomass and Renewable wastes</t>
  </si>
  <si>
    <t>5540</t>
  </si>
  <si>
    <t>Solid biofuels (Wood &amp; Wood waste)</t>
  </si>
  <si>
    <t>5541</t>
  </si>
  <si>
    <t>Charcoal</t>
  </si>
  <si>
    <t>5544</t>
  </si>
  <si>
    <t>5542</t>
  </si>
  <si>
    <t>Municipal waste (renewable)</t>
  </si>
  <si>
    <t>55431</t>
  </si>
  <si>
    <t>5545</t>
  </si>
  <si>
    <t>Biogasoline</t>
  </si>
  <si>
    <t>5546</t>
  </si>
  <si>
    <t>Biodiesels</t>
  </si>
  <si>
    <t>5547</t>
  </si>
  <si>
    <t>Bio jet kerosene</t>
  </si>
  <si>
    <t>5549</t>
  </si>
  <si>
    <t>Other liquid biofuels</t>
  </si>
  <si>
    <t>5548</t>
  </si>
  <si>
    <t>5550</t>
  </si>
  <si>
    <t>6000</t>
  </si>
  <si>
    <t>Wastes (non-renewable)</t>
  </si>
  <si>
    <t>Industrial wastes</t>
  </si>
  <si>
    <t>7100</t>
  </si>
  <si>
    <t>Municipal waste (non-renewable)</t>
  </si>
  <si>
    <t>55432</t>
  </si>
  <si>
    <t>H2F</t>
  </si>
  <si>
    <t>Synthetic Liquid Fuels</t>
  </si>
  <si>
    <t>SLF</t>
  </si>
  <si>
    <t>Methanol (fuel cells)</t>
  </si>
  <si>
    <t>MET</t>
  </si>
  <si>
    <t>Gas/Diesel Oil (GDO)</t>
  </si>
  <si>
    <t>Other liquid fuels</t>
  </si>
  <si>
    <t>Liquefied Petroleum Gas</t>
  </si>
  <si>
    <t>Non-ferrous metals</t>
  </si>
  <si>
    <t>Food, beverages and tobacco</t>
  </si>
  <si>
    <t>by sector</t>
  </si>
  <si>
    <t>Iron and Steel</t>
  </si>
  <si>
    <t>Non Ferrous Metals</t>
  </si>
  <si>
    <t>Chemicals Industry</t>
  </si>
  <si>
    <t>Non-metallic mineral products</t>
  </si>
  <si>
    <t>Pulp, paper and printing</t>
  </si>
  <si>
    <t>Transport Equipment</t>
  </si>
  <si>
    <t>Machinery Equipment</t>
  </si>
  <si>
    <t>Textiles and Leather</t>
  </si>
  <si>
    <t>Wood and Wood products</t>
  </si>
  <si>
    <t>Other Industrial Sectors</t>
  </si>
  <si>
    <t>Difference</t>
  </si>
  <si>
    <t xml:space="preserve">Source: </t>
  </si>
  <si>
    <t>Non-energy use (ktoe)</t>
  </si>
  <si>
    <t>Other Non-energy use</t>
  </si>
  <si>
    <t>Solid fossil fuels</t>
  </si>
  <si>
    <t>Renewables and biofuels</t>
  </si>
  <si>
    <t>Heat</t>
  </si>
  <si>
    <t>Non-renewable municipal waste</t>
  </si>
  <si>
    <t>W6220</t>
  </si>
  <si>
    <t>Renewable municipal waste</t>
  </si>
  <si>
    <t>W6210</t>
  </si>
  <si>
    <t>Non-renewable waste</t>
  </si>
  <si>
    <t>W6100_6220</t>
  </si>
  <si>
    <t>Industrial waste (non-renewable)</t>
  </si>
  <si>
    <t>W6100</t>
  </si>
  <si>
    <t>Total</t>
  </si>
  <si>
    <t>TOTAL</t>
  </si>
  <si>
    <t>Oil shale and oil sands</t>
  </si>
  <si>
    <t>S2000</t>
  </si>
  <si>
    <t>RA410</t>
  </si>
  <si>
    <t>RA200</t>
  </si>
  <si>
    <t>RA000</t>
  </si>
  <si>
    <t>Biogases</t>
  </si>
  <si>
    <t>R5300</t>
  </si>
  <si>
    <t>R5290</t>
  </si>
  <si>
    <t>Pure bio jet kerosene</t>
  </si>
  <si>
    <t>R5230P</t>
  </si>
  <si>
    <t>Blended bio jet kerosene</t>
  </si>
  <si>
    <t>R5230B</t>
  </si>
  <si>
    <t>Pure biodiesels</t>
  </si>
  <si>
    <t>R5220P</t>
  </si>
  <si>
    <t>Blended biodiesels</t>
  </si>
  <si>
    <t>R5220B</t>
  </si>
  <si>
    <t>Pure biogasoline</t>
  </si>
  <si>
    <t>R5210P</t>
  </si>
  <si>
    <t>Blended biogasoline</t>
  </si>
  <si>
    <t>R5210B</t>
  </si>
  <si>
    <t>R5160</t>
  </si>
  <si>
    <t>Primary solid biofuels</t>
  </si>
  <si>
    <t>R5110-5150_W6000RI</t>
  </si>
  <si>
    <t>Peat products</t>
  </si>
  <si>
    <t>P1200</t>
  </si>
  <si>
    <t>P1100</t>
  </si>
  <si>
    <t>Peat and peat products</t>
  </si>
  <si>
    <t>P1000</t>
  </si>
  <si>
    <t>Other oil products n.e.c.</t>
  </si>
  <si>
    <t>O4699</t>
  </si>
  <si>
    <t>O4695</t>
  </si>
  <si>
    <t>Petroleum coke</t>
  </si>
  <si>
    <t>O4694</t>
  </si>
  <si>
    <t>Paraffin waxes</t>
  </si>
  <si>
    <t>O4693</t>
  </si>
  <si>
    <t>O4692</t>
  </si>
  <si>
    <t>White spirit and special boiling point industrial spirits</t>
  </si>
  <si>
    <t>O4691</t>
  </si>
  <si>
    <t>Fuel oil</t>
  </si>
  <si>
    <t>O4680</t>
  </si>
  <si>
    <t>Gas oil and diesel oil (excluding biofuel portion)</t>
  </si>
  <si>
    <t>O4671XR5220B</t>
  </si>
  <si>
    <t>Other kerosene</t>
  </si>
  <si>
    <t>O4669</t>
  </si>
  <si>
    <t>Kerosene-type jet fuel (excluding biofuel portion)</t>
  </si>
  <si>
    <t>O4661XR5230B</t>
  </si>
  <si>
    <t>Gasoline-type jet fuel</t>
  </si>
  <si>
    <t>O4653</t>
  </si>
  <si>
    <t>Motor gasoline (excluding biofuel portion)</t>
  </si>
  <si>
    <t>O4652XR5210B</t>
  </si>
  <si>
    <t>Aviation gasoline</t>
  </si>
  <si>
    <t>O4651</t>
  </si>
  <si>
    <t>O4640</t>
  </si>
  <si>
    <t>Liquefied petroleum gases</t>
  </si>
  <si>
    <t>O4630</t>
  </si>
  <si>
    <t>O4620</t>
  </si>
  <si>
    <t>Refinery gas</t>
  </si>
  <si>
    <t>O4610</t>
  </si>
  <si>
    <t>Natural gas liquids</t>
  </si>
  <si>
    <t>O4200</t>
  </si>
  <si>
    <t>Crude oil</t>
  </si>
  <si>
    <t>O4100_TOT</t>
  </si>
  <si>
    <t>Oil and petroleum products (excluding biofuel portion)</t>
  </si>
  <si>
    <t>O4000XBIO</t>
  </si>
  <si>
    <t>H8000</t>
  </si>
  <si>
    <t>G3000</t>
  </si>
  <si>
    <t>Fossil fuels</t>
  </si>
  <si>
    <t>FF</t>
  </si>
  <si>
    <t>E7000</t>
  </si>
  <si>
    <t>C0379</t>
  </si>
  <si>
    <t>Blast furnace gas</t>
  </si>
  <si>
    <t>C0371</t>
  </si>
  <si>
    <t>Gas works gas</t>
  </si>
  <si>
    <t>C0360</t>
  </si>
  <si>
    <t>Manufactured gases</t>
  </si>
  <si>
    <t>C0350-0370</t>
  </si>
  <si>
    <t>Coke oven gas</t>
  </si>
  <si>
    <t>C0350</t>
  </si>
  <si>
    <t>Coal tar</t>
  </si>
  <si>
    <t>C0340</t>
  </si>
  <si>
    <t>Brown coal briquettes</t>
  </si>
  <si>
    <t>C0330</t>
  </si>
  <si>
    <t>Patent fuel</t>
  </si>
  <si>
    <t>C0320</t>
  </si>
  <si>
    <t>Gas coke</t>
  </si>
  <si>
    <t>C0312</t>
  </si>
  <si>
    <t>Coke oven coke</t>
  </si>
  <si>
    <t>C0311</t>
  </si>
  <si>
    <t>Lignite</t>
  </si>
  <si>
    <t>C0220</t>
  </si>
  <si>
    <t>Sub-bituminous coal</t>
  </si>
  <si>
    <t>C0210</t>
  </si>
  <si>
    <t>Other bituminous coal</t>
  </si>
  <si>
    <t>C0129</t>
  </si>
  <si>
    <t>Coking coal</t>
  </si>
  <si>
    <t>C0121</t>
  </si>
  <si>
    <t>C0110</t>
  </si>
  <si>
    <t>C0000X0350-0370</t>
  </si>
  <si>
    <t>Bioenergy</t>
  </si>
  <si>
    <t>BIOE</t>
  </si>
  <si>
    <t>siec_transl</t>
  </si>
  <si>
    <t>siec</t>
  </si>
  <si>
    <t>Energy Split Coal Mining</t>
  </si>
  <si>
    <t>Energy Split Coal Mining 2010-2018</t>
  </si>
  <si>
    <t>Compound Annual Growth Rate Energy Consumption Coal Mining 2010-2018</t>
  </si>
  <si>
    <t>Mean value</t>
  </si>
  <si>
    <t>Energy balances [ktoe]</t>
  </si>
  <si>
    <t>EU28</t>
  </si>
  <si>
    <t>Consumption in Primary energy production sectors</t>
  </si>
  <si>
    <t xml:space="preserve">EU POTEnCIA </t>
  </si>
  <si>
    <t xml:space="preserve">EUROSTAT Coal Mining </t>
  </si>
  <si>
    <t>EUROSTAT Oil and Gas Extraction</t>
  </si>
  <si>
    <t>Note that the difference here between the EU POTEnCIA historical data and the EUROSTAT data is minor and probably due to a readjustment of historical data</t>
  </si>
  <si>
    <t xml:space="preserve">Now we calculate the share of Coal Mining and Oil and Gas Extraction as a share of Total final energy consumption </t>
  </si>
  <si>
    <t xml:space="preserve">Coal Mining </t>
  </si>
  <si>
    <t>Oil and Gas Extraction</t>
  </si>
  <si>
    <t>Sum EUROSTAT</t>
  </si>
  <si>
    <t xml:space="preserve">Share of Coal Mining and Oil and Gas Extraction </t>
  </si>
  <si>
    <t>CAGR 2010-2018</t>
  </si>
  <si>
    <t xml:space="preserve">Then we look at a simplified breakdown of energy sources in the coal mining sector </t>
  </si>
  <si>
    <t>Energy Split Coal Mining 2018</t>
  </si>
  <si>
    <t>Energy Split Natural Gas and Oil Extraction 2018</t>
  </si>
  <si>
    <t xml:space="preserve">Share of coal </t>
  </si>
  <si>
    <t>POTEnCIA TOTAL</t>
  </si>
  <si>
    <t>Share of oil and gas extraction</t>
  </si>
  <si>
    <t>For Natural gas and petroluem systems "other petroluem products" was included here</t>
  </si>
  <si>
    <t>Note that for coal mining "other oil products" was included here</t>
  </si>
  <si>
    <t>BIFUbC BAU Industrial Fuel Use before CCS</t>
  </si>
  <si>
    <t>Sources:</t>
  </si>
  <si>
    <t xml:space="preserve">Joint Research Centre </t>
  </si>
  <si>
    <t>The POTEnCIA Central Scenario: An EU energy outlook to 2050</t>
  </si>
  <si>
    <t xml:space="preserve">Folder: Central_2018_EU28_ind_yearly </t>
  </si>
  <si>
    <t>Folder: Central_2018_EU28_ter_det_yearly_AGR</t>
  </si>
  <si>
    <t>EUROSTAT</t>
  </si>
  <si>
    <t xml:space="preserve">Complete Energy Balances </t>
  </si>
  <si>
    <t>https://appsso.eurostat.ec.europa.eu/nui/submitViewTableAction.do</t>
  </si>
  <si>
    <t>Select NRG_CM_E</t>
  </si>
  <si>
    <t>Select NRG_OIL_NG_E</t>
  </si>
  <si>
    <t>https://ec.europa.eu/eurostat/documents/38154/4956218/ENERGY-BALANCE-GUIDE-DRAFT-31JANUARY2019.pdf/cf121393-919f-4b84-9059-cdf0f69ec045</t>
  </si>
  <si>
    <t xml:space="preserve">The EUROSTAT Energy Balance guide specifies on p.31 last paragraph regarding the industry sector: </t>
  </si>
  <si>
    <t xml:space="preserve">"This refers to fuel quantities consumed by the industrial undertaking in support of its primary activities. </t>
  </si>
  <si>
    <t>Auto-Consumption Industry</t>
  </si>
  <si>
    <t>electricity</t>
  </si>
  <si>
    <t>The words "before CCS" in this variable name indicate that this is the fuel use by industry, excluding</t>
  </si>
  <si>
    <t>any fuel used to power the energy-intensive process of carbon capture and sequestration.  If any CCS</t>
  </si>
  <si>
    <t>is performed by Industry in the BAU case, this is handled in CCS sector input variables, not here.</t>
  </si>
  <si>
    <t>This Variable Excludes All On-Site Energy Carrier Generation (Electricity, Heat, Hydrogen)</t>
  </si>
  <si>
    <t>This variable is for energy purchased and consumed by the Industry sector.</t>
  </si>
  <si>
    <t>Secondary energy, including electricity, heat, or hydrogen that is generated on-site and also consumed on-site</t>
  </si>
  <si>
    <t>(e.g. entirely within an industrial facility) should not be included in this variable.</t>
  </si>
  <si>
    <t>Any energy carrier (electricity, heat, hydrogen) demand entered here will be</t>
  </si>
  <si>
    <t>supplied by the electricity, district heat, or hydrogen supply sectors respectively.</t>
  </si>
  <si>
    <t xml:space="preserve">As we based our estimates on the POTEnCIA Central Scenario that still used the old methodology, all coke oven coke is accounted for in the final energy consumption of the steel sector. </t>
  </si>
  <si>
    <t xml:space="preserve">If future data from EUROSTAT is integrated into the model, one must be aware of this difference. </t>
  </si>
  <si>
    <t>CCS</t>
  </si>
  <si>
    <t>Code</t>
  </si>
  <si>
    <t>Country</t>
  </si>
  <si>
    <t>Sector</t>
  </si>
  <si>
    <t>European Union (before 2020)</t>
  </si>
  <si>
    <t xml:space="preserve">Chemicals </t>
  </si>
  <si>
    <t>Glass, ceramics &amp; other NMM</t>
  </si>
  <si>
    <t>POTENCIA Central-2018 carbon capture [t CO2]</t>
  </si>
  <si>
    <t xml:space="preserve">Potenziale und Chancen der Technologie zur CO2-Abtrennung und -Ablagerung (CCS) für industrielle Prozessemissionen (German) </t>
  </si>
  <si>
    <t>Source: CCS Specific energy requirement</t>
  </si>
  <si>
    <t>https://www.oeko.de/oekodoc/1504/2012-070-de.pdf</t>
  </si>
  <si>
    <t xml:space="preserve">Table 7 p. 38 </t>
  </si>
  <si>
    <t xml:space="preserve">Comparison of energy requirement for the whole Oxyfuel CCS Process in Industry and power plants considering energy efficiency in large-scale air separation units. </t>
  </si>
  <si>
    <t>Electricity Demand for CCS in Cement, Glass, ceramics &amp; other sectors</t>
  </si>
  <si>
    <t>For the non-metallic minerals sector we assume Oxyfuel-CCS as the basic CCS technology.</t>
  </si>
  <si>
    <t>Total electricity consumption for Oxyfuel CCS in different sectors in kWhth/t CO2</t>
  </si>
  <si>
    <t xml:space="preserve">Lime </t>
  </si>
  <si>
    <t xml:space="preserve">For cement and lime we retrieve the following value for the electricity consumption of oxyfuel CCS. </t>
  </si>
  <si>
    <t>Total electricity consumption for Oxyfuel CCS in different sectors in ktoe/t CO2</t>
  </si>
  <si>
    <t>Total electricity consumption for Oxyfuel CCS in Cement sector and Lime and Ceramics sector in ktoe/t CO2 captured</t>
  </si>
  <si>
    <t>Lime</t>
  </si>
  <si>
    <t xml:space="preserve">Electricity Demand for CCS in Iron and Steel, Non-ferrous metals and chemicals sector </t>
  </si>
  <si>
    <t>Table 5 p. 33</t>
  </si>
  <si>
    <t xml:space="preserve">Comparison of energy requirement for the whole Post-Combustion-CCS Process in Industry and power plants. </t>
  </si>
  <si>
    <t>Total electricity consumption for Post-Combustion-CCS in different sectors in kWhth/t CO2</t>
  </si>
  <si>
    <t xml:space="preserve">heat consumption for amine gas treatment </t>
  </si>
  <si>
    <t>Total electricity consumption for Post-Combustion-CCS in Iron and Steel sector in ktoe/t CO2 captured</t>
  </si>
  <si>
    <t xml:space="preserve">For these sectors we assume a post-combustion CCS technology, as especially for the iron and steel sector there are large volumes of waste gases with a comparatively low CO2 concentration. </t>
  </si>
  <si>
    <t xml:space="preserve">Besides, the data in the POTENCIA scenario do not indicate a change of process in the integrated steelworks, as this would be the case with HISARNA-CCS or other processes. </t>
  </si>
  <si>
    <t>Ammonia</t>
  </si>
  <si>
    <t>Non-Ferrous Metals</t>
  </si>
  <si>
    <t xml:space="preserve">In reality their energy requirement for CCS would probably be higher than iron and steel, as the CO2 concentration is comparatively low, but the effect for this variable will be neglible. </t>
  </si>
  <si>
    <t xml:space="preserve">For non-ferrous metals we assume they have the same electricity requirement for CCS as iron and steel. </t>
  </si>
  <si>
    <t>Total electricity consumption for Post-Combustion-CCS in Chemical sector for ammonia in ktoe/t CO2 captured</t>
  </si>
  <si>
    <t>ammonia</t>
  </si>
  <si>
    <t>In the Potencia Central Scenario, the amount of energy that is used for CCS is included in the final energy consumption of the industry sector.</t>
  </si>
  <si>
    <t>Source: CCS in industry sector in POTENCIA Central Scenario</t>
  </si>
  <si>
    <t>Non-Metallic Minerals</t>
  </si>
  <si>
    <t>EPS Industry Sector Category</t>
  </si>
  <si>
    <t>Pulp, Paper and Printing</t>
  </si>
  <si>
    <t>Food, Beverages and Tobacco</t>
  </si>
  <si>
    <t>Machinery Equipement</t>
  </si>
  <si>
    <t xml:space="preserve">EU Classification (EUROSTAT) </t>
  </si>
  <si>
    <t>Electricity Consumption for Water + Waste</t>
  </si>
  <si>
    <t>Non-metallic minerals includes the ceramics, lime and glass industry</t>
  </si>
  <si>
    <t>Petroleum Refineries</t>
  </si>
  <si>
    <t>This is found in the 'consumption in energy sector' section in the EU energy balance under 'primary energy production sectors'</t>
  </si>
  <si>
    <t>This is found in the 'consumption in energy sector' section in the EU energy balance under 'petroleum refineries'</t>
  </si>
  <si>
    <t>Non-Industry Sectors according to EU Energy Balance Methodology</t>
  </si>
  <si>
    <t>Not listed in Energy Balance</t>
  </si>
  <si>
    <t>Agriculture can be found in the 'Final Energy Consumption - Residential, Services, Agriculture' Section of the EU Energy Balance</t>
  </si>
  <si>
    <t xml:space="preserve">Old vs. New Energy Balance Methodology </t>
  </si>
  <si>
    <t xml:space="preserve">The energy that is required to power the energy-intensive process of CCS is included in the final energy consumption data for the industrial sectors. </t>
  </si>
  <si>
    <t xml:space="preserve">Upon request, the Joint Research Centre shared the total amount of CCS per industry sector with us, but there are no further assumptions or estimates available which CCS technology is used. </t>
  </si>
  <si>
    <t>EU28 - Industrial sectors overview</t>
  </si>
  <si>
    <t>Value added intensity (toe / M€2010 of value added)</t>
  </si>
  <si>
    <t>Solvent use and other process emissions</t>
  </si>
  <si>
    <t>Emission value added intensity (t of CO2 total / M€2010 of value added)</t>
  </si>
  <si>
    <t>Emission factors (t CO2 from energy consumption / toe)</t>
  </si>
  <si>
    <t>Energy equipment related costs (€2010 per toe)</t>
  </si>
  <si>
    <t>Chemicals Industry (incl. non-energy use)</t>
  </si>
  <si>
    <t>Other non-energy use</t>
  </si>
  <si>
    <t>Indicators (2015=100)</t>
  </si>
  <si>
    <t>Total costs per energy consumed</t>
  </si>
  <si>
    <t>Total costs per value added</t>
  </si>
  <si>
    <t>For refineries in the 'natural gas and petroleum systems' category, 'petroleum diesel' includes 'Motor spirits', 'kerosenes', 'naphtha' and 'gas/diesel oil'</t>
  </si>
  <si>
    <t>We use the following conversion factor from to get from kWh to ktoe</t>
  </si>
  <si>
    <t>As the POTEnCIA Central Scenario does not have disaggregated data for final energy consumption in the 'Coal Mining' and 'Oil and Gas Extraction' Sectors, we use EUROSTAT data to calculate the energy split used and apply it to the 'primary energy production sectors' data of the POTENCIA Central Scenario</t>
  </si>
  <si>
    <t xml:space="preserve">Coal Mining and Natural Gas and Oil Extraction </t>
  </si>
  <si>
    <t xml:space="preserve">The categories 'coal mining' and 'oil and gas extraction' are accounted for in the 'energy sector' section of the energy balance. </t>
  </si>
  <si>
    <t>In the POTENCIA Scenario the data for those two categories was not available on a disaggregated level, but only aggregated in the category 'primary energy production sectors'.</t>
  </si>
  <si>
    <t xml:space="preserve">We therefore used recent disaggregated Eurostat data for 'coal mining' and 'oil and gas extraction' and calculated the fuel split and applied this in turn to the aggregated numbers of the Potencia scenario. </t>
  </si>
  <si>
    <t xml:space="preserve">In the POTENCIA Central Scenario there is a rather large amount of CCS in the industry sector. This is because POTENCIA was based on current existing policies such as the EU ETS. </t>
  </si>
  <si>
    <t xml:space="preserve">CCS in POTEnCIA Central Scenario </t>
  </si>
  <si>
    <t>Amount of CCS in Industrial Sectors - Industrial Sector Breakdown</t>
  </si>
  <si>
    <t xml:space="preserve">Data directly requested from Joint Research Centre </t>
  </si>
  <si>
    <t>Non-Energy Uses in other sectors</t>
  </si>
  <si>
    <t xml:space="preserve">The electricity consumption for waste water is not indicated on a disaggregated level on the EU energy balance. </t>
  </si>
  <si>
    <t>We therefore used a study where the Primary Energy Use of water + waste was estimated and used the population assumption of the EU in the Potencia Central scenario for the future trend</t>
  </si>
  <si>
    <t>Primary Energy Use for Water + Waste</t>
  </si>
  <si>
    <t xml:space="preserve">We assume that all of this energy is electricity. </t>
  </si>
  <si>
    <t>Non-Energy Use</t>
  </si>
  <si>
    <t>In the steel sector, we did not assume a non-energy use of coke oven coke, since coke oven coke is transformed to derived gases in the steelmaking process, but this is not a non-energy use in the classical sense (see also below).</t>
  </si>
  <si>
    <t xml:space="preserve">This applies to the chemical sector, where large parts of its final energy consumption are non-energy use (see Overview Industry Sheet). </t>
  </si>
  <si>
    <t xml:space="preserve">Had we taken another year between 2011 and 2016 as a base year (see oil and gas extraction -raw data sheet), this number could be also zero. </t>
  </si>
  <si>
    <t>Non-Energy Use and Energy Balance of Potencia Central Scenario</t>
  </si>
  <si>
    <t xml:space="preserve">Folder: Annual Reports -&gt; Energy Balances </t>
  </si>
  <si>
    <t>Energy Requirements for CCS</t>
  </si>
  <si>
    <t xml:space="preserve">Oeko-Institute </t>
  </si>
  <si>
    <t xml:space="preserve">Potenziale und Chancen der Technologie zur CO2-Abtrennung und -Abscheidung (German only) </t>
  </si>
  <si>
    <t xml:space="preserve">p.33, table 5; p. 38, table 7 </t>
  </si>
  <si>
    <t>Process Emissions</t>
  </si>
  <si>
    <t>Natural Gas</t>
  </si>
  <si>
    <t>Non-energy Use Natural Gas</t>
  </si>
  <si>
    <t>Non-Energy Use Liquids</t>
  </si>
  <si>
    <t>Steam Distributed</t>
  </si>
  <si>
    <t>CAGR</t>
  </si>
  <si>
    <t>2021-2030</t>
  </si>
  <si>
    <t>2031-2040</t>
  </si>
  <si>
    <t>2041-2050</t>
  </si>
  <si>
    <t>The main CO2-intensive chemical processes are steam methane reforming for the production of hydrogen/syngas or ammonia, and steam crackers</t>
  </si>
  <si>
    <t>https://publications.jrc.ec.europa.eu/repository/bitstream/JRC105767/kj-na-28471-enn.pdf</t>
  </si>
  <si>
    <t>Table 15, p. 33</t>
  </si>
  <si>
    <t>Joint Research Centre 2017</t>
  </si>
  <si>
    <t>hydrogen/syngas</t>
  </si>
  <si>
    <t>TOTAL three processes</t>
  </si>
  <si>
    <t>Mt of CO2e</t>
  </si>
  <si>
    <t>Percentage</t>
  </si>
  <si>
    <t>Because of the similarity of the process including methane steam reforming, we assume that the electricity requirement for CCS is the same of ammonia and hydrogen production</t>
  </si>
  <si>
    <t>Steam cracking/CHP plants</t>
  </si>
  <si>
    <t xml:space="preserve">As it was difficult to find data for the the energy requirement of CCS in steam cracking we just assume that the remaining CCS in the chemical sector is done in industrial CHP plants of the chemical industry </t>
  </si>
  <si>
    <t>CCS Energy Requirement for industrial CHP plants</t>
  </si>
  <si>
    <t>unknown (sometime after 2012)</t>
  </si>
  <si>
    <t>The Cost of Carbon Capture</t>
  </si>
  <si>
    <t>http://sequestration.mit.edu/pdf/David_and_Herzog.pdf</t>
  </si>
  <si>
    <t>Table 2</t>
  </si>
  <si>
    <t>Source: David, Jeremy and Howard Herzog</t>
  </si>
  <si>
    <t>Cycle</t>
  </si>
  <si>
    <t>IGCC</t>
  </si>
  <si>
    <t>PC</t>
  </si>
  <si>
    <t>NGCC</t>
  </si>
  <si>
    <t>Data Description</t>
  </si>
  <si>
    <t>Input</t>
  </si>
  <si>
    <t>Capital Cost, $/kW</t>
  </si>
  <si>
    <t>O&amp;M, mills/kWh</t>
  </si>
  <si>
    <t>Heat Rate (LHV), Btu/kWh</t>
  </si>
  <si>
    <t>Incremental Capital Cost, $/(kg/h)</t>
  </si>
  <si>
    <t>Incremental O&amp;M, mills/kg</t>
  </si>
  <si>
    <t>Energy Requirements, kWh/kg</t>
  </si>
  <si>
    <t xml:space="preserve">We assume that most industrial CHP plants in the chemical industry are natural gas-fired thermal power plants and therefore use data for NGCC (Natural Gas Combined Cycle). </t>
  </si>
  <si>
    <t>The cost of carbon capture</t>
  </si>
  <si>
    <t>Industrial CHP Plant</t>
  </si>
  <si>
    <t>CCS Energy Requirement for industrial CHP in KWh/ t CO2</t>
  </si>
  <si>
    <t>We assume that in the Iron and Steel Sector there is enough excess derived heat to supply for the heat requirement of CCS, so that no additional fuel has to be used</t>
  </si>
  <si>
    <t>Total natural gas consumption for Post-Combustion-CCS in Chemical sector for Industrial CHP in ktoe/t CO2 captured</t>
  </si>
  <si>
    <t xml:space="preserve">Industrial CHP </t>
  </si>
  <si>
    <t>Apart from 'oil and gas extraction' and 'coal mining', other categories of this section in the energy balance such as 'gas works', 'coal liquifaction plants' etc. are not included in the output of the 'natural gas and petroleum systems' or 'coal mining' EPS category.</t>
  </si>
  <si>
    <t xml:space="preserve">They need to be dealt with in the energy sector variables of the EPS. </t>
  </si>
  <si>
    <t>Please note that the non-ferrous metals sector is accounted for in the 'other industries' category of the EPS</t>
  </si>
  <si>
    <t>Energy Requirements for CCS in Industrial CHP</t>
  </si>
  <si>
    <t>CCS: Breakdown of emission-intensive processes chemical Industy</t>
  </si>
  <si>
    <t>Energy Effieciency and and GHG emissions: Prospective Scenarios for the Chemical and Petrochemical Industry</t>
  </si>
  <si>
    <t>Joint Research Centre</t>
  </si>
  <si>
    <t xml:space="preserve">While it technically could also be possible that solar, geothermal and hydrogen are purchased by the industry sector from elsewhere, by looking at the small fractions of it in the scenario data, the assumption that it is generated onsite seems accurate. </t>
  </si>
  <si>
    <t xml:space="preserve">For example, the iron and steel industry is the only sector in which very small amounts of hydrogen are consumed. This leads us to assume that it is generated onsite and therefore not part of this variable. </t>
  </si>
  <si>
    <t xml:space="preserve">In the final energy consumption of the industry, the above-mentioned categories appear in some of the  industry sector data of the POTEnCIA scenario data. </t>
  </si>
  <si>
    <t xml:space="preserve">Similarly, geothermal use only applies to the agriculture sector and we also assume that it this geothermal energy is generated on-site (in the agriculture sector). </t>
  </si>
  <si>
    <t xml:space="preserve">For solar, the amounts specified in the final energy consumption are so small, that it is very likely that this is onsite solar generation. So again, these amounts are not accounted for in this variable. </t>
  </si>
  <si>
    <t xml:space="preserve">From the POTEnCIA central scenario data it is not apparent which fuel was used to power the energy-intensive process of CCS. We therefore make our own calculations and assumptions (see Carbon Capture Calculations). </t>
  </si>
  <si>
    <t>Steam Distributed, Solar, Geothermal and Hydrogen categories</t>
  </si>
  <si>
    <t xml:space="preserve">As the EPS only covers energy purchased and consumed by the industry sector, only the 'steam distributed' category falls in such a category. </t>
  </si>
  <si>
    <t xml:space="preserve">As we took 2018 as the base year to calculate the fuel split of the oil and gas extraction sector and froze this share until 2050, there is a tiny fraction of crude oil. </t>
  </si>
  <si>
    <t>https://www.iea.org/reports/unit-converter-and-glossary</t>
  </si>
  <si>
    <t xml:space="preserve">Conversion Factor from Ktoe to BTU </t>
  </si>
  <si>
    <t>About</t>
  </si>
  <si>
    <t>Calculated Energy Split for Oil and Gas Extraction in POTEnCIA Scenario based on 2018 Energy Split in Ktoe</t>
  </si>
  <si>
    <t>Calculated Energy Split for Coal Mining in POTEnCIA Scenario based on 2018 Energy Split in Ktoe</t>
  </si>
  <si>
    <t>Comparison of Total Final Energy Consumption for Primary Energy Primary Energy Production sectors in EU POTEnCIA and EUROSTAT Data in Ktoe</t>
  </si>
  <si>
    <t>Calculated Share of Coal Mining in POTEnCIA Scenario in Ktoe</t>
  </si>
  <si>
    <t>Calculated Share of Oil and Gas Extraction in POTEnCIA Scenario in Ktoe</t>
  </si>
  <si>
    <t>Energy Consumption Coal Mining in Ktoe</t>
  </si>
  <si>
    <t>Energy Consumption Oil and Gas Extraction in Ktoe</t>
  </si>
  <si>
    <t xml:space="preserve">For the 'cement and other carbonate use sectors', we don't have specific data for Europe on its non-energy use, but there is some coal by-products that are used in the cement. Therefore we assume the same rate of non-energy use as in the US EPS model. </t>
  </si>
  <si>
    <t xml:space="preserve">We therefore add this fraction of non-energy coal use from the 'non-energy use other Industries' sheet to 'cement and other carbonate use' category and substract it via the 'BPolFUfE' variable. </t>
  </si>
  <si>
    <t>Assumption Energy-related Coal Use of Cement in US EPS</t>
  </si>
  <si>
    <t>Non-Energy Coal Use of Cement and other carbonates sector</t>
  </si>
  <si>
    <t>Energy-related Coal Use (without non-energy use)</t>
  </si>
  <si>
    <t>Total Coal Use (including non-energy use)</t>
  </si>
  <si>
    <t>Share non-energy use cement of total non-energy use of all other industries</t>
  </si>
  <si>
    <t>Calculations Non-Energy Coal Use of Cement and other carbonates sector in Ktoe</t>
  </si>
  <si>
    <t>Non-Energy Coal Use of Cement and other carbonates sector in Ktoe</t>
  </si>
  <si>
    <t xml:space="preserve">Some of the non-energy solid fuel use we assign to the cement sector.  </t>
  </si>
  <si>
    <t xml:space="preserve">There is also a category 'non-energy use in other sectors' in the Potencia Central Energy Balance. From analysing it, we conclude that large parts of its non-energy use are petroleum products that are thus accounted in the 'natural gas and petroleum systems' fuel use.  </t>
  </si>
  <si>
    <t xml:space="preserve">For the 'cement and other carbonate use sectors', we don't have specific data for Europe on its non-energy use, but there is some coal by-products that are used in the cement. Therefore we assume the same rate of non-energy use as in the US EPS model (see non-energy use cement tab) </t>
  </si>
  <si>
    <t>All industry sectors except agriculture, coal mining, gas and petroleum systems, waste</t>
  </si>
  <si>
    <t xml:space="preserve">Note that the output includes energy used for non-energy purposes. We use a separate variable in the EPS 'BPoIFUfE' to substract the fuel used for non-energy purposes. </t>
  </si>
  <si>
    <t xml:space="preserve">The Energy Balances of EUROSTAT do not separate the auto-consumption of electricity and heat in the industry sectors. </t>
  </si>
  <si>
    <t xml:space="preserve">For heat only or CHP units, only quantities of fuels consumed for the production of heat used by the entity itself (heat auto-consumed) are included. </t>
  </si>
  <si>
    <t>Quantities of fuels consumed for the production of heat sold and for the production of electricity are reported as Transformation input."</t>
  </si>
  <si>
    <t xml:space="preserve">For industrial CHP plants, for example, only the natural gas or coal required to supply for the electricity and heat that is auto-consumed by the respective industry </t>
  </si>
  <si>
    <t xml:space="preserve">sector itself will appear in the final energy consumption of the respective industry sectors. </t>
  </si>
  <si>
    <t xml:space="preserve">Electricity and Heat sold to other entities are accounted for in the transformation input section of the energy balance. </t>
  </si>
  <si>
    <t xml:space="preserve">Most of these data are based on the POTEnCIA Central Scenario that in turn are based on historical EUROSTAT Energy balance data. </t>
  </si>
  <si>
    <t xml:space="preserve">However, EUROSTAT changed its methodology for energy balances in 2019. </t>
  </si>
  <si>
    <t xml:space="preserve">Within the new methodology there is one important change regarding the industry sector: </t>
  </si>
  <si>
    <t>Coke oven coke is only to a small extent accounted for in the final energy consumption of the iron and steel sector.</t>
  </si>
  <si>
    <t xml:space="preserve">The use of this coke oven coke is in our definition also an energy-related use, as it will be transformed through chemical reactions in the steel making process to become 'derived gases', </t>
  </si>
  <si>
    <t xml:space="preserve">which in turn are used in some processes of steelmaking that are accounted for in the 'transformation input' section of the energy balance. </t>
  </si>
  <si>
    <t xml:space="preserve">This means that compared to the new methodology, in the Potencia scenario energy consumption in the iron and steel industry is higher </t>
  </si>
  <si>
    <t xml:space="preserve">as they receive 'derived gases' from the coke oven of the transformation sector. As a consequence, process emissions of the iron and steel sector are also smaller </t>
  </si>
  <si>
    <t xml:space="preserve">according to the old methodology of Potencia, as the derived gases correspond to energy-related emissions, but not process related emissions. </t>
  </si>
  <si>
    <t xml:space="preserve">The largest share of it is accounted for in the 'blast furnace' section of the 'transformation input sector' section of the energy balance sheet.  </t>
  </si>
  <si>
    <t xml:space="preserve">It assumes that with a declining cap in the EU ETS, CO2 prices will rise to a level where CCS becomes economically viable even in a baseline scenario. </t>
  </si>
  <si>
    <t>Yet, it ignores infrastructure needs and social acceptance issues that may likely play a role when CCS plays such a large role.</t>
  </si>
  <si>
    <t>This amount of energy has to be subtracted from the final energy consumption of the POTEnCIA scenario.</t>
  </si>
  <si>
    <t xml:space="preserve">We therefore made own assumptions regarding the CCS technology and looked for data to estimate how much energy is needed to power the process of CCS (see Carbon Capture Calculations Sheet). </t>
  </si>
  <si>
    <t xml:space="preserve">For the cement and lime sector we assumed Oxyfuel CCS to be the CCS technology that is used. </t>
  </si>
  <si>
    <t>The amount of electricity that is required to power CCS in the cement and lime industry is therefore subtracted from the final electricity consumption of 'cement and other carbonate uses' sector</t>
  </si>
  <si>
    <t>For the iron and steel sector and the non-ferrous metals sector we assumed a post combustion CCS technology to be used.</t>
  </si>
  <si>
    <t xml:space="preserve">These post-combustion CCS technologies have both a heat and an electricity requirement. </t>
  </si>
  <si>
    <t xml:space="preserve">We assume that in these processes there is sufficient excess heat available to supply to heat required for CCS. </t>
  </si>
  <si>
    <t xml:space="preserve">Therefore, no additional heat needs to be supplied, but the amount of electricity required for CCS is subtracted similar to the approach in the cement and other carbonate uses sector. </t>
  </si>
  <si>
    <t xml:space="preserve">For the chemical industry a post combustion-CCS technology was assumed for the processes of hydrogen/syngas production and ammonia production. </t>
  </si>
  <si>
    <t xml:space="preserve">Here again, the electricity is subtracted from the final energy consumption of the chemical sector. </t>
  </si>
  <si>
    <t>For industrial CHP plants we assumed that CCS would be powered by natural gas.</t>
  </si>
  <si>
    <t xml:space="preserve">So we therefore subtracted the amount of natural gas needed for CCS in industrial CHP in the chemical industry from the final energy consumption of natural gas of the chemical industry. </t>
  </si>
  <si>
    <t>Source: Energy Efficiency and and GHG emissions: Prospective Scenarios for the Chemical and Petrochemical Industry</t>
  </si>
  <si>
    <t>Based on the table the share of emissions of these three sectors are as follows</t>
  </si>
  <si>
    <t>Data directly requested from Joint Research Centre in May 2020</t>
  </si>
  <si>
    <t>Total electricity consumption for Post-Combustion-CCS in non-ferrous metals sector in ktoe/t CO2 captured</t>
  </si>
  <si>
    <t>Based on the following table we make assumptions on the energy requirement for the 3 most CO2-intensive chemical processes</t>
  </si>
  <si>
    <t>In summary: in the coal output tab, coke oven coke is completely included in the iron and steel sector because the metallurgical share of it is not accounted for in the energy balance transformation input sector.</t>
  </si>
  <si>
    <t xml:space="preserve">This follows the old methodology of energy balances by Eurostat.  </t>
  </si>
  <si>
    <t xml:space="preserve">Note that in the chemical industry both 'Gas/Diesel Oil' and 'Naphtha' are summarised in the petroleum diesel sheet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</si>
</sst>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7">
    <numFmt numFmtId="44" formatCode="_(&quot;$&quot;* #,##0.00_);_(&quot;$&quot;* \(#,##0.00\);_(&quot;$&quot;* &quot;-&quot;??_);_(@_)"/>
    <numFmt numFmtId="164" formatCode="_-* #,##0.00_-;\-* #,##0.00_-;_-* &quot;-&quot;??_-;_-@_-"/>
    <numFmt numFmtId="165" formatCode="0.000E+00"/>
    <numFmt numFmtId="166" formatCode="#,##0.0"/>
    <numFmt numFmtId="167" formatCode="#,##0.00000"/>
    <numFmt numFmtId="168" formatCode="#,##0.0;\-#,##0.0;&quot;-&quot;"/>
    <numFmt numFmtId="169" formatCode="#,##0.000;\-#,##0.000;&quot;-&quot;"/>
    <numFmt numFmtId="170" formatCode="0.0;\-0.0;&quot;-&quot;"/>
    <numFmt numFmtId="171" formatCode="0.00%;\-0.00%;&quot;-&quot;"/>
    <numFmt numFmtId="172" formatCode="#,##0.00;\-#,##0.00;&quot;-&quot;"/>
    <numFmt numFmtId="173" formatCode="0.0"/>
    <numFmt numFmtId="174" formatCode="0.0%"/>
    <numFmt numFmtId="175" formatCode="#,##0.000000000000000000_ ;\-#,##0.000000000000000000\ "/>
    <numFmt numFmtId="176" formatCode="#,##0.000"/>
    <numFmt numFmtId="177" formatCode="#,##0.0_ ;\-#,##0.0\ "/>
    <numFmt numFmtId="178" formatCode="_-* #,##0.00\ _€_-;\-* #,##0.00\ _€_-;_-* &quot;-&quot;??\ _€_-;_-@_-"/>
    <numFmt numFmtId="179" formatCode="#,##0;\-#,##0;&quot;-&quot;"/>
  </numFmts>
  <fonts count="58" x14ac:knownFonts="1">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sz val="9"/>
      <color theme="1"/>
      <name val="Calibri"/>
      <family val="2"/>
      <scheme val="minor"/>
    </font>
    <font>
      <b/>
      <sz val="9"/>
      <color theme="1"/>
      <name val="Calibri"/>
      <family val="2"/>
      <scheme val="minor"/>
    </font>
    <font>
      <b/>
      <sz val="9"/>
      <color indexed="8"/>
      <name val="Calibri"/>
      <family val="2"/>
    </font>
    <font>
      <sz val="9"/>
      <color rgb="FF000000"/>
      <name val="Calibri"/>
      <family val="2"/>
    </font>
    <font>
      <sz val="10"/>
      <name val="Arial"/>
      <family val="2"/>
      <charset val="161"/>
    </font>
    <font>
      <b/>
      <sz val="10"/>
      <color theme="9" tint="-0.249977111117893"/>
      <name val="Calibri"/>
      <family val="2"/>
      <scheme val="minor"/>
    </font>
    <font>
      <b/>
      <sz val="8"/>
      <name val="Calibri"/>
      <family val="2"/>
      <scheme val="minor"/>
    </font>
    <font>
      <sz val="8"/>
      <name val="Calibri"/>
      <family val="2"/>
      <scheme val="minor"/>
    </font>
    <font>
      <b/>
      <sz val="8"/>
      <color rgb="FF002060"/>
      <name val="Calibri"/>
      <family val="2"/>
      <scheme val="minor"/>
    </font>
    <font>
      <sz val="8"/>
      <color theme="5" tint="-0.499984740745262"/>
      <name val="Calibri"/>
      <family val="2"/>
      <scheme val="minor"/>
    </font>
    <font>
      <sz val="10"/>
      <name val="Calibri"/>
      <family val="2"/>
      <scheme val="minor"/>
    </font>
    <font>
      <sz val="8"/>
      <color rgb="FF002060"/>
      <name val="Calibri"/>
      <family val="2"/>
      <scheme val="minor"/>
    </font>
    <font>
      <i/>
      <sz val="8"/>
      <color rgb="FF002060"/>
      <name val="Calibri"/>
      <family val="2"/>
      <scheme val="minor"/>
    </font>
    <font>
      <b/>
      <sz val="10"/>
      <color rgb="FF002060"/>
      <name val="Calibri"/>
      <family val="2"/>
      <scheme val="minor"/>
    </font>
    <font>
      <sz val="10"/>
      <color rgb="FFC00000"/>
      <name val="Calibri"/>
      <family val="2"/>
      <scheme val="minor"/>
    </font>
    <font>
      <b/>
      <sz val="8"/>
      <color rgb="FFC00000"/>
      <name val="Calibri"/>
      <family val="2"/>
      <scheme val="minor"/>
    </font>
    <font>
      <sz val="8"/>
      <color theme="6" tint="-0.499984740745262"/>
      <name val="Calibri"/>
      <family val="2"/>
      <scheme val="minor"/>
    </font>
    <font>
      <sz val="8"/>
      <color theme="1" tint="0.499984740745262"/>
      <name val="Calibri"/>
      <family val="2"/>
      <scheme val="minor"/>
    </font>
    <font>
      <sz val="8"/>
      <color rgb="FF0070C0"/>
      <name val="Calibri"/>
      <family val="2"/>
      <scheme val="minor"/>
    </font>
    <font>
      <sz val="8"/>
      <color theme="9" tint="-0.499984740745262"/>
      <name val="Calibri"/>
      <family val="2"/>
      <scheme val="minor"/>
    </font>
    <font>
      <sz val="8"/>
      <color theme="9" tint="-0.249977111117893"/>
      <name val="Calibri"/>
      <family val="2"/>
      <scheme val="minor"/>
    </font>
    <font>
      <sz val="8"/>
      <color rgb="FFC00000"/>
      <name val="Calibri"/>
      <family val="2"/>
      <scheme val="minor"/>
    </font>
    <font>
      <sz val="8"/>
      <color theme="5" tint="-0.249977111117893"/>
      <name val="Calibri"/>
      <family val="2"/>
      <scheme val="minor"/>
    </font>
    <font>
      <sz val="8"/>
      <color theme="3" tint="-0.499984740745262"/>
      <name val="Calibri"/>
      <family val="2"/>
      <scheme val="minor"/>
    </font>
    <font>
      <i/>
      <sz val="8"/>
      <color theme="3" tint="-0.499984740745262"/>
      <name val="Calibri"/>
      <family val="2"/>
      <scheme val="minor"/>
    </font>
    <font>
      <sz val="9"/>
      <color indexed="8"/>
      <name val="Calibri"/>
      <family val="2"/>
    </font>
    <font>
      <u/>
      <sz val="11"/>
      <color theme="10"/>
      <name val="Calibri"/>
      <family val="2"/>
      <scheme val="minor"/>
    </font>
    <font>
      <sz val="11"/>
      <name val="Calibri"/>
      <family val="2"/>
      <scheme val="minor"/>
    </font>
    <font>
      <sz val="11"/>
      <color indexed="8"/>
      <name val="Calibri"/>
      <family val="2"/>
      <scheme val="minor"/>
    </font>
    <font>
      <sz val="10"/>
      <name val="Arial"/>
      <family val="2"/>
    </font>
    <font>
      <sz val="11"/>
      <color indexed="8"/>
      <name val="Calibri"/>
      <family val="2"/>
    </font>
    <font>
      <b/>
      <sz val="10"/>
      <color theme="9" tint="-0.499984740745262"/>
      <name val="Calibri"/>
      <family val="2"/>
      <scheme val="minor"/>
    </font>
    <font>
      <b/>
      <sz val="8"/>
      <color theme="3" tint="-0.499984740745262"/>
      <name val="Calibri"/>
      <family val="2"/>
      <scheme val="minor"/>
    </font>
    <font>
      <sz val="8"/>
      <color theme="1"/>
      <name val="Calibri"/>
      <family val="2"/>
      <scheme val="minor"/>
    </font>
    <font>
      <sz val="8"/>
      <color theme="5" tint="0.39997558519241921"/>
      <name val="Calibri"/>
      <family val="2"/>
      <scheme val="minor"/>
    </font>
    <font>
      <sz val="8"/>
      <color indexed="8"/>
      <name val="Calibri"/>
      <family val="2"/>
      <scheme val="minor"/>
    </font>
    <font>
      <sz val="8"/>
      <color indexed="16"/>
      <name val="Calibri"/>
      <family val="2"/>
      <scheme val="minor"/>
    </font>
    <font>
      <sz val="8"/>
      <color indexed="21"/>
      <name val="Calibri"/>
      <family val="2"/>
      <scheme val="minor"/>
    </font>
    <font>
      <sz val="8"/>
      <color indexed="12"/>
      <name val="Calibri"/>
      <family val="2"/>
      <scheme val="minor"/>
    </font>
    <font>
      <sz val="8"/>
      <color indexed="63"/>
      <name val="Calibri"/>
      <family val="2"/>
      <scheme val="minor"/>
    </font>
    <font>
      <sz val="8"/>
      <color rgb="FF800000"/>
      <name val="Calibri"/>
      <family val="2"/>
      <scheme val="minor"/>
    </font>
    <font>
      <sz val="8"/>
      <color rgb="FF008080"/>
      <name val="Calibri"/>
      <family val="2"/>
      <scheme val="minor"/>
    </font>
    <font>
      <b/>
      <sz val="11"/>
      <name val="Calibri"/>
      <family val="2"/>
    </font>
    <font>
      <sz val="11"/>
      <color theme="0" tint="-0.14999847407452621"/>
      <name val="Calibri"/>
      <family val="2"/>
      <scheme val="minor"/>
    </font>
    <font>
      <u/>
      <sz val="8"/>
      <color rgb="FF005696"/>
      <name val="Calibri"/>
      <family val="2"/>
      <scheme val="minor"/>
    </font>
    <font>
      <sz val="8"/>
      <color rgb="FF0000FF"/>
      <name val="Calibri"/>
      <family val="2"/>
      <scheme val="minor"/>
    </font>
    <font>
      <sz val="8"/>
      <color rgb="FF333333"/>
      <name val="Calibri"/>
      <family val="2"/>
      <scheme val="minor"/>
    </font>
    <font>
      <b/>
      <sz val="11"/>
      <name val="Calibri"/>
      <family val="2"/>
    </font>
    <font>
      <sz val="11"/>
      <color theme="5" tint="0.39997558519241921"/>
      <name val="Calibri"/>
      <family val="2"/>
      <scheme val="minor"/>
    </font>
    <font>
      <b/>
      <sz val="11"/>
      <color theme="1"/>
      <name val="Calibri"/>
      <family val="2"/>
    </font>
    <font>
      <sz val="11"/>
      <color theme="1"/>
      <name val="Calibri"/>
      <family val="2"/>
    </font>
    <font>
      <sz val="20"/>
      <color theme="1"/>
      <name val="Arial"/>
      <family val="2"/>
    </font>
    <font>
      <sz val="11"/>
      <name val="Calibri"/>
      <family val="2"/>
    </font>
    <font>
      <b/>
      <sz val="11"/>
      <name val="Calibri"/>
      <family val="2"/>
      <scheme val="minor"/>
    </font>
  </fonts>
  <fills count="9">
    <fill>
      <patternFill patternType="none"/>
    </fill>
    <fill>
      <patternFill patternType="gray125"/>
    </fill>
    <fill>
      <patternFill patternType="solid">
        <fgColor theme="4" tint="0.79998168889431442"/>
        <bgColor indexed="64"/>
      </patternFill>
    </fill>
    <fill>
      <patternFill patternType="solid">
        <fgColor theme="0"/>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0" tint="-0.249977111117893"/>
        <bgColor indexed="64"/>
      </patternFill>
    </fill>
    <fill>
      <patternFill patternType="solid">
        <fgColor rgb="FF92D050"/>
        <bgColor indexed="64"/>
      </patternFill>
    </fill>
  </fills>
  <borders count="39">
    <border>
      <left/>
      <right/>
      <top/>
      <bottom/>
      <diagonal/>
    </border>
    <border>
      <left/>
      <right/>
      <top/>
      <bottom style="dashed">
        <color theme="0" tint="-0.24994659260841701"/>
      </bottom>
      <diagonal/>
    </border>
    <border>
      <left/>
      <right/>
      <top/>
      <bottom style="dashed">
        <color rgb="FFBFBFBF"/>
      </bottom>
      <diagonal/>
    </border>
    <border>
      <left/>
      <right/>
      <top/>
      <bottom style="thin">
        <color theme="0" tint="-0.249977111117893"/>
      </bottom>
      <diagonal/>
    </border>
    <border>
      <left/>
      <right/>
      <top/>
      <bottom style="thin">
        <color rgb="FFBFBFBF"/>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right/>
      <top style="thin">
        <color indexed="64"/>
      </top>
      <bottom style="hair">
        <color auto="1"/>
      </bottom>
      <diagonal/>
    </border>
    <border>
      <left/>
      <right/>
      <top style="hair">
        <color auto="1"/>
      </top>
      <bottom style="hair">
        <color auto="1"/>
      </bottom>
      <diagonal/>
    </border>
    <border>
      <left/>
      <right/>
      <top style="hair">
        <color auto="1"/>
      </top>
      <bottom/>
      <diagonal/>
    </border>
    <border>
      <left/>
      <right/>
      <top/>
      <bottom style="hair">
        <color auto="1"/>
      </bottom>
      <diagonal/>
    </border>
    <border>
      <left/>
      <right/>
      <top style="hair">
        <color indexed="64"/>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style="thin">
        <color indexed="64"/>
      </right>
      <top style="thin">
        <color indexed="64"/>
      </top>
      <bottom style="hair">
        <color indexed="64"/>
      </bottom>
      <diagonal/>
    </border>
    <border>
      <left style="thin">
        <color indexed="64"/>
      </left>
      <right/>
      <top style="thin">
        <color indexed="64"/>
      </top>
      <bottom style="hair">
        <color indexed="64"/>
      </bottom>
      <diagonal/>
    </border>
    <border>
      <left/>
      <right style="thin">
        <color auto="1"/>
      </right>
      <top/>
      <bottom style="thin">
        <color auto="1"/>
      </bottom>
      <diagonal/>
    </border>
    <border>
      <left/>
      <right style="thin">
        <color auto="1"/>
      </right>
      <top/>
      <bottom/>
      <diagonal/>
    </border>
    <border>
      <left/>
      <right style="thin">
        <color auto="1"/>
      </right>
      <top style="hair">
        <color indexed="64"/>
      </top>
      <bottom/>
      <diagonal/>
    </border>
    <border>
      <left style="thin">
        <color indexed="64"/>
      </left>
      <right/>
      <top style="hair">
        <color indexed="64"/>
      </top>
      <bottom/>
      <diagonal/>
    </border>
    <border>
      <left/>
      <right style="thin">
        <color auto="1"/>
      </right>
      <top style="thin">
        <color auto="1"/>
      </top>
      <bottom/>
      <diagonal/>
    </border>
    <border>
      <left style="thin">
        <color auto="1"/>
      </left>
      <right/>
      <top style="hair">
        <color auto="1"/>
      </top>
      <bottom style="hair">
        <color auto="1"/>
      </bottom>
      <diagonal/>
    </border>
    <border>
      <left/>
      <right style="thin">
        <color auto="1"/>
      </right>
      <top style="hair">
        <color auto="1"/>
      </top>
      <bottom style="hair">
        <color auto="1"/>
      </bottom>
      <diagonal/>
    </border>
    <border>
      <left style="thin">
        <color auto="1"/>
      </left>
      <right/>
      <top style="hair">
        <color auto="1"/>
      </top>
      <bottom style="thin">
        <color auto="1"/>
      </bottom>
      <diagonal/>
    </border>
    <border>
      <left/>
      <right style="thin">
        <color auto="1"/>
      </right>
      <top style="hair">
        <color auto="1"/>
      </top>
      <bottom style="thin">
        <color auto="1"/>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hair">
        <color auto="1"/>
      </top>
      <bottom style="hair">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9">
    <xf numFmtId="0" fontId="0" fillId="0" borderId="0"/>
    <xf numFmtId="164" fontId="1" fillId="0" borderId="0" applyFont="0" applyFill="0" applyBorder="0" applyAlignment="0" applyProtection="0"/>
    <xf numFmtId="9" fontId="1" fillId="0" borderId="0" applyFont="0" applyFill="0" applyBorder="0" applyAlignment="0" applyProtection="0"/>
    <xf numFmtId="0" fontId="4" fillId="0" borderId="1" applyNumberFormat="0" applyFont="0" applyProtection="0">
      <alignment wrapText="1"/>
    </xf>
    <xf numFmtId="0" fontId="5" fillId="0" borderId="3" applyNumberFormat="0" applyProtection="0">
      <alignment wrapText="1"/>
    </xf>
    <xf numFmtId="0" fontId="4" fillId="0" borderId="0" applyNumberFormat="0" applyFill="0" applyBorder="0" applyAlignment="0" applyProtection="0"/>
    <xf numFmtId="0" fontId="8" fillId="0" borderId="0"/>
    <xf numFmtId="0" fontId="29" fillId="0" borderId="2" applyNumberFormat="0" applyFont="0" applyProtection="0">
      <alignment wrapText="1"/>
    </xf>
    <xf numFmtId="0" fontId="30" fillId="0" borderId="0" applyNumberFormat="0" applyFill="0" applyBorder="0" applyAlignment="0" applyProtection="0"/>
    <xf numFmtId="0" fontId="32" fillId="0" borderId="0"/>
    <xf numFmtId="0" fontId="33" fillId="0" borderId="0"/>
    <xf numFmtId="9" fontId="8" fillId="0" borderId="0" applyFont="0" applyFill="0" applyBorder="0" applyAlignment="0" applyProtection="0"/>
    <xf numFmtId="9" fontId="33" fillId="0" borderId="0" applyFont="0" applyFill="0" applyBorder="0" applyAlignment="0" applyProtection="0"/>
    <xf numFmtId="164" fontId="1" fillId="0" borderId="0" applyFont="0" applyFill="0" applyBorder="0" applyAlignment="0" applyProtection="0"/>
    <xf numFmtId="9" fontId="34" fillId="0" borderId="0" applyFont="0" applyFill="0" applyBorder="0" applyAlignment="0" applyProtection="0"/>
    <xf numFmtId="164" fontId="1" fillId="0" borderId="0" applyFont="0" applyFill="0" applyBorder="0" applyAlignment="0" applyProtection="0"/>
    <xf numFmtId="0" fontId="33" fillId="0" borderId="0"/>
    <xf numFmtId="0" fontId="33" fillId="0" borderId="0"/>
    <xf numFmtId="44" fontId="1" fillId="0" borderId="0" applyFont="0" applyFill="0" applyBorder="0" applyAlignment="0" applyProtection="0"/>
  </cellStyleXfs>
  <cellXfs count="427">
    <xf numFmtId="0" fontId="0" fillId="0" borderId="0" xfId="0"/>
    <xf numFmtId="0" fontId="3" fillId="0" borderId="0" xfId="0" applyFont="1"/>
    <xf numFmtId="165" fontId="0" fillId="0" borderId="0" xfId="0" applyNumberFormat="1"/>
    <xf numFmtId="11" fontId="0" fillId="0" borderId="0" xfId="0" applyNumberFormat="1"/>
    <xf numFmtId="2" fontId="0" fillId="0" borderId="0" xfId="0" applyNumberFormat="1"/>
    <xf numFmtId="1" fontId="0" fillId="0" borderId="0" xfId="0" applyNumberFormat="1"/>
    <xf numFmtId="4" fontId="0" fillId="0" borderId="0" xfId="0" applyNumberFormat="1"/>
    <xf numFmtId="2" fontId="3" fillId="0" borderId="0" xfId="0" applyNumberFormat="1" applyFont="1"/>
    <xf numFmtId="0" fontId="0" fillId="0" borderId="2" xfId="3" applyFont="1" applyBorder="1">
      <alignment wrapText="1"/>
    </xf>
    <xf numFmtId="166" fontId="0" fillId="0" borderId="1" xfId="3" applyNumberFormat="1" applyFont="1" applyAlignment="1">
      <alignment horizontal="right" wrapText="1"/>
    </xf>
    <xf numFmtId="0" fontId="6" fillId="0" borderId="4" xfId="4" applyFont="1" applyBorder="1">
      <alignment wrapText="1"/>
    </xf>
    <xf numFmtId="166" fontId="5" fillId="0" borderId="3" xfId="4" applyNumberFormat="1" applyAlignment="1">
      <alignment horizontal="right" wrapText="1"/>
    </xf>
    <xf numFmtId="0" fontId="2" fillId="0" borderId="2" xfId="3" applyFont="1" applyBorder="1">
      <alignment wrapText="1"/>
    </xf>
    <xf numFmtId="0" fontId="3" fillId="0" borderId="0" xfId="5" applyFont="1" applyFill="1"/>
    <xf numFmtId="0" fontId="3" fillId="0" borderId="0" xfId="3" applyFont="1" applyBorder="1">
      <alignment wrapText="1"/>
    </xf>
    <xf numFmtId="0" fontId="7" fillId="0" borderId="0" xfId="3" applyFont="1" applyBorder="1">
      <alignment wrapText="1"/>
    </xf>
    <xf numFmtId="0" fontId="4" fillId="0" borderId="0" xfId="0" applyFont="1" applyAlignment="1" applyProtection="1">
      <alignment horizontal="right"/>
      <protection locked="0"/>
    </xf>
    <xf numFmtId="0" fontId="4" fillId="0" borderId="0" xfId="0" applyFont="1"/>
    <xf numFmtId="1" fontId="4" fillId="0" borderId="0" xfId="0" applyNumberFormat="1" applyFont="1"/>
    <xf numFmtId="4" fontId="0" fillId="0" borderId="1" xfId="3" applyNumberFormat="1" applyFont="1" applyAlignment="1">
      <alignment horizontal="right" wrapText="1"/>
    </xf>
    <xf numFmtId="4" fontId="5" fillId="0" borderId="3" xfId="4" applyNumberFormat="1" applyAlignment="1">
      <alignment horizontal="right" wrapText="1"/>
    </xf>
    <xf numFmtId="167" fontId="0" fillId="0" borderId="0" xfId="0" applyNumberFormat="1"/>
    <xf numFmtId="1" fontId="3" fillId="0" borderId="0" xfId="0" applyNumberFormat="1" applyFont="1"/>
    <xf numFmtId="0" fontId="9" fillId="2" borderId="5" xfId="6" applyFont="1" applyFill="1" applyBorder="1" applyAlignment="1">
      <alignment horizontal="left" vertical="center"/>
    </xf>
    <xf numFmtId="1" fontId="10" fillId="2" borderId="5" xfId="6" applyNumberFormat="1" applyFont="1" applyFill="1" applyBorder="1" applyAlignment="1">
      <alignment horizontal="center" vertical="center"/>
    </xf>
    <xf numFmtId="0" fontId="11" fillId="3" borderId="0" xfId="6" applyFont="1" applyFill="1" applyAlignment="1">
      <alignment vertical="center"/>
    </xf>
    <xf numFmtId="0" fontId="11" fillId="0" borderId="0" xfId="6" applyFont="1" applyAlignment="1">
      <alignment vertical="center"/>
    </xf>
    <xf numFmtId="0" fontId="12" fillId="4" borderId="5" xfId="6" applyFont="1" applyFill="1" applyBorder="1" applyAlignment="1">
      <alignment horizontal="left" vertical="center"/>
    </xf>
    <xf numFmtId="168" fontId="11" fillId="4" borderId="5" xfId="6" applyNumberFormat="1" applyFont="1" applyFill="1" applyBorder="1" applyAlignment="1">
      <alignment vertical="center"/>
    </xf>
    <xf numFmtId="0" fontId="13" fillId="0" borderId="6" xfId="6" applyFont="1" applyBorder="1" applyAlignment="1">
      <alignment horizontal="left" vertical="center" indent="1"/>
    </xf>
    <xf numFmtId="168" fontId="13" fillId="0" borderId="6" xfId="6" applyNumberFormat="1" applyFont="1" applyBorder="1" applyAlignment="1">
      <alignment vertical="center"/>
    </xf>
    <xf numFmtId="0" fontId="13" fillId="0" borderId="7" xfId="6" applyFont="1" applyBorder="1" applyAlignment="1">
      <alignment horizontal="left" vertical="center" indent="1"/>
    </xf>
    <xf numFmtId="168" fontId="13" fillId="0" borderId="7" xfId="6" applyNumberFormat="1" applyFont="1" applyBorder="1" applyAlignment="1">
      <alignment vertical="center"/>
    </xf>
    <xf numFmtId="0" fontId="11" fillId="0" borderId="6" xfId="6" applyFont="1" applyBorder="1" applyAlignment="1">
      <alignment vertical="center"/>
    </xf>
    <xf numFmtId="0" fontId="11" fillId="3" borderId="6" xfId="6" applyFont="1" applyFill="1" applyBorder="1" applyAlignment="1">
      <alignment vertical="center"/>
    </xf>
    <xf numFmtId="169" fontId="14" fillId="4" borderId="5" xfId="6" applyNumberFormat="1" applyFont="1" applyFill="1" applyBorder="1" applyAlignment="1">
      <alignment vertical="center"/>
    </xf>
    <xf numFmtId="0" fontId="12" fillId="0" borderId="6" xfId="6" applyFont="1" applyBorder="1" applyAlignment="1">
      <alignment horizontal="left" vertical="center" indent="1"/>
    </xf>
    <xf numFmtId="170" fontId="15" fillId="0" borderId="6" xfId="6" applyNumberFormat="1" applyFont="1" applyBorder="1" applyAlignment="1">
      <alignment vertical="center"/>
    </xf>
    <xf numFmtId="0" fontId="12" fillId="0" borderId="0" xfId="6" applyFont="1" applyAlignment="1">
      <alignment horizontal="left" vertical="center" indent="1"/>
    </xf>
    <xf numFmtId="170" fontId="15" fillId="0" borderId="0" xfId="6" applyNumberFormat="1" applyFont="1" applyAlignment="1">
      <alignment vertical="center"/>
    </xf>
    <xf numFmtId="0" fontId="12" fillId="0" borderId="7" xfId="6" applyFont="1" applyBorder="1" applyAlignment="1">
      <alignment horizontal="left" vertical="center" indent="1"/>
    </xf>
    <xf numFmtId="170" fontId="15" fillId="0" borderId="7" xfId="6" applyNumberFormat="1" applyFont="1" applyBorder="1" applyAlignment="1">
      <alignment vertical="center"/>
    </xf>
    <xf numFmtId="3" fontId="11" fillId="4" borderId="5" xfId="6" applyNumberFormat="1" applyFont="1" applyFill="1" applyBorder="1" applyAlignment="1">
      <alignment vertical="center"/>
    </xf>
    <xf numFmtId="0" fontId="16" fillId="5" borderId="5" xfId="6" applyFont="1" applyFill="1" applyBorder="1" applyAlignment="1">
      <alignment horizontal="left" vertical="center" indent="1"/>
    </xf>
    <xf numFmtId="168" fontId="11" fillId="5" borderId="5" xfId="6" applyNumberFormat="1" applyFont="1" applyFill="1" applyBorder="1" applyAlignment="1">
      <alignment vertical="center"/>
    </xf>
    <xf numFmtId="0" fontId="11" fillId="3" borderId="8" xfId="6" applyFont="1" applyFill="1" applyBorder="1" applyAlignment="1">
      <alignment horizontal="left" vertical="center" indent="2"/>
    </xf>
    <xf numFmtId="168" fontId="11" fillId="0" borderId="8" xfId="6" applyNumberFormat="1" applyFont="1" applyBorder="1" applyAlignment="1">
      <alignment vertical="center"/>
    </xf>
    <xf numFmtId="0" fontId="11" fillId="3" borderId="0" xfId="6" applyFont="1" applyFill="1" applyAlignment="1">
      <alignment horizontal="left" vertical="center" indent="3"/>
    </xf>
    <xf numFmtId="168" fontId="11" fillId="0" borderId="0" xfId="6" applyNumberFormat="1" applyFont="1" applyAlignment="1">
      <alignment vertical="center"/>
    </xf>
    <xf numFmtId="0" fontId="11" fillId="3" borderId="9" xfId="6" applyFont="1" applyFill="1" applyBorder="1" applyAlignment="1">
      <alignment horizontal="left" vertical="center" indent="2"/>
    </xf>
    <xf numFmtId="168" fontId="11" fillId="0" borderId="9" xfId="6" applyNumberFormat="1" applyFont="1" applyBorder="1" applyAlignment="1">
      <alignment vertical="center"/>
    </xf>
    <xf numFmtId="0" fontId="11" fillId="3" borderId="10" xfId="6" applyFont="1" applyFill="1" applyBorder="1" applyAlignment="1">
      <alignment horizontal="left" vertical="center" indent="2"/>
    </xf>
    <xf numFmtId="168" fontId="11" fillId="0" borderId="10" xfId="6" applyNumberFormat="1" applyFont="1" applyBorder="1" applyAlignment="1">
      <alignment vertical="center"/>
    </xf>
    <xf numFmtId="0" fontId="11" fillId="3" borderId="0" xfId="6" applyFont="1" applyFill="1" applyAlignment="1">
      <alignment horizontal="left" vertical="center" indent="2"/>
    </xf>
    <xf numFmtId="0" fontId="11" fillId="3" borderId="7" xfId="6" applyFont="1" applyFill="1" applyBorder="1" applyAlignment="1">
      <alignment horizontal="left" vertical="center" indent="2"/>
    </xf>
    <xf numFmtId="168" fontId="11" fillId="0" borderId="7" xfId="6" applyNumberFormat="1" applyFont="1" applyBorder="1" applyAlignment="1">
      <alignment vertical="center"/>
    </xf>
    <xf numFmtId="0" fontId="13" fillId="0" borderId="6" xfId="6" applyFont="1" applyBorder="1" applyAlignment="1">
      <alignment horizontal="left" vertical="center" indent="2"/>
    </xf>
    <xf numFmtId="0" fontId="13" fillId="0" borderId="7" xfId="6" applyFont="1" applyBorder="1" applyAlignment="1">
      <alignment horizontal="left" vertical="center" indent="2"/>
    </xf>
    <xf numFmtId="0" fontId="16" fillId="5" borderId="5" xfId="6" applyFont="1" applyFill="1" applyBorder="1" applyAlignment="1">
      <alignment horizontal="left" vertical="center" indent="2"/>
    </xf>
    <xf numFmtId="0" fontId="13" fillId="0" borderId="6" xfId="6" applyFont="1" applyBorder="1" applyAlignment="1">
      <alignment horizontal="left" vertical="center" indent="3"/>
    </xf>
    <xf numFmtId="0" fontId="13" fillId="0" borderId="7" xfId="6" applyFont="1" applyBorder="1" applyAlignment="1">
      <alignment horizontal="left" vertical="center" indent="3"/>
    </xf>
    <xf numFmtId="0" fontId="12" fillId="5" borderId="5" xfId="6" applyFont="1" applyFill="1" applyBorder="1" applyAlignment="1">
      <alignment horizontal="left" vertical="center"/>
    </xf>
    <xf numFmtId="169" fontId="11" fillId="5" borderId="5" xfId="6" applyNumberFormat="1" applyFont="1" applyFill="1" applyBorder="1" applyAlignment="1">
      <alignment vertical="center"/>
    </xf>
    <xf numFmtId="169" fontId="13" fillId="0" borderId="6" xfId="6" applyNumberFormat="1" applyFont="1" applyBorder="1" applyAlignment="1">
      <alignment vertical="center"/>
    </xf>
    <xf numFmtId="169" fontId="13" fillId="0" borderId="7" xfId="6" applyNumberFormat="1" applyFont="1" applyBorder="1" applyAlignment="1">
      <alignment vertical="center"/>
    </xf>
    <xf numFmtId="0" fontId="17" fillId="4" borderId="5" xfId="6" applyFont="1" applyFill="1" applyBorder="1" applyAlignment="1">
      <alignment horizontal="left" vertical="center"/>
    </xf>
    <xf numFmtId="168" fontId="14" fillId="4" borderId="5" xfId="6" applyNumberFormat="1" applyFont="1" applyFill="1" applyBorder="1" applyAlignment="1">
      <alignment vertical="center"/>
    </xf>
    <xf numFmtId="0" fontId="18" fillId="5" borderId="5" xfId="6" applyFont="1" applyFill="1" applyBorder="1" applyAlignment="1">
      <alignment horizontal="left" vertical="center" indent="1"/>
    </xf>
    <xf numFmtId="168" fontId="19" fillId="5" borderId="5" xfId="6" applyNumberFormat="1" applyFont="1" applyFill="1" applyBorder="1" applyAlignment="1">
      <alignment vertical="center"/>
    </xf>
    <xf numFmtId="0" fontId="20" fillId="0" borderId="6" xfId="6" applyFont="1" applyBorder="1" applyAlignment="1">
      <alignment horizontal="left" vertical="center" indent="2"/>
    </xf>
    <xf numFmtId="168" fontId="20" fillId="0" borderId="6" xfId="6" applyNumberFormat="1" applyFont="1" applyBorder="1" applyAlignment="1">
      <alignment vertical="center"/>
    </xf>
    <xf numFmtId="0" fontId="20" fillId="0" borderId="9" xfId="6" applyFont="1" applyBorder="1" applyAlignment="1">
      <alignment horizontal="left" vertical="center" indent="2"/>
    </xf>
    <xf numFmtId="168" fontId="20" fillId="0" borderId="9" xfId="6" applyNumberFormat="1" applyFont="1" applyBorder="1" applyAlignment="1">
      <alignment vertical="center"/>
    </xf>
    <xf numFmtId="0" fontId="21" fillId="0" borderId="0" xfId="6" applyFont="1" applyAlignment="1">
      <alignment horizontal="left" vertical="center" indent="3"/>
    </xf>
    <xf numFmtId="168" fontId="21" fillId="0" borderId="0" xfId="6" applyNumberFormat="1" applyFont="1" applyAlignment="1">
      <alignment vertical="center"/>
    </xf>
    <xf numFmtId="0" fontId="21" fillId="0" borderId="11" xfId="6" applyFont="1" applyBorder="1" applyAlignment="1">
      <alignment horizontal="left" vertical="center" indent="3"/>
    </xf>
    <xf numFmtId="168" fontId="21" fillId="0" borderId="11" xfId="6" applyNumberFormat="1" applyFont="1" applyBorder="1" applyAlignment="1">
      <alignment vertical="center"/>
    </xf>
    <xf numFmtId="0" fontId="20" fillId="0" borderId="0" xfId="6" applyFont="1" applyAlignment="1">
      <alignment horizontal="left" vertical="center" indent="2"/>
    </xf>
    <xf numFmtId="168" fontId="20" fillId="0" borderId="0" xfId="6" applyNumberFormat="1" applyFont="1" applyAlignment="1">
      <alignment vertical="center"/>
    </xf>
    <xf numFmtId="0" fontId="20" fillId="0" borderId="11" xfId="6" applyFont="1" applyBorder="1" applyAlignment="1">
      <alignment horizontal="left" vertical="center" indent="2"/>
    </xf>
    <xf numFmtId="168" fontId="20" fillId="0" borderId="11" xfId="6" applyNumberFormat="1" applyFont="1" applyBorder="1" applyAlignment="1">
      <alignment vertical="center"/>
    </xf>
    <xf numFmtId="0" fontId="22" fillId="0" borderId="9" xfId="6" applyFont="1" applyBorder="1" applyAlignment="1">
      <alignment horizontal="left" vertical="center" indent="2"/>
    </xf>
    <xf numFmtId="168" fontId="22" fillId="0" borderId="9" xfId="6" applyNumberFormat="1" applyFont="1" applyBorder="1" applyAlignment="1">
      <alignment vertical="center"/>
    </xf>
    <xf numFmtId="0" fontId="11" fillId="0" borderId="0" xfId="6" applyFont="1" applyAlignment="1">
      <alignment horizontal="left" vertical="center" indent="3"/>
    </xf>
    <xf numFmtId="0" fontId="23" fillId="0" borderId="0" xfId="6" applyFont="1" applyAlignment="1">
      <alignment horizontal="left" vertical="center" indent="3"/>
    </xf>
    <xf numFmtId="168" fontId="23" fillId="0" borderId="0" xfId="6" applyNumberFormat="1" applyFont="1" applyAlignment="1">
      <alignment vertical="center"/>
    </xf>
    <xf numFmtId="0" fontId="11" fillId="0" borderId="0" xfId="6" applyFont="1" applyAlignment="1">
      <alignment horizontal="left" vertical="center" indent="4"/>
    </xf>
    <xf numFmtId="0" fontId="24" fillId="0" borderId="0" xfId="6" applyFont="1" applyAlignment="1">
      <alignment horizontal="left" vertical="center" indent="4"/>
    </xf>
    <xf numFmtId="168" fontId="24" fillId="0" borderId="0" xfId="6" applyNumberFormat="1" applyFont="1" applyAlignment="1">
      <alignment vertical="center"/>
    </xf>
    <xf numFmtId="0" fontId="23" fillId="0" borderId="7" xfId="6" applyFont="1" applyBorder="1" applyAlignment="1">
      <alignment horizontal="left" vertical="center" indent="3"/>
    </xf>
    <xf numFmtId="168" fontId="23" fillId="0" borderId="7" xfId="6" applyNumberFormat="1" applyFont="1" applyBorder="1" applyAlignment="1">
      <alignment vertical="center"/>
    </xf>
    <xf numFmtId="0" fontId="25" fillId="5" borderId="5" xfId="6" applyFont="1" applyFill="1" applyBorder="1" applyAlignment="1">
      <alignment horizontal="left" vertical="center" indent="1"/>
    </xf>
    <xf numFmtId="171" fontId="25" fillId="5" borderId="5" xfId="2" applyNumberFormat="1" applyFont="1" applyFill="1" applyBorder="1" applyAlignment="1">
      <alignment vertical="center"/>
    </xf>
    <xf numFmtId="171" fontId="20" fillId="0" borderId="6" xfId="6" applyNumberFormat="1" applyFont="1" applyBorder="1" applyAlignment="1">
      <alignment vertical="center"/>
    </xf>
    <xf numFmtId="171" fontId="20" fillId="0" borderId="0" xfId="6" applyNumberFormat="1" applyFont="1" applyAlignment="1">
      <alignment vertical="center"/>
    </xf>
    <xf numFmtId="171" fontId="20" fillId="0" borderId="11" xfId="6" applyNumberFormat="1" applyFont="1" applyBorder="1" applyAlignment="1">
      <alignment vertical="center"/>
    </xf>
    <xf numFmtId="0" fontId="22" fillId="0" borderId="0" xfId="6" applyFont="1" applyAlignment="1">
      <alignment horizontal="left" vertical="center" indent="2"/>
    </xf>
    <xf numFmtId="171" fontId="22" fillId="0" borderId="0" xfId="6" applyNumberFormat="1" applyFont="1" applyAlignment="1">
      <alignment vertical="center"/>
    </xf>
    <xf numFmtId="0" fontId="22" fillId="0" borderId="7" xfId="6" applyFont="1" applyBorder="1" applyAlignment="1">
      <alignment horizontal="left" vertical="center" indent="2"/>
    </xf>
    <xf numFmtId="171" fontId="22" fillId="0" borderId="7" xfId="6" applyNumberFormat="1" applyFont="1" applyBorder="1" applyAlignment="1">
      <alignment vertical="center"/>
    </xf>
    <xf numFmtId="172" fontId="14" fillId="4" borderId="5" xfId="6" applyNumberFormat="1" applyFont="1" applyFill="1" applyBorder="1" applyAlignment="1">
      <alignment vertical="center"/>
    </xf>
    <xf numFmtId="172" fontId="19" fillId="5" borderId="5" xfId="6" applyNumberFormat="1" applyFont="1" applyFill="1" applyBorder="1" applyAlignment="1">
      <alignment vertical="center"/>
    </xf>
    <xf numFmtId="172" fontId="20" fillId="0" borderId="6" xfId="6" applyNumberFormat="1" applyFont="1" applyBorder="1" applyAlignment="1">
      <alignment vertical="center"/>
    </xf>
    <xf numFmtId="172" fontId="20" fillId="0" borderId="0" xfId="6" applyNumberFormat="1" applyFont="1" applyAlignment="1">
      <alignment vertical="center"/>
    </xf>
    <xf numFmtId="172" fontId="20" fillId="0" borderId="11" xfId="6" applyNumberFormat="1" applyFont="1" applyBorder="1" applyAlignment="1">
      <alignment vertical="center"/>
    </xf>
    <xf numFmtId="172" fontId="22" fillId="0" borderId="0" xfId="6" applyNumberFormat="1" applyFont="1" applyAlignment="1">
      <alignment vertical="center"/>
    </xf>
    <xf numFmtId="172" fontId="22" fillId="0" borderId="7" xfId="6" applyNumberFormat="1" applyFont="1" applyBorder="1" applyAlignment="1">
      <alignment vertical="center"/>
    </xf>
    <xf numFmtId="168" fontId="22" fillId="0" borderId="0" xfId="6" applyNumberFormat="1" applyFont="1" applyAlignment="1">
      <alignment vertical="center"/>
    </xf>
    <xf numFmtId="168" fontId="22" fillId="0" borderId="7" xfId="6" applyNumberFormat="1" applyFont="1" applyBorder="1" applyAlignment="1">
      <alignment vertical="center"/>
    </xf>
    <xf numFmtId="168" fontId="11" fillId="3" borderId="6" xfId="6" applyNumberFormat="1" applyFont="1" applyFill="1" applyBorder="1" applyAlignment="1">
      <alignment vertical="center"/>
    </xf>
    <xf numFmtId="0" fontId="22" fillId="0" borderId="11" xfId="6" applyFont="1" applyBorder="1" applyAlignment="1">
      <alignment horizontal="left" vertical="center" indent="2"/>
    </xf>
    <xf numFmtId="168" fontId="22" fillId="0" borderId="11" xfId="6" applyNumberFormat="1" applyFont="1" applyBorder="1" applyAlignment="1">
      <alignment vertical="center"/>
    </xf>
    <xf numFmtId="0" fontId="26" fillId="0" borderId="12" xfId="6" applyFont="1" applyBorder="1" applyAlignment="1">
      <alignment horizontal="left" vertical="center" indent="2"/>
    </xf>
    <xf numFmtId="168" fontId="26" fillId="0" borderId="12" xfId="6" applyNumberFormat="1" applyFont="1" applyBorder="1" applyAlignment="1">
      <alignment vertical="center"/>
    </xf>
    <xf numFmtId="171" fontId="22" fillId="0" borderId="11" xfId="6" applyNumberFormat="1" applyFont="1" applyBorder="1" applyAlignment="1">
      <alignment vertical="center"/>
    </xf>
    <xf numFmtId="171" fontId="26" fillId="0" borderId="12" xfId="6" applyNumberFormat="1" applyFont="1" applyBorder="1" applyAlignment="1">
      <alignment vertical="center"/>
    </xf>
    <xf numFmtId="172" fontId="22" fillId="0" borderId="11" xfId="6" applyNumberFormat="1" applyFont="1" applyBorder="1" applyAlignment="1">
      <alignment vertical="center"/>
    </xf>
    <xf numFmtId="172" fontId="26" fillId="0" borderId="12" xfId="6" applyNumberFormat="1" applyFont="1" applyBorder="1" applyAlignment="1">
      <alignment vertical="center"/>
    </xf>
    <xf numFmtId="0" fontId="16" fillId="0" borderId="8" xfId="6" applyFont="1" applyBorder="1" applyAlignment="1">
      <alignment horizontal="left" vertical="center" indent="2"/>
    </xf>
    <xf numFmtId="172" fontId="15" fillId="3" borderId="8" xfId="1" applyNumberFormat="1" applyFont="1" applyFill="1" applyBorder="1" applyAlignment="1">
      <alignment vertical="center"/>
    </xf>
    <xf numFmtId="0" fontId="27" fillId="0" borderId="0" xfId="6" applyFont="1" applyAlignment="1">
      <alignment horizontal="left" vertical="center" indent="3"/>
    </xf>
    <xf numFmtId="172" fontId="27" fillId="3" borderId="0" xfId="1" applyNumberFormat="1" applyFont="1" applyFill="1" applyBorder="1" applyAlignment="1">
      <alignment vertical="center"/>
    </xf>
    <xf numFmtId="0" fontId="28" fillId="0" borderId="9" xfId="6" applyFont="1" applyBorder="1" applyAlignment="1">
      <alignment horizontal="left" vertical="center" indent="2"/>
    </xf>
    <xf numFmtId="172" fontId="27" fillId="3" borderId="9" xfId="1" applyNumberFormat="1" applyFont="1" applyFill="1" applyBorder="1" applyAlignment="1">
      <alignment vertical="center"/>
    </xf>
    <xf numFmtId="0" fontId="27" fillId="0" borderId="7" xfId="6" applyFont="1" applyBorder="1" applyAlignment="1">
      <alignment horizontal="left" vertical="center" indent="3"/>
    </xf>
    <xf numFmtId="172" fontId="27" fillId="3" borderId="7" xfId="1" applyNumberFormat="1" applyFont="1" applyFill="1" applyBorder="1" applyAlignment="1">
      <alignment vertical="center"/>
    </xf>
    <xf numFmtId="172" fontId="25" fillId="5" borderId="5" xfId="6" applyNumberFormat="1" applyFont="1" applyFill="1" applyBorder="1" applyAlignment="1">
      <alignment vertical="center"/>
    </xf>
    <xf numFmtId="0" fontId="0" fillId="6" borderId="0" xfId="0" applyFill="1"/>
    <xf numFmtId="0" fontId="3" fillId="7" borderId="0" xfId="0" applyFont="1" applyFill="1"/>
    <xf numFmtId="0" fontId="0" fillId="0" borderId="0" xfId="0" applyAlignment="1">
      <alignment horizontal="left"/>
    </xf>
    <xf numFmtId="0" fontId="30" fillId="0" borderId="0" xfId="8" applyAlignment="1" applyProtection="1"/>
    <xf numFmtId="0" fontId="31" fillId="0" borderId="0" xfId="8" applyFont="1" applyAlignment="1" applyProtection="1"/>
    <xf numFmtId="0" fontId="0" fillId="0" borderId="0" xfId="0"/>
    <xf numFmtId="0" fontId="11" fillId="3" borderId="0" xfId="6" applyFont="1" applyFill="1" applyAlignment="1">
      <alignment vertical="center"/>
    </xf>
    <xf numFmtId="0" fontId="11" fillId="0" borderId="0" xfId="6" applyFont="1" applyAlignment="1">
      <alignment vertical="center"/>
    </xf>
    <xf numFmtId="0" fontId="17" fillId="4" borderId="5" xfId="6" applyFont="1" applyFill="1" applyBorder="1" applyAlignment="1">
      <alignment horizontal="left" vertical="center"/>
    </xf>
    <xf numFmtId="169" fontId="14" fillId="4" borderId="5" xfId="6" applyNumberFormat="1" applyFont="1" applyFill="1" applyBorder="1" applyAlignment="1">
      <alignment vertical="center"/>
    </xf>
    <xf numFmtId="172" fontId="25" fillId="5" borderId="5" xfId="6" applyNumberFormat="1" applyFont="1" applyFill="1" applyBorder="1" applyAlignment="1">
      <alignment vertical="center"/>
    </xf>
    <xf numFmtId="0" fontId="12" fillId="4" borderId="5" xfId="6" applyFont="1" applyFill="1" applyBorder="1" applyAlignment="1">
      <alignment horizontal="left" vertical="center"/>
    </xf>
    <xf numFmtId="0" fontId="25" fillId="5" borderId="5" xfId="6" applyFont="1" applyFill="1" applyBorder="1" applyAlignment="1">
      <alignment horizontal="left" vertical="center" indent="1"/>
    </xf>
    <xf numFmtId="168" fontId="19" fillId="5" borderId="5" xfId="6" applyNumberFormat="1" applyFont="1" applyFill="1" applyBorder="1" applyAlignment="1">
      <alignment vertical="center"/>
    </xf>
    <xf numFmtId="168" fontId="15" fillId="4" borderId="5" xfId="6" applyNumberFormat="1" applyFont="1" applyFill="1" applyBorder="1" applyAlignment="1">
      <alignment vertical="center"/>
    </xf>
    <xf numFmtId="0" fontId="27" fillId="3" borderId="0" xfId="6" applyFont="1" applyFill="1" applyAlignment="1">
      <alignment horizontal="left" vertical="center" indent="2"/>
    </xf>
    <xf numFmtId="0" fontId="27" fillId="3" borderId="6" xfId="6" applyFont="1" applyFill="1" applyBorder="1" applyAlignment="1">
      <alignment horizontal="left" vertical="center" indent="2"/>
    </xf>
    <xf numFmtId="0" fontId="27" fillId="3" borderId="7" xfId="6" applyFont="1" applyFill="1" applyBorder="1" applyAlignment="1">
      <alignment horizontal="left" vertical="center" indent="2"/>
    </xf>
    <xf numFmtId="0" fontId="27" fillId="3" borderId="0" xfId="6" applyFont="1" applyFill="1" applyAlignment="1">
      <alignment vertical="center"/>
    </xf>
    <xf numFmtId="168" fontId="27" fillId="0" borderId="6" xfId="6" applyNumberFormat="1" applyFont="1" applyBorder="1" applyAlignment="1">
      <alignment vertical="center"/>
    </xf>
    <xf numFmtId="168" fontId="27" fillId="0" borderId="7" xfId="6" applyNumberFormat="1" applyFont="1" applyBorder="1" applyAlignment="1">
      <alignment vertical="center"/>
    </xf>
    <xf numFmtId="173" fontId="0" fillId="0" borderId="0" xfId="0" applyNumberFormat="1"/>
    <xf numFmtId="0" fontId="35" fillId="2" borderId="5" xfId="6" applyFont="1" applyFill="1" applyBorder="1" applyAlignment="1">
      <alignment horizontal="left" vertical="center" wrapText="1"/>
    </xf>
    <xf numFmtId="1" fontId="36" fillId="2" borderId="5" xfId="6" applyNumberFormat="1" applyFont="1" applyFill="1" applyBorder="1" applyAlignment="1">
      <alignment horizontal="center" vertical="center"/>
    </xf>
    <xf numFmtId="3" fontId="27" fillId="3" borderId="0" xfId="6" applyNumberFormat="1" applyFont="1" applyFill="1" applyAlignment="1">
      <alignment vertical="center"/>
    </xf>
    <xf numFmtId="0" fontId="27" fillId="0" borderId="0" xfId="6" applyFont="1" applyAlignment="1">
      <alignment vertical="center"/>
    </xf>
    <xf numFmtId="0" fontId="12" fillId="4" borderId="6" xfId="6" applyFont="1" applyFill="1" applyBorder="1" applyAlignment="1">
      <alignment horizontal="left" vertical="center"/>
    </xf>
    <xf numFmtId="168" fontId="15" fillId="4" borderId="6" xfId="6" applyNumberFormat="1" applyFont="1" applyFill="1" applyBorder="1" applyAlignment="1">
      <alignment vertical="center"/>
    </xf>
    <xf numFmtId="0" fontId="12" fillId="5" borderId="10" xfId="6" applyFont="1" applyFill="1" applyBorder="1" applyAlignment="1">
      <alignment horizontal="left" vertical="center" indent="1"/>
    </xf>
    <xf numFmtId="168" fontId="15" fillId="5" borderId="10" xfId="6" applyNumberFormat="1" applyFont="1" applyFill="1" applyBorder="1" applyAlignment="1">
      <alignment vertical="center"/>
    </xf>
    <xf numFmtId="0" fontId="12" fillId="5" borderId="11" xfId="6" applyFont="1" applyFill="1" applyBorder="1" applyAlignment="1">
      <alignment horizontal="left" vertical="center" indent="1"/>
    </xf>
    <xf numFmtId="168" fontId="15" fillId="5" borderId="11" xfId="6" applyNumberFormat="1" applyFont="1" applyFill="1" applyBorder="1" applyAlignment="1">
      <alignment vertical="center"/>
    </xf>
    <xf numFmtId="0" fontId="12" fillId="4" borderId="7" xfId="6" applyFont="1" applyFill="1" applyBorder="1" applyAlignment="1">
      <alignment horizontal="left" vertical="center"/>
    </xf>
    <xf numFmtId="168" fontId="15" fillId="4" borderId="7" xfId="6" applyNumberFormat="1" applyFont="1" applyFill="1" applyBorder="1" applyAlignment="1">
      <alignment vertical="center"/>
    </xf>
    <xf numFmtId="175" fontId="27" fillId="0" borderId="0" xfId="6" applyNumberFormat="1" applyFont="1" applyAlignment="1">
      <alignment vertical="center"/>
    </xf>
    <xf numFmtId="166" fontId="15" fillId="4" borderId="5" xfId="6" applyNumberFormat="1" applyFont="1" applyFill="1" applyBorder="1" applyAlignment="1">
      <alignment vertical="center"/>
    </xf>
    <xf numFmtId="168" fontId="15" fillId="5" borderId="5" xfId="6" applyNumberFormat="1" applyFont="1" applyFill="1" applyBorder="1" applyAlignment="1">
      <alignment vertical="center"/>
    </xf>
    <xf numFmtId="168" fontId="27" fillId="0" borderId="0" xfId="6" applyNumberFormat="1" applyFont="1" applyAlignment="1">
      <alignment vertical="center"/>
    </xf>
    <xf numFmtId="0" fontId="27" fillId="3" borderId="0" xfId="6" applyFont="1" applyFill="1" applyAlignment="1">
      <alignment horizontal="left" vertical="center" indent="3"/>
    </xf>
    <xf numFmtId="168" fontId="27" fillId="4" borderId="5" xfId="6" applyNumberFormat="1" applyFont="1" applyFill="1" applyBorder="1" applyAlignment="1">
      <alignment vertical="center"/>
    </xf>
    <xf numFmtId="0" fontId="12" fillId="5" borderId="6" xfId="6" applyFont="1" applyFill="1" applyBorder="1" applyAlignment="1">
      <alignment horizontal="left" vertical="center"/>
    </xf>
    <xf numFmtId="168" fontId="15" fillId="5" borderId="6" xfId="6" applyNumberFormat="1" applyFont="1" applyFill="1" applyBorder="1" applyAlignment="1">
      <alignment vertical="center"/>
    </xf>
    <xf numFmtId="0" fontId="12" fillId="5" borderId="0" xfId="6" applyFont="1" applyFill="1" applyAlignment="1">
      <alignment horizontal="left" vertical="center"/>
    </xf>
    <xf numFmtId="168" fontId="15" fillId="5" borderId="0" xfId="6" applyNumberFormat="1" applyFont="1" applyFill="1" applyAlignment="1">
      <alignment vertical="center"/>
    </xf>
    <xf numFmtId="0" fontId="12" fillId="5" borderId="7" xfId="6" applyFont="1" applyFill="1" applyBorder="1" applyAlignment="1">
      <alignment horizontal="left" vertical="center"/>
    </xf>
    <xf numFmtId="172" fontId="15" fillId="5" borderId="7" xfId="6" applyNumberFormat="1" applyFont="1" applyFill="1" applyBorder="1" applyAlignment="1">
      <alignment vertical="center"/>
    </xf>
    <xf numFmtId="173" fontId="24" fillId="0" borderId="0" xfId="6" applyNumberFormat="1" applyFont="1" applyAlignment="1">
      <alignment vertical="center"/>
    </xf>
    <xf numFmtId="1" fontId="11" fillId="3" borderId="0" xfId="6" applyNumberFormat="1" applyFont="1" applyFill="1" applyAlignment="1">
      <alignment vertical="center"/>
    </xf>
    <xf numFmtId="0" fontId="13" fillId="0" borderId="0" xfId="6" applyFont="1" applyAlignment="1">
      <alignment horizontal="left" vertical="center" indent="1"/>
    </xf>
    <xf numFmtId="168" fontId="13" fillId="0" borderId="0" xfId="6" applyNumberFormat="1" applyFont="1" applyAlignment="1">
      <alignment vertical="center"/>
    </xf>
    <xf numFmtId="173" fontId="24" fillId="0" borderId="6" xfId="6" applyNumberFormat="1" applyFont="1" applyBorder="1" applyAlignment="1">
      <alignment vertical="center"/>
    </xf>
    <xf numFmtId="1" fontId="11" fillId="3" borderId="6" xfId="6" applyNumberFormat="1" applyFont="1" applyFill="1" applyBorder="1" applyAlignment="1">
      <alignment vertical="center"/>
    </xf>
    <xf numFmtId="166" fontId="11" fillId="4" borderId="5" xfId="6" applyNumberFormat="1" applyFont="1" applyFill="1" applyBorder="1" applyAlignment="1">
      <alignment vertical="center"/>
    </xf>
    <xf numFmtId="2" fontId="11" fillId="3" borderId="6" xfId="6" applyNumberFormat="1" applyFont="1" applyFill="1" applyBorder="1" applyAlignment="1">
      <alignment vertical="center"/>
    </xf>
    <xf numFmtId="0" fontId="11" fillId="3" borderId="0" xfId="6" applyFont="1" applyFill="1" applyAlignment="1">
      <alignment horizontal="left" vertical="center" indent="1"/>
    </xf>
    <xf numFmtId="173" fontId="11" fillId="3" borderId="0" xfId="6" applyNumberFormat="1" applyFont="1" applyFill="1" applyAlignment="1">
      <alignment vertical="center"/>
    </xf>
    <xf numFmtId="0" fontId="13" fillId="0" borderId="0" xfId="6" applyFont="1" applyAlignment="1">
      <alignment horizontal="left" vertical="center" indent="2"/>
    </xf>
    <xf numFmtId="0" fontId="13" fillId="0" borderId="0" xfId="6" applyFont="1" applyAlignment="1">
      <alignment horizontal="left" vertical="center" indent="3"/>
    </xf>
    <xf numFmtId="173" fontId="11" fillId="0" borderId="0" xfId="6" applyNumberFormat="1" applyFont="1" applyAlignment="1">
      <alignment vertical="center"/>
    </xf>
    <xf numFmtId="169" fontId="13" fillId="0" borderId="0" xfId="6" applyNumberFormat="1" applyFont="1" applyAlignment="1">
      <alignment vertical="center"/>
    </xf>
    <xf numFmtId="0" fontId="15" fillId="0" borderId="5" xfId="6" applyFont="1" applyBorder="1" applyAlignment="1">
      <alignment horizontal="left" vertical="center" indent="2"/>
    </xf>
    <xf numFmtId="176" fontId="25" fillId="0" borderId="0" xfId="6" applyNumberFormat="1" applyFont="1" applyAlignment="1">
      <alignment vertical="center"/>
    </xf>
    <xf numFmtId="0" fontId="22" fillId="0" borderId="12" xfId="6" applyFont="1" applyBorder="1" applyAlignment="1">
      <alignment horizontal="left" vertical="center" indent="2"/>
    </xf>
    <xf numFmtId="168" fontId="22" fillId="0" borderId="12" xfId="6" applyNumberFormat="1" applyFont="1" applyBorder="1" applyAlignment="1">
      <alignment vertical="center"/>
    </xf>
    <xf numFmtId="0" fontId="24" fillId="0" borderId="0" xfId="6" applyFont="1" applyAlignment="1">
      <alignment horizontal="left" vertical="center" indent="5"/>
    </xf>
    <xf numFmtId="0" fontId="37" fillId="0" borderId="0" xfId="6" applyFont="1" applyAlignment="1">
      <alignment horizontal="left" vertical="center" indent="4"/>
    </xf>
    <xf numFmtId="2" fontId="11" fillId="0" borderId="0" xfId="2" applyNumberFormat="1" applyFont="1" applyFill="1" applyBorder="1" applyAlignment="1">
      <alignment horizontal="center" vertical="center"/>
    </xf>
    <xf numFmtId="0" fontId="13" fillId="0" borderId="8" xfId="6" applyFont="1" applyBorder="1" applyAlignment="1">
      <alignment horizontal="left" vertical="center" indent="1"/>
    </xf>
    <xf numFmtId="168" fontId="13" fillId="0" borderId="8" xfId="6" applyNumberFormat="1" applyFont="1" applyBorder="1" applyAlignment="1">
      <alignment vertical="center"/>
    </xf>
    <xf numFmtId="0" fontId="13" fillId="0" borderId="12" xfId="6" applyFont="1" applyBorder="1" applyAlignment="1">
      <alignment horizontal="left" vertical="center" indent="1"/>
    </xf>
    <xf numFmtId="168" fontId="13" fillId="0" borderId="12" xfId="6" applyNumberFormat="1" applyFont="1" applyBorder="1" applyAlignment="1">
      <alignment vertical="center"/>
    </xf>
    <xf numFmtId="169" fontId="13" fillId="0" borderId="8" xfId="6" applyNumberFormat="1" applyFont="1" applyBorder="1" applyAlignment="1">
      <alignment vertical="center"/>
    </xf>
    <xf numFmtId="0" fontId="26" fillId="0" borderId="10" xfId="6" applyFont="1" applyBorder="1" applyAlignment="1">
      <alignment horizontal="left" vertical="center" indent="2"/>
    </xf>
    <xf numFmtId="169" fontId="26" fillId="0" borderId="10" xfId="6" applyNumberFormat="1" applyFont="1" applyBorder="1" applyAlignment="1">
      <alignment vertical="center"/>
    </xf>
    <xf numFmtId="0" fontId="26" fillId="0" borderId="11" xfId="6" applyFont="1" applyBorder="1" applyAlignment="1">
      <alignment horizontal="left" vertical="center" indent="2"/>
    </xf>
    <xf numFmtId="169" fontId="26" fillId="0" borderId="11" xfId="6" applyNumberFormat="1" applyFont="1" applyBorder="1" applyAlignment="1">
      <alignment vertical="center"/>
    </xf>
    <xf numFmtId="0" fontId="18" fillId="5" borderId="6" xfId="6" applyFont="1" applyFill="1" applyBorder="1" applyAlignment="1">
      <alignment horizontal="left" vertical="center" indent="1"/>
    </xf>
    <xf numFmtId="168" fontId="19" fillId="5" borderId="6" xfId="6" applyNumberFormat="1" applyFont="1" applyFill="1" applyBorder="1" applyAlignment="1">
      <alignment vertical="center"/>
    </xf>
    <xf numFmtId="0" fontId="26" fillId="0" borderId="6" xfId="6" applyFont="1" applyBorder="1" applyAlignment="1">
      <alignment horizontal="left" vertical="center" indent="2"/>
    </xf>
    <xf numFmtId="168" fontId="26" fillId="0" borderId="6" xfId="6" applyNumberFormat="1" applyFont="1" applyBorder="1" applyAlignment="1">
      <alignment vertical="center"/>
    </xf>
    <xf numFmtId="0" fontId="20" fillId="0" borderId="6" xfId="6" applyFont="1" applyBorder="1" applyAlignment="1">
      <alignment horizontal="left" vertical="center" indent="3"/>
    </xf>
    <xf numFmtId="0" fontId="20" fillId="0" borderId="9" xfId="6" applyFont="1" applyBorder="1" applyAlignment="1">
      <alignment horizontal="left" vertical="center" indent="3"/>
    </xf>
    <xf numFmtId="0" fontId="20" fillId="0" borderId="0" xfId="6" applyFont="1" applyAlignment="1">
      <alignment horizontal="left" vertical="center" indent="3"/>
    </xf>
    <xf numFmtId="0" fontId="20" fillId="0" borderId="11" xfId="6" applyFont="1" applyBorder="1" applyAlignment="1">
      <alignment horizontal="left" vertical="center" indent="3"/>
    </xf>
    <xf numFmtId="0" fontId="22" fillId="0" borderId="9" xfId="6" applyFont="1" applyBorder="1" applyAlignment="1">
      <alignment horizontal="left" vertical="center" indent="3"/>
    </xf>
    <xf numFmtId="0" fontId="23" fillId="0" borderId="0" xfId="6" applyFont="1" applyAlignment="1">
      <alignment horizontal="left" vertical="center" indent="4"/>
    </xf>
    <xf numFmtId="0" fontId="11" fillId="0" borderId="0" xfId="6" applyFont="1" applyAlignment="1">
      <alignment horizontal="left" vertical="center" indent="5"/>
    </xf>
    <xf numFmtId="0" fontId="22" fillId="0" borderId="12" xfId="6" applyFont="1" applyBorder="1" applyAlignment="1">
      <alignment horizontal="left" vertical="center" indent="3"/>
    </xf>
    <xf numFmtId="0" fontId="26" fillId="0" borderId="5" xfId="6" applyFont="1" applyBorder="1" applyAlignment="1">
      <alignment horizontal="left" vertical="center" indent="2"/>
    </xf>
    <xf numFmtId="168" fontId="26" fillId="0" borderId="5" xfId="6" applyNumberFormat="1" applyFont="1" applyBorder="1" applyAlignment="1">
      <alignment vertical="center"/>
    </xf>
    <xf numFmtId="0" fontId="38" fillId="0" borderId="0" xfId="6" applyFont="1" applyAlignment="1">
      <alignment horizontal="left" vertical="center" indent="3"/>
    </xf>
    <xf numFmtId="168" fontId="38" fillId="0" borderId="0" xfId="6" applyNumberFormat="1" applyFont="1" applyAlignment="1">
      <alignment vertical="center"/>
    </xf>
    <xf numFmtId="0" fontId="38" fillId="0" borderId="7" xfId="6" applyFont="1" applyBorder="1" applyAlignment="1">
      <alignment horizontal="left" vertical="center" indent="3"/>
    </xf>
    <xf numFmtId="0" fontId="25" fillId="5" borderId="6" xfId="6" applyFont="1" applyFill="1" applyBorder="1" applyAlignment="1">
      <alignment horizontal="left" vertical="center" indent="1"/>
    </xf>
    <xf numFmtId="171" fontId="25" fillId="5" borderId="6" xfId="2" applyNumberFormat="1" applyFont="1" applyFill="1" applyBorder="1" applyAlignment="1">
      <alignment vertical="center"/>
    </xf>
    <xf numFmtId="171" fontId="26" fillId="0" borderId="5" xfId="6" applyNumberFormat="1" applyFont="1" applyBorder="1" applyAlignment="1">
      <alignment vertical="center"/>
    </xf>
    <xf numFmtId="0" fontId="22" fillId="0" borderId="0" xfId="6" applyFont="1" applyAlignment="1">
      <alignment horizontal="left" vertical="center" indent="3"/>
    </xf>
    <xf numFmtId="0" fontId="22" fillId="0" borderId="7" xfId="6" applyFont="1" applyBorder="1" applyAlignment="1">
      <alignment horizontal="left" vertical="center" indent="3"/>
    </xf>
    <xf numFmtId="0" fontId="26" fillId="0" borderId="0" xfId="6" applyFont="1" applyAlignment="1">
      <alignment horizontal="left" vertical="center" indent="2"/>
    </xf>
    <xf numFmtId="171" fontId="26" fillId="0" borderId="0" xfId="6" applyNumberFormat="1" applyFont="1" applyAlignment="1">
      <alignment vertical="center"/>
    </xf>
    <xf numFmtId="172" fontId="19" fillId="5" borderId="6" xfId="6" applyNumberFormat="1" applyFont="1" applyFill="1" applyBorder="1" applyAlignment="1">
      <alignment vertical="center"/>
    </xf>
    <xf numFmtId="172" fontId="26" fillId="0" borderId="6" xfId="6" applyNumberFormat="1" applyFont="1" applyBorder="1" applyAlignment="1">
      <alignment vertical="center"/>
    </xf>
    <xf numFmtId="172" fontId="26" fillId="0" borderId="0" xfId="6" applyNumberFormat="1" applyFont="1" applyAlignment="1">
      <alignment vertical="center"/>
    </xf>
    <xf numFmtId="168" fontId="26" fillId="0" borderId="0" xfId="6" applyNumberFormat="1" applyFont="1" applyAlignment="1">
      <alignment vertical="center"/>
    </xf>
    <xf numFmtId="0" fontId="26" fillId="0" borderId="9" xfId="6" applyFont="1" applyBorder="1" applyAlignment="1">
      <alignment horizontal="left" vertical="center" indent="2"/>
    </xf>
    <xf numFmtId="168" fontId="26" fillId="0" borderId="9" xfId="6" applyNumberFormat="1" applyFont="1" applyBorder="1" applyAlignment="1">
      <alignment vertical="center"/>
    </xf>
    <xf numFmtId="171" fontId="26" fillId="0" borderId="9" xfId="6" applyNumberFormat="1" applyFont="1" applyBorder="1" applyAlignment="1">
      <alignment vertical="center"/>
    </xf>
    <xf numFmtId="172" fontId="26" fillId="0" borderId="9" xfId="6" applyNumberFormat="1" applyFont="1" applyBorder="1" applyAlignment="1">
      <alignment vertical="center"/>
    </xf>
    <xf numFmtId="0" fontId="39" fillId="2" borderId="13" xfId="0" applyFont="1" applyFill="1" applyBorder="1"/>
    <xf numFmtId="0" fontId="39" fillId="2" borderId="6" xfId="0" applyFont="1" applyFill="1" applyBorder="1"/>
    <xf numFmtId="0" fontId="39" fillId="2" borderId="13" xfId="0" quotePrefix="1" applyFont="1" applyFill="1" applyBorder="1" applyAlignment="1">
      <alignment horizontal="center"/>
    </xf>
    <xf numFmtId="0" fontId="39" fillId="2" borderId="6" xfId="0" quotePrefix="1" applyFont="1" applyFill="1" applyBorder="1" applyAlignment="1">
      <alignment horizontal="center"/>
    </xf>
    <xf numFmtId="0" fontId="39" fillId="2" borderId="23" xfId="0" quotePrefix="1" applyFont="1" applyFill="1" applyBorder="1" applyAlignment="1">
      <alignment horizontal="center"/>
    </xf>
    <xf numFmtId="0" fontId="37" fillId="0" borderId="0" xfId="0" applyFont="1"/>
    <xf numFmtId="49" fontId="39" fillId="0" borderId="18" xfId="0" applyNumberFormat="1" applyFont="1" applyBorder="1"/>
    <xf numFmtId="49" fontId="39" fillId="0" borderId="8" xfId="0" applyNumberFormat="1" applyFont="1" applyBorder="1"/>
    <xf numFmtId="172" fontId="39" fillId="0" borderId="18" xfId="0" applyNumberFormat="1" applyFont="1" applyBorder="1"/>
    <xf numFmtId="172" fontId="39" fillId="0" borderId="8" xfId="0" applyNumberFormat="1" applyFont="1" applyBorder="1"/>
    <xf numFmtId="172" fontId="39" fillId="0" borderId="17" xfId="0" applyNumberFormat="1" applyFont="1" applyBorder="1"/>
    <xf numFmtId="49" fontId="40" fillId="0" borderId="24" xfId="0" applyNumberFormat="1" applyFont="1" applyBorder="1" applyAlignment="1">
      <alignment indent="1"/>
    </xf>
    <xf numFmtId="49" fontId="40" fillId="0" borderId="9" xfId="0" applyNumberFormat="1" applyFont="1" applyBorder="1"/>
    <xf numFmtId="172" fontId="40" fillId="0" borderId="24" xfId="0" applyNumberFormat="1" applyFont="1" applyBorder="1"/>
    <xf numFmtId="172" fontId="40" fillId="0" borderId="9" xfId="0" applyNumberFormat="1" applyFont="1" applyBorder="1"/>
    <xf numFmtId="172" fontId="40" fillId="0" borderId="25" xfId="0" applyNumberFormat="1" applyFont="1" applyBorder="1"/>
    <xf numFmtId="49" fontId="41" fillId="0" borderId="14" xfId="0" applyNumberFormat="1" applyFont="1" applyBorder="1" applyAlignment="1">
      <alignment indent="2"/>
    </xf>
    <xf numFmtId="49" fontId="41" fillId="0" borderId="0" xfId="0" applyNumberFormat="1" applyFont="1"/>
    <xf numFmtId="172" fontId="41" fillId="0" borderId="14" xfId="0" applyNumberFormat="1" applyFont="1" applyBorder="1"/>
    <xf numFmtId="172" fontId="41" fillId="0" borderId="0" xfId="0" applyNumberFormat="1" applyFont="1"/>
    <xf numFmtId="172" fontId="41" fillId="0" borderId="20" xfId="0" applyNumberFormat="1" applyFont="1" applyBorder="1"/>
    <xf numFmtId="49" fontId="42" fillId="0" borderId="14" xfId="0" applyNumberFormat="1" applyFont="1" applyBorder="1" applyAlignment="1">
      <alignment indent="3"/>
    </xf>
    <xf numFmtId="49" fontId="42" fillId="0" borderId="0" xfId="0" applyNumberFormat="1" applyFont="1"/>
    <xf numFmtId="172" fontId="42" fillId="0" borderId="14" xfId="0" applyNumberFormat="1" applyFont="1" applyBorder="1"/>
    <xf numFmtId="172" fontId="42" fillId="0" borderId="0" xfId="0" applyNumberFormat="1" applyFont="1"/>
    <xf numFmtId="172" fontId="42" fillId="0" borderId="20" xfId="0" applyNumberFormat="1" applyFont="1" applyBorder="1"/>
    <xf numFmtId="49" fontId="43" fillId="0" borderId="14" xfId="0" applyNumberFormat="1" applyFont="1" applyBorder="1" applyAlignment="1">
      <alignment indent="4"/>
    </xf>
    <xf numFmtId="49" fontId="43" fillId="0" borderId="0" xfId="0" applyNumberFormat="1" applyFont="1"/>
    <xf numFmtId="172" fontId="43" fillId="0" borderId="14" xfId="0" applyNumberFormat="1" applyFont="1" applyBorder="1"/>
    <xf numFmtId="172" fontId="43" fillId="0" borderId="0" xfId="0" applyNumberFormat="1" applyFont="1"/>
    <xf numFmtId="172" fontId="43" fillId="0" borderId="20" xfId="0" applyNumberFormat="1" applyFont="1" applyBorder="1"/>
    <xf numFmtId="49" fontId="40" fillId="0" borderId="22" xfId="0" applyNumberFormat="1" applyFont="1" applyBorder="1" applyAlignment="1">
      <alignment indent="1"/>
    </xf>
    <xf numFmtId="49" fontId="40" fillId="0" borderId="10" xfId="0" applyNumberFormat="1" applyFont="1" applyBorder="1"/>
    <xf numFmtId="172" fontId="40" fillId="0" borderId="22" xfId="0" applyNumberFormat="1" applyFont="1" applyBorder="1"/>
    <xf numFmtId="172" fontId="40" fillId="0" borderId="10" xfId="0" applyNumberFormat="1" applyFont="1" applyBorder="1"/>
    <xf numFmtId="172" fontId="40" fillId="0" borderId="21" xfId="0" applyNumberFormat="1" applyFont="1" applyBorder="1"/>
    <xf numFmtId="49" fontId="40" fillId="0" borderId="26" xfId="0" applyNumberFormat="1" applyFont="1" applyBorder="1" applyAlignment="1">
      <alignment indent="1"/>
    </xf>
    <xf numFmtId="49" fontId="40" fillId="0" borderId="12" xfId="0" applyNumberFormat="1" applyFont="1" applyBorder="1"/>
    <xf numFmtId="172" fontId="40" fillId="0" borderId="26" xfId="0" applyNumberFormat="1" applyFont="1" applyBorder="1"/>
    <xf numFmtId="172" fontId="40" fillId="0" borderId="12" xfId="0" applyNumberFormat="1" applyFont="1" applyBorder="1"/>
    <xf numFmtId="172" fontId="40" fillId="0" borderId="27" xfId="0" applyNumberFormat="1" applyFont="1" applyBorder="1"/>
    <xf numFmtId="168" fontId="11" fillId="0" borderId="6" xfId="6" applyNumberFormat="1" applyFont="1" applyBorder="1" applyAlignment="1">
      <alignment vertical="center"/>
    </xf>
    <xf numFmtId="0" fontId="11" fillId="0" borderId="7" xfId="6" applyFont="1" applyBorder="1" applyAlignment="1">
      <alignment horizontal="left" vertical="center" indent="2"/>
    </xf>
    <xf numFmtId="0" fontId="11" fillId="0" borderId="0" xfId="6" applyFont="1" applyAlignment="1">
      <alignment horizontal="left" vertical="center" indent="2"/>
    </xf>
    <xf numFmtId="0" fontId="11" fillId="0" borderId="6" xfId="6" applyFont="1" applyBorder="1" applyAlignment="1">
      <alignment horizontal="left" vertical="center" indent="2"/>
    </xf>
    <xf numFmtId="0" fontId="37" fillId="0" borderId="15" xfId="0" applyFont="1" applyBorder="1" applyAlignment="1">
      <alignment horizontal="left" indent="1"/>
    </xf>
    <xf numFmtId="0" fontId="44" fillId="0" borderId="14" xfId="0" applyFont="1" applyBorder="1" applyAlignment="1">
      <alignment horizontal="left" indent="2"/>
    </xf>
    <xf numFmtId="0" fontId="45" fillId="0" borderId="14" xfId="0" applyFont="1" applyBorder="1" applyAlignment="1">
      <alignment horizontal="left" indent="3"/>
    </xf>
    <xf numFmtId="0" fontId="0" fillId="7" borderId="0" xfId="0" applyFill="1"/>
    <xf numFmtId="172" fontId="37" fillId="0" borderId="5" xfId="0" applyNumberFormat="1" applyFont="1" applyBorder="1"/>
    <xf numFmtId="172" fontId="44" fillId="0" borderId="0" xfId="0" applyNumberFormat="1" applyFont="1"/>
    <xf numFmtId="172" fontId="45" fillId="0" borderId="0" xfId="0" applyNumberFormat="1" applyFont="1"/>
    <xf numFmtId="0" fontId="0" fillId="0" borderId="0" xfId="0"/>
    <xf numFmtId="0" fontId="0" fillId="0" borderId="0" xfId="0" applyFill="1"/>
    <xf numFmtId="0" fontId="0" fillId="4" borderId="0" xfId="0" applyFill="1"/>
    <xf numFmtId="0" fontId="3" fillId="4" borderId="0" xfId="0" applyFont="1" applyFill="1"/>
    <xf numFmtId="177" fontId="11" fillId="3" borderId="0" xfId="6" applyNumberFormat="1" applyFont="1" applyFill="1" applyAlignment="1">
      <alignment vertical="center"/>
    </xf>
    <xf numFmtId="0" fontId="46" fillId="0" borderId="29" xfId="0" applyFont="1" applyBorder="1" applyAlignment="1">
      <alignment horizontal="center" vertical="top"/>
    </xf>
    <xf numFmtId="9" fontId="0" fillId="0" borderId="0" xfId="2" applyFont="1"/>
    <xf numFmtId="9" fontId="0" fillId="0" borderId="0" xfId="0" applyNumberFormat="1"/>
    <xf numFmtId="174" fontId="0" fillId="0" borderId="0" xfId="0" applyNumberFormat="1"/>
    <xf numFmtId="10" fontId="0" fillId="0" borderId="0" xfId="0" applyNumberFormat="1"/>
    <xf numFmtId="0" fontId="0" fillId="8" borderId="0" xfId="0" applyFill="1"/>
    <xf numFmtId="0" fontId="47" fillId="0" borderId="0" xfId="0" applyFont="1"/>
    <xf numFmtId="0" fontId="37" fillId="2" borderId="15" xfId="0" applyFont="1" applyFill="1" applyBorder="1"/>
    <xf numFmtId="0" fontId="37" fillId="2" borderId="28" xfId="0" applyFont="1" applyFill="1" applyBorder="1"/>
    <xf numFmtId="0" fontId="37" fillId="2" borderId="5" xfId="0" quotePrefix="1" applyFont="1" applyFill="1" applyBorder="1" applyAlignment="1">
      <alignment horizontal="center"/>
    </xf>
    <xf numFmtId="0" fontId="37" fillId="2" borderId="28" xfId="0" quotePrefix="1" applyFont="1" applyFill="1" applyBorder="1" applyAlignment="1">
      <alignment horizontal="center"/>
    </xf>
    <xf numFmtId="0" fontId="37" fillId="0" borderId="15" xfId="0" applyFont="1" applyBorder="1"/>
    <xf numFmtId="0" fontId="48" fillId="0" borderId="28" xfId="8" applyFont="1" applyBorder="1"/>
    <xf numFmtId="172" fontId="37" fillId="0" borderId="28" xfId="0" applyNumberFormat="1" applyFont="1" applyBorder="1"/>
    <xf numFmtId="0" fontId="48" fillId="0" borderId="20" xfId="8" applyFont="1" applyBorder="1"/>
    <xf numFmtId="172" fontId="44" fillId="0" borderId="20" xfId="0" applyNumberFormat="1" applyFont="1" applyBorder="1"/>
    <xf numFmtId="172" fontId="45" fillId="0" borderId="20" xfId="0" applyNumberFormat="1" applyFont="1" applyBorder="1"/>
    <xf numFmtId="0" fontId="44" fillId="0" borderId="15" xfId="0" applyFont="1" applyBorder="1" applyAlignment="1">
      <alignment horizontal="left" indent="2"/>
    </xf>
    <xf numFmtId="172" fontId="44" fillId="0" borderId="5" xfId="0" applyNumberFormat="1" applyFont="1" applyBorder="1"/>
    <xf numFmtId="172" fontId="44" fillId="0" borderId="28" xfId="0" applyNumberFormat="1" applyFont="1" applyBorder="1"/>
    <xf numFmtId="0" fontId="45" fillId="0" borderId="18" xfId="0" applyFont="1" applyBorder="1" applyAlignment="1">
      <alignment horizontal="left" indent="3"/>
    </xf>
    <xf numFmtId="0" fontId="48" fillId="0" borderId="17" xfId="8" applyFont="1" applyBorder="1"/>
    <xf numFmtId="172" fontId="45" fillId="0" borderId="8" xfId="0" applyNumberFormat="1" applyFont="1" applyBorder="1"/>
    <xf numFmtId="172" fontId="45" fillId="0" borderId="17" xfId="0" applyNumberFormat="1" applyFont="1" applyBorder="1"/>
    <xf numFmtId="0" fontId="49" fillId="0" borderId="14" xfId="0" applyFont="1" applyBorder="1" applyAlignment="1">
      <alignment horizontal="left" indent="4"/>
    </xf>
    <xf numFmtId="172" fontId="49" fillId="0" borderId="0" xfId="0" applyNumberFormat="1" applyFont="1"/>
    <xf numFmtId="172" fontId="49" fillId="0" borderId="20" xfId="0" applyNumberFormat="1" applyFont="1" applyBorder="1"/>
    <xf numFmtId="0" fontId="50" fillId="0" borderId="14" xfId="0" applyFont="1" applyBorder="1" applyAlignment="1">
      <alignment horizontal="left" indent="5"/>
    </xf>
    <xf numFmtId="172" fontId="50" fillId="0" borderId="0" xfId="0" applyNumberFormat="1" applyFont="1"/>
    <xf numFmtId="172" fontId="50" fillId="0" borderId="20" xfId="0" applyNumberFormat="1" applyFont="1" applyBorder="1"/>
    <xf numFmtId="0" fontId="45" fillId="0" borderId="24" xfId="0" applyFont="1" applyBorder="1" applyAlignment="1">
      <alignment horizontal="left" indent="3"/>
    </xf>
    <xf numFmtId="0" fontId="48" fillId="0" borderId="25" xfId="8" applyFont="1" applyBorder="1"/>
    <xf numFmtId="172" fontId="45" fillId="0" borderId="9" xfId="0" applyNumberFormat="1" applyFont="1" applyBorder="1"/>
    <xf numFmtId="172" fontId="45" fillId="0" borderId="25" xfId="0" applyNumberFormat="1" applyFont="1" applyBorder="1"/>
    <xf numFmtId="0" fontId="44" fillId="0" borderId="26" xfId="0" applyFont="1" applyBorder="1" applyAlignment="1">
      <alignment horizontal="left" indent="2"/>
    </xf>
    <xf numFmtId="0" fontId="48" fillId="0" borderId="27" xfId="8" applyFont="1" applyBorder="1"/>
    <xf numFmtId="172" fontId="44" fillId="0" borderId="12" xfId="0" applyNumberFormat="1" applyFont="1" applyBorder="1"/>
    <xf numFmtId="172" fontId="44" fillId="0" borderId="27" xfId="0" applyNumberFormat="1" applyFont="1" applyBorder="1"/>
    <xf numFmtId="0" fontId="37" fillId="0" borderId="13" xfId="0" applyFont="1" applyBorder="1"/>
    <xf numFmtId="0" fontId="48" fillId="0" borderId="23" xfId="8" applyFont="1" applyBorder="1"/>
    <xf numFmtId="172" fontId="37" fillId="0" borderId="6" xfId="0" applyNumberFormat="1" applyFont="1" applyBorder="1"/>
    <xf numFmtId="172" fontId="37" fillId="0" borderId="23" xfId="0" applyNumberFormat="1" applyFont="1" applyBorder="1"/>
    <xf numFmtId="0" fontId="50" fillId="0" borderId="14" xfId="0" applyFont="1" applyBorder="1" applyAlignment="1">
      <alignment horizontal="left" indent="1"/>
    </xf>
    <xf numFmtId="0" fontId="50" fillId="0" borderId="16" xfId="0" applyFont="1" applyBorder="1" applyAlignment="1">
      <alignment horizontal="left" indent="1"/>
    </xf>
    <xf numFmtId="0" fontId="48" fillId="0" borderId="19" xfId="8" applyFont="1" applyBorder="1"/>
    <xf numFmtId="172" fontId="50" fillId="0" borderId="7" xfId="0" applyNumberFormat="1" applyFont="1" applyBorder="1"/>
    <xf numFmtId="172" fontId="50" fillId="0" borderId="19" xfId="0" applyNumberFormat="1" applyFont="1" applyBorder="1"/>
    <xf numFmtId="1" fontId="47" fillId="0" borderId="0" xfId="0" applyNumberFormat="1" applyFont="1"/>
    <xf numFmtId="174" fontId="0" fillId="0" borderId="0" xfId="2" applyNumberFormat="1" applyFont="1"/>
    <xf numFmtId="0" fontId="51" fillId="0" borderId="0" xfId="0" applyFont="1" applyFill="1" applyBorder="1" applyAlignment="1">
      <alignment horizontal="center" vertical="top"/>
    </xf>
    <xf numFmtId="173" fontId="47" fillId="0" borderId="0" xfId="0" applyNumberFormat="1" applyFont="1"/>
    <xf numFmtId="0" fontId="51" fillId="4" borderId="0" xfId="0" applyFont="1" applyFill="1" applyBorder="1" applyAlignment="1">
      <alignment horizontal="left" vertical="top"/>
    </xf>
    <xf numFmtId="164" fontId="0" fillId="0" borderId="0" xfId="1" applyFont="1"/>
    <xf numFmtId="0" fontId="0" fillId="0" borderId="0" xfId="0" applyAlignment="1">
      <alignment horizontal="left" vertical="top"/>
    </xf>
    <xf numFmtId="0" fontId="30" fillId="0" borderId="0" xfId="8"/>
    <xf numFmtId="0" fontId="52" fillId="0" borderId="0" xfId="0" applyFont="1"/>
    <xf numFmtId="0" fontId="53" fillId="0" borderId="0" xfId="0" applyFont="1"/>
    <xf numFmtId="0" fontId="0" fillId="0" borderId="0" xfId="0" applyAlignment="1">
      <alignment horizontal="center"/>
    </xf>
    <xf numFmtId="179" fontId="0" fillId="0" borderId="0" xfId="0" applyNumberFormat="1"/>
    <xf numFmtId="168" fontId="0" fillId="0" borderId="0" xfId="0" applyNumberFormat="1"/>
    <xf numFmtId="0" fontId="3" fillId="0" borderId="0" xfId="0" applyFont="1" applyAlignment="1">
      <alignment horizontal="center"/>
    </xf>
    <xf numFmtId="164" fontId="0" fillId="0" borderId="0" xfId="1" applyNumberFormat="1" applyFont="1"/>
    <xf numFmtId="0" fontId="2" fillId="0" borderId="0" xfId="0" applyFont="1"/>
    <xf numFmtId="179" fontId="11" fillId="4" borderId="5" xfId="6" applyNumberFormat="1" applyFont="1" applyFill="1" applyBorder="1" applyAlignment="1">
      <alignment vertical="center"/>
    </xf>
    <xf numFmtId="0" fontId="11" fillId="0" borderId="6" xfId="6" applyFont="1" applyBorder="1" applyAlignment="1">
      <alignment horizontal="left" vertical="center" indent="1"/>
    </xf>
    <xf numFmtId="179" fontId="11" fillId="0" borderId="6" xfId="6" applyNumberFormat="1" applyFont="1" applyBorder="1" applyAlignment="1">
      <alignment vertical="center"/>
    </xf>
    <xf numFmtId="0" fontId="11" fillId="0" borderId="0" xfId="6" applyFont="1" applyAlignment="1">
      <alignment horizontal="left" vertical="center" indent="1"/>
    </xf>
    <xf numFmtId="179" fontId="11" fillId="0" borderId="0" xfId="6" applyNumberFormat="1" applyFont="1" applyAlignment="1">
      <alignment vertical="center"/>
    </xf>
    <xf numFmtId="0" fontId="11" fillId="0" borderId="7" xfId="6" applyFont="1" applyBorder="1" applyAlignment="1">
      <alignment horizontal="left" vertical="center" indent="1"/>
    </xf>
    <xf numFmtId="179" fontId="11" fillId="0" borderId="7" xfId="6" applyNumberFormat="1" applyFont="1" applyBorder="1" applyAlignment="1">
      <alignment vertical="center"/>
    </xf>
    <xf numFmtId="0" fontId="11" fillId="3" borderId="30" xfId="6" applyFont="1" applyFill="1" applyBorder="1" applyAlignment="1">
      <alignment horizontal="left" vertical="center" indent="2"/>
    </xf>
    <xf numFmtId="168" fontId="11" fillId="0" borderId="30" xfId="6" applyNumberFormat="1" applyFont="1" applyBorder="1" applyAlignment="1">
      <alignment vertical="center"/>
    </xf>
    <xf numFmtId="0" fontId="11" fillId="0" borderId="11" xfId="6" applyFont="1" applyBorder="1" applyAlignment="1">
      <alignment horizontal="left" vertical="center" indent="2"/>
    </xf>
    <xf numFmtId="168" fontId="11" fillId="0" borderId="11" xfId="6" applyNumberFormat="1" applyFont="1" applyBorder="1" applyAlignment="1">
      <alignment vertical="center"/>
    </xf>
    <xf numFmtId="0" fontId="11" fillId="0" borderId="6" xfId="6" applyFont="1" applyBorder="1" applyAlignment="1">
      <alignment horizontal="left" vertical="center" indent="3"/>
    </xf>
    <xf numFmtId="0" fontId="11" fillId="0" borderId="11" xfId="6" applyFont="1" applyBorder="1" applyAlignment="1">
      <alignment horizontal="left" vertical="center" indent="3"/>
    </xf>
    <xf numFmtId="0" fontId="11" fillId="0" borderId="7" xfId="6" applyFont="1" applyBorder="1" applyAlignment="1">
      <alignment horizontal="left" vertical="center" indent="3"/>
    </xf>
    <xf numFmtId="172" fontId="11" fillId="4" borderId="5" xfId="6" applyNumberFormat="1" applyFont="1" applyFill="1" applyBorder="1" applyAlignment="1">
      <alignment vertical="center"/>
    </xf>
    <xf numFmtId="172" fontId="11" fillId="0" borderId="6" xfId="6" applyNumberFormat="1" applyFont="1" applyBorder="1" applyAlignment="1">
      <alignment vertical="center"/>
    </xf>
    <xf numFmtId="172" fontId="11" fillId="0" borderId="0" xfId="6" applyNumberFormat="1" applyFont="1" applyAlignment="1">
      <alignment vertical="center"/>
    </xf>
    <xf numFmtId="172" fontId="11" fillId="0" borderId="7" xfId="6" applyNumberFormat="1" applyFont="1" applyBorder="1" applyAlignment="1">
      <alignment vertical="center"/>
    </xf>
    <xf numFmtId="0" fontId="37" fillId="0" borderId="0" xfId="0" applyFont="1" applyAlignment="1">
      <alignment horizontal="left" vertical="center" indent="1"/>
    </xf>
    <xf numFmtId="0" fontId="37" fillId="0" borderId="7" xfId="0" applyFont="1" applyBorder="1" applyAlignment="1">
      <alignment horizontal="left" vertical="center" indent="1"/>
    </xf>
    <xf numFmtId="0" fontId="0" fillId="0" borderId="0" xfId="0" applyFont="1"/>
    <xf numFmtId="0" fontId="54" fillId="0" borderId="0" xfId="0" applyFont="1"/>
    <xf numFmtId="164" fontId="1" fillId="0" borderId="0" xfId="1" applyFont="1" applyBorder="1"/>
    <xf numFmtId="164" fontId="37" fillId="0" borderId="0" xfId="1" applyFont="1" applyFill="1" applyBorder="1" applyAlignment="1">
      <alignment vertical="center"/>
    </xf>
    <xf numFmtId="178" fontId="0" fillId="0" borderId="0" xfId="0" applyNumberFormat="1"/>
    <xf numFmtId="0" fontId="55" fillId="0" borderId="0" xfId="0" applyFont="1"/>
    <xf numFmtId="9" fontId="0" fillId="6" borderId="0" xfId="2" applyFont="1" applyFill="1"/>
    <xf numFmtId="0" fontId="3" fillId="0" borderId="0" xfId="0" applyFont="1" applyFill="1"/>
    <xf numFmtId="9" fontId="0" fillId="7" borderId="0" xfId="0" applyNumberFormat="1" applyFill="1"/>
    <xf numFmtId="172" fontId="0" fillId="0" borderId="0" xfId="0" applyNumberFormat="1"/>
    <xf numFmtId="0" fontId="0" fillId="0" borderId="0" xfId="0"/>
    <xf numFmtId="0" fontId="30" fillId="0" borderId="0" xfId="8"/>
    <xf numFmtId="0" fontId="31" fillId="0" borderId="0" xfId="0" applyFont="1"/>
    <xf numFmtId="0" fontId="0" fillId="0" borderId="0" xfId="0"/>
    <xf numFmtId="0" fontId="3" fillId="0" borderId="0" xfId="0" applyFont="1"/>
    <xf numFmtId="0" fontId="30" fillId="0" borderId="0" xfId="8"/>
    <xf numFmtId="0" fontId="3" fillId="7" borderId="0" xfId="0" applyFont="1" applyFill="1"/>
    <xf numFmtId="0" fontId="0" fillId="7" borderId="0" xfId="0" applyFill="1"/>
    <xf numFmtId="0" fontId="0" fillId="0" borderId="0" xfId="0" applyFill="1"/>
    <xf numFmtId="0" fontId="3" fillId="0" borderId="31" xfId="0" applyFont="1" applyBorder="1"/>
    <xf numFmtId="0" fontId="3" fillId="0" borderId="32" xfId="0" applyFont="1" applyBorder="1" applyAlignment="1">
      <alignment horizontal="right"/>
    </xf>
    <xf numFmtId="0" fontId="3" fillId="0" borderId="33" xfId="0" applyFont="1" applyBorder="1" applyAlignment="1">
      <alignment horizontal="right"/>
    </xf>
    <xf numFmtId="0" fontId="3" fillId="0" borderId="34" xfId="0" applyFont="1" applyBorder="1"/>
    <xf numFmtId="0" fontId="3" fillId="0" borderId="0" xfId="0" applyFont="1" applyBorder="1"/>
    <xf numFmtId="0" fontId="3" fillId="0" borderId="35" xfId="0" applyFont="1" applyBorder="1"/>
    <xf numFmtId="0" fontId="3" fillId="7" borderId="34" xfId="0" applyFont="1" applyFill="1" applyBorder="1"/>
    <xf numFmtId="0" fontId="0" fillId="7" borderId="0" xfId="0" applyFill="1" applyBorder="1"/>
    <xf numFmtId="0" fontId="0" fillId="7" borderId="35" xfId="0" applyFill="1" applyBorder="1"/>
    <xf numFmtId="0" fontId="0" fillId="0" borderId="34" xfId="0" applyBorder="1"/>
    <xf numFmtId="0" fontId="0" fillId="0" borderId="0" xfId="0" applyBorder="1"/>
    <xf numFmtId="0" fontId="0" fillId="0" borderId="35" xfId="0" applyBorder="1"/>
    <xf numFmtId="2" fontId="0" fillId="0" borderId="0" xfId="0" applyNumberFormat="1"/>
    <xf numFmtId="0" fontId="0" fillId="0" borderId="0" xfId="0" applyFont="1"/>
    <xf numFmtId="0" fontId="0" fillId="0" borderId="0" xfId="0" applyFont="1" applyFill="1"/>
    <xf numFmtId="0" fontId="0" fillId="0" borderId="0" xfId="0" applyFont="1" applyFill="1" applyAlignment="1">
      <alignment horizontal="left"/>
    </xf>
    <xf numFmtId="0" fontId="56" fillId="0" borderId="0" xfId="0" applyFont="1"/>
    <xf numFmtId="0" fontId="3" fillId="8" borderId="0" xfId="0" applyFont="1" applyFill="1"/>
    <xf numFmtId="11" fontId="0" fillId="0" borderId="0" xfId="1" applyNumberFormat="1" applyFont="1"/>
    <xf numFmtId="3" fontId="0" fillId="0" borderId="0" xfId="0" applyNumberFormat="1"/>
    <xf numFmtId="11" fontId="0" fillId="6" borderId="0" xfId="0" applyNumberFormat="1" applyFill="1"/>
    <xf numFmtId="0" fontId="57" fillId="0" borderId="0" xfId="0" applyFont="1"/>
    <xf numFmtId="0" fontId="57" fillId="6" borderId="0" xfId="0" applyFont="1" applyFill="1"/>
    <xf numFmtId="0" fontId="31" fillId="6" borderId="0" xfId="0" applyFont="1" applyFill="1"/>
    <xf numFmtId="174" fontId="0" fillId="6" borderId="0" xfId="2" applyNumberFormat="1" applyFont="1" applyFill="1"/>
    <xf numFmtId="0" fontId="31" fillId="0" borderId="0" xfId="0" applyFont="1" applyFill="1"/>
    <xf numFmtId="174" fontId="0" fillId="0" borderId="0" xfId="2" applyNumberFormat="1" applyFont="1" applyFill="1"/>
    <xf numFmtId="0" fontId="0" fillId="0" borderId="0" xfId="0" applyAlignment="1">
      <alignment horizontal="left" wrapText="1"/>
    </xf>
    <xf numFmtId="0" fontId="3" fillId="7" borderId="0" xfId="0" applyFont="1" applyFill="1" applyAlignment="1">
      <alignment horizontal="left" vertical="top"/>
    </xf>
    <xf numFmtId="0" fontId="0" fillId="0" borderId="0" xfId="0" applyAlignment="1">
      <alignment horizontal="right"/>
    </xf>
    <xf numFmtId="0" fontId="0" fillId="0" borderId="36" xfId="0" applyBorder="1"/>
    <xf numFmtId="0" fontId="0" fillId="0" borderId="37" xfId="0" applyBorder="1"/>
    <xf numFmtId="0" fontId="0" fillId="0" borderId="38" xfId="0" applyBorder="1"/>
  </cellXfs>
  <cellStyles count="19">
    <cellStyle name="Body: normal cell" xfId="3" xr:uid="{00000000-0005-0000-0000-000000000000}"/>
    <cellStyle name="Body: normal cell 2" xfId="7" xr:uid="{00000000-0005-0000-0000-000001000000}"/>
    <cellStyle name="Comma" xfId="1" builtinId="3"/>
    <cellStyle name="Comma 2" xfId="15" xr:uid="{00000000-0005-0000-0000-000002000000}"/>
    <cellStyle name="Font: Calibri, 9pt regular" xfId="5" xr:uid="{00000000-0005-0000-0000-000003000000}"/>
    <cellStyle name="Hyperlink" xfId="8" builtinId="8"/>
    <cellStyle name="Komma 2" xfId="13" xr:uid="{00000000-0005-0000-0000-000006000000}"/>
    <cellStyle name="Normal" xfId="0" builtinId="0"/>
    <cellStyle name="Normal 2" xfId="6" xr:uid="{00000000-0005-0000-0000-000008000000}"/>
    <cellStyle name="Normal 2 2" xfId="9" xr:uid="{00000000-0005-0000-0000-000009000000}"/>
    <cellStyle name="Normal 2 2 2" xfId="17" xr:uid="{00000000-0005-0000-0000-00000A000000}"/>
    <cellStyle name="Normal 2 3" xfId="16" xr:uid="{00000000-0005-0000-0000-00000B000000}"/>
    <cellStyle name="Normal 3" xfId="10" xr:uid="{00000000-0005-0000-0000-00000C000000}"/>
    <cellStyle name="Parent row" xfId="4" xr:uid="{00000000-0005-0000-0000-00000E000000}"/>
    <cellStyle name="Percent" xfId="2" builtinId="5"/>
    <cellStyle name="Percent 2" xfId="11" xr:uid="{00000000-0005-0000-0000-00000F000000}"/>
    <cellStyle name="Percent 3" xfId="12" xr:uid="{00000000-0005-0000-0000-000010000000}"/>
    <cellStyle name="Percent 4" xfId="14" xr:uid="{00000000-0005-0000-0000-000011000000}"/>
    <cellStyle name="Währung 2" xfId="18" xr:uid="{ED9066CF-74DD-435F-BCFA-4FC4FD8F756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externalLink" Target="externalLinks/externalLink2.xml"/><Relationship Id="rId8" Type="http://schemas.openxmlformats.org/officeDocument/2006/relationships/worksheet" Target="worksheets/sheet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Carbon Capture and Electricity Consumption in Chemical Industry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'CC in Chemical Industry'!$A$6</c:f>
              <c:strCache>
                <c:ptCount val="1"/>
                <c:pt idx="0">
                  <c:v>Process Emissions</c:v>
                </c:pt>
              </c:strCache>
            </c:strRef>
          </c:tx>
          <c:spPr>
            <a:solidFill>
              <a:schemeClr val="accent1"/>
            </a:solidFill>
            <a:ln>
              <a:noFill/>
            </a:ln>
            <a:effectLst/>
          </c:spPr>
          <c:invertIfNegative val="0"/>
          <c:cat>
            <c:numRef>
              <c:f>'CC in Chemical Industry'!$B$5:$AI$5</c:f>
              <c:numCache>
                <c:formatCode>General</c:formatCode>
                <c:ptCount val="3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pt idx="24">
                  <c:v>2041</c:v>
                </c:pt>
                <c:pt idx="25">
                  <c:v>2042</c:v>
                </c:pt>
                <c:pt idx="26">
                  <c:v>2043</c:v>
                </c:pt>
                <c:pt idx="27">
                  <c:v>2044</c:v>
                </c:pt>
                <c:pt idx="28">
                  <c:v>2045</c:v>
                </c:pt>
                <c:pt idx="29">
                  <c:v>2046</c:v>
                </c:pt>
                <c:pt idx="30">
                  <c:v>2047</c:v>
                </c:pt>
                <c:pt idx="31">
                  <c:v>2048</c:v>
                </c:pt>
                <c:pt idx="32">
                  <c:v>2049</c:v>
                </c:pt>
                <c:pt idx="33">
                  <c:v>2050</c:v>
                </c:pt>
              </c:numCache>
            </c:numRef>
          </c:cat>
          <c:val>
            <c:numRef>
              <c:f>'CC in Chemical Industry'!$B$6:$AI$6</c:f>
              <c:numCache>
                <c:formatCode>General</c:formatCode>
                <c:ptCount val="34"/>
                <c:pt idx="0">
                  <c:v>52790.214547752803</c:v>
                </c:pt>
                <c:pt idx="1">
                  <c:v>53536.325807163121</c:v>
                </c:pt>
                <c:pt idx="2">
                  <c:v>54445.752342778011</c:v>
                </c:pt>
                <c:pt idx="3">
                  <c:v>55399.93591798636</c:v>
                </c:pt>
                <c:pt idx="4">
                  <c:v>56062.411091743095</c:v>
                </c:pt>
                <c:pt idx="5">
                  <c:v>56770.577748821393</c:v>
                </c:pt>
                <c:pt idx="6">
                  <c:v>57347.246337124896</c:v>
                </c:pt>
                <c:pt idx="7">
                  <c:v>57785.457389919669</c:v>
                </c:pt>
                <c:pt idx="8">
                  <c:v>58320.636313881245</c:v>
                </c:pt>
                <c:pt idx="9">
                  <c:v>58893.023128871588</c:v>
                </c:pt>
                <c:pt idx="10">
                  <c:v>59498.435012283029</c:v>
                </c:pt>
                <c:pt idx="11">
                  <c:v>60058.764531838926</c:v>
                </c:pt>
                <c:pt idx="12">
                  <c:v>60552.769206472738</c:v>
                </c:pt>
                <c:pt idx="13">
                  <c:v>60897.093712784575</c:v>
                </c:pt>
                <c:pt idx="14">
                  <c:v>61332.954160110618</c:v>
                </c:pt>
                <c:pt idx="15">
                  <c:v>61425.730548943669</c:v>
                </c:pt>
                <c:pt idx="16">
                  <c:v>61215.449142232552</c:v>
                </c:pt>
                <c:pt idx="17">
                  <c:v>60345.759292909308</c:v>
                </c:pt>
                <c:pt idx="18">
                  <c:v>59047.882113946536</c:v>
                </c:pt>
                <c:pt idx="19">
                  <c:v>58653.054245629493</c:v>
                </c:pt>
                <c:pt idx="20">
                  <c:v>56185.511075720337</c:v>
                </c:pt>
                <c:pt idx="21">
                  <c:v>53495.532025237429</c:v>
                </c:pt>
                <c:pt idx="22">
                  <c:v>51180.145351029787</c:v>
                </c:pt>
                <c:pt idx="23">
                  <c:v>48537.959144027547</c:v>
                </c:pt>
                <c:pt idx="24">
                  <c:v>47263.005074252898</c:v>
                </c:pt>
                <c:pt idx="25">
                  <c:v>45206.303272197518</c:v>
                </c:pt>
                <c:pt idx="26">
                  <c:v>42789.801696643823</c:v>
                </c:pt>
                <c:pt idx="27">
                  <c:v>39875.759186239091</c:v>
                </c:pt>
                <c:pt idx="28">
                  <c:v>39302.118190929417</c:v>
                </c:pt>
                <c:pt idx="29">
                  <c:v>37384.794543475487</c:v>
                </c:pt>
                <c:pt idx="30">
                  <c:v>32654.225129870698</c:v>
                </c:pt>
                <c:pt idx="31">
                  <c:v>31833.977945028466</c:v>
                </c:pt>
                <c:pt idx="32">
                  <c:v>28849.452840689391</c:v>
                </c:pt>
                <c:pt idx="33">
                  <c:v>26160.510144517953</c:v>
                </c:pt>
              </c:numCache>
            </c:numRef>
          </c:val>
          <c:extLst>
            <c:ext xmlns:c16="http://schemas.microsoft.com/office/drawing/2014/chart" uri="{C3380CC4-5D6E-409C-BE32-E72D297353CC}">
              <c16:uniqueId val="{00000000-09BD-4DC6-8105-0064B4F50B20}"/>
            </c:ext>
          </c:extLst>
        </c:ser>
        <c:ser>
          <c:idx val="1"/>
          <c:order val="1"/>
          <c:tx>
            <c:strRef>
              <c:f>'CC in Chemical Industry'!$A$7</c:f>
              <c:strCache>
                <c:ptCount val="1"/>
                <c:pt idx="0">
                  <c:v>Electricity</c:v>
                </c:pt>
              </c:strCache>
            </c:strRef>
          </c:tx>
          <c:spPr>
            <a:solidFill>
              <a:schemeClr val="accent2"/>
            </a:solidFill>
            <a:ln>
              <a:noFill/>
            </a:ln>
            <a:effectLst/>
          </c:spPr>
          <c:invertIfNegative val="0"/>
          <c:cat>
            <c:numRef>
              <c:f>'CC in Chemical Industry'!$B$5:$AI$5</c:f>
              <c:numCache>
                <c:formatCode>General</c:formatCode>
                <c:ptCount val="3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pt idx="24">
                  <c:v>2041</c:v>
                </c:pt>
                <c:pt idx="25">
                  <c:v>2042</c:v>
                </c:pt>
                <c:pt idx="26">
                  <c:v>2043</c:v>
                </c:pt>
                <c:pt idx="27">
                  <c:v>2044</c:v>
                </c:pt>
                <c:pt idx="28">
                  <c:v>2045</c:v>
                </c:pt>
                <c:pt idx="29">
                  <c:v>2046</c:v>
                </c:pt>
                <c:pt idx="30">
                  <c:v>2047</c:v>
                </c:pt>
                <c:pt idx="31">
                  <c:v>2048</c:v>
                </c:pt>
                <c:pt idx="32">
                  <c:v>2049</c:v>
                </c:pt>
                <c:pt idx="33">
                  <c:v>2050</c:v>
                </c:pt>
              </c:numCache>
            </c:numRef>
          </c:cat>
          <c:val>
            <c:numRef>
              <c:f>'CC in Chemical Industry'!$B$7:$AI$7</c:f>
              <c:numCache>
                <c:formatCode>General</c:formatCode>
                <c:ptCount val="34"/>
                <c:pt idx="0">
                  <c:v>15679.567941305835</c:v>
                </c:pt>
                <c:pt idx="1">
                  <c:v>15815.976040240568</c:v>
                </c:pt>
                <c:pt idx="2">
                  <c:v>15917.09169129261</c:v>
                </c:pt>
                <c:pt idx="3">
                  <c:v>16206.440260475398</c:v>
                </c:pt>
                <c:pt idx="4">
                  <c:v>16286.788392673001</c:v>
                </c:pt>
                <c:pt idx="5">
                  <c:v>16365.597328699567</c:v>
                </c:pt>
                <c:pt idx="6">
                  <c:v>16368.560568315605</c:v>
                </c:pt>
                <c:pt idx="7">
                  <c:v>16487.736411485374</c:v>
                </c:pt>
                <c:pt idx="8">
                  <c:v>16482.819723310928</c:v>
                </c:pt>
                <c:pt idx="9">
                  <c:v>16602.603747731129</c:v>
                </c:pt>
                <c:pt idx="10">
                  <c:v>16609.063886641525</c:v>
                </c:pt>
                <c:pt idx="11">
                  <c:v>16712.24890275349</c:v>
                </c:pt>
                <c:pt idx="12">
                  <c:v>16763.774606997587</c:v>
                </c:pt>
                <c:pt idx="13">
                  <c:v>16789.97959488181</c:v>
                </c:pt>
                <c:pt idx="14">
                  <c:v>16850.622028476009</c:v>
                </c:pt>
                <c:pt idx="15">
                  <c:v>16936.136305006119</c:v>
                </c:pt>
                <c:pt idx="16">
                  <c:v>17006.072327816088</c:v>
                </c:pt>
                <c:pt idx="17">
                  <c:v>17076.094357996128</c:v>
                </c:pt>
                <c:pt idx="18">
                  <c:v>17118.442997420545</c:v>
                </c:pt>
                <c:pt idx="19">
                  <c:v>17227.150108169408</c:v>
                </c:pt>
                <c:pt idx="20">
                  <c:v>17304.839546453055</c:v>
                </c:pt>
                <c:pt idx="21">
                  <c:v>17412.563830736224</c:v>
                </c:pt>
                <c:pt idx="22">
                  <c:v>17502.30377116763</c:v>
                </c:pt>
                <c:pt idx="23">
                  <c:v>17595.178280040429</c:v>
                </c:pt>
                <c:pt idx="24">
                  <c:v>17710.835819832355</c:v>
                </c:pt>
                <c:pt idx="25">
                  <c:v>17857.230380539942</c:v>
                </c:pt>
                <c:pt idx="26">
                  <c:v>17944.958265686382</c:v>
                </c:pt>
                <c:pt idx="27">
                  <c:v>18119.968944992404</c:v>
                </c:pt>
                <c:pt idx="28">
                  <c:v>18264.629317577943</c:v>
                </c:pt>
                <c:pt idx="29">
                  <c:v>18454.93323142494</c:v>
                </c:pt>
                <c:pt idx="30">
                  <c:v>18645.006343206845</c:v>
                </c:pt>
                <c:pt idx="31">
                  <c:v>18800.65899254234</c:v>
                </c:pt>
                <c:pt idx="32">
                  <c:v>18982.954320561374</c:v>
                </c:pt>
                <c:pt idx="33">
                  <c:v>19170.695736755566</c:v>
                </c:pt>
              </c:numCache>
            </c:numRef>
          </c:val>
          <c:extLst>
            <c:ext xmlns:c16="http://schemas.microsoft.com/office/drawing/2014/chart" uri="{C3380CC4-5D6E-409C-BE32-E72D297353CC}">
              <c16:uniqueId val="{00000001-09BD-4DC6-8105-0064B4F50B20}"/>
            </c:ext>
          </c:extLst>
        </c:ser>
        <c:dLbls>
          <c:showLegendKey val="0"/>
          <c:showVal val="0"/>
          <c:showCatName val="0"/>
          <c:showSerName val="0"/>
          <c:showPercent val="0"/>
          <c:showBubbleSize val="0"/>
        </c:dLbls>
        <c:gapWidth val="219"/>
        <c:overlap val="-27"/>
        <c:axId val="668137016"/>
        <c:axId val="668137672"/>
      </c:barChart>
      <c:catAx>
        <c:axId val="6681370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8137672"/>
        <c:crosses val="autoZero"/>
        <c:auto val="1"/>
        <c:lblAlgn val="ctr"/>
        <c:lblOffset val="100"/>
        <c:noMultiLvlLbl val="0"/>
      </c:catAx>
      <c:valAx>
        <c:axId val="6681376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81370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7" r="0.7" t="0.78740157499999996"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Carbon Capture</a:t>
            </a:r>
            <a:r>
              <a:rPr lang="de-DE" baseline="0"/>
              <a:t> and Energy Consumption in Chemical Industry</a:t>
            </a:r>
            <a:endParaRPr lang="de-D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'CC in Chemical Industry'!$A$6</c:f>
              <c:strCache>
                <c:ptCount val="1"/>
                <c:pt idx="0">
                  <c:v>Process Emissions</c:v>
                </c:pt>
              </c:strCache>
            </c:strRef>
          </c:tx>
          <c:spPr>
            <a:ln w="28575" cap="rnd">
              <a:solidFill>
                <a:schemeClr val="accent1"/>
              </a:solidFill>
              <a:round/>
            </a:ln>
            <a:effectLst/>
          </c:spPr>
          <c:marker>
            <c:symbol val="none"/>
          </c:marker>
          <c:cat>
            <c:numRef>
              <c:f>'CC in Chemical Industry'!$B$5:$AI$5</c:f>
              <c:numCache>
                <c:formatCode>General</c:formatCode>
                <c:ptCount val="3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pt idx="24">
                  <c:v>2041</c:v>
                </c:pt>
                <c:pt idx="25">
                  <c:v>2042</c:v>
                </c:pt>
                <c:pt idx="26">
                  <c:v>2043</c:v>
                </c:pt>
                <c:pt idx="27">
                  <c:v>2044</c:v>
                </c:pt>
                <c:pt idx="28">
                  <c:v>2045</c:v>
                </c:pt>
                <c:pt idx="29">
                  <c:v>2046</c:v>
                </c:pt>
                <c:pt idx="30">
                  <c:v>2047</c:v>
                </c:pt>
                <c:pt idx="31">
                  <c:v>2048</c:v>
                </c:pt>
                <c:pt idx="32">
                  <c:v>2049</c:v>
                </c:pt>
                <c:pt idx="33">
                  <c:v>2050</c:v>
                </c:pt>
              </c:numCache>
            </c:numRef>
          </c:cat>
          <c:val>
            <c:numRef>
              <c:f>'CC in Chemical Industry'!$B$6:$AI$6</c:f>
              <c:numCache>
                <c:formatCode>General</c:formatCode>
                <c:ptCount val="34"/>
                <c:pt idx="0">
                  <c:v>52790.214547752803</c:v>
                </c:pt>
                <c:pt idx="1">
                  <c:v>53536.325807163121</c:v>
                </c:pt>
                <c:pt idx="2">
                  <c:v>54445.752342778011</c:v>
                </c:pt>
                <c:pt idx="3">
                  <c:v>55399.93591798636</c:v>
                </c:pt>
                <c:pt idx="4">
                  <c:v>56062.411091743095</c:v>
                </c:pt>
                <c:pt idx="5">
                  <c:v>56770.577748821393</c:v>
                </c:pt>
                <c:pt idx="6">
                  <c:v>57347.246337124896</c:v>
                </c:pt>
                <c:pt idx="7">
                  <c:v>57785.457389919669</c:v>
                </c:pt>
                <c:pt idx="8">
                  <c:v>58320.636313881245</c:v>
                </c:pt>
                <c:pt idx="9">
                  <c:v>58893.023128871588</c:v>
                </c:pt>
                <c:pt idx="10">
                  <c:v>59498.435012283029</c:v>
                </c:pt>
                <c:pt idx="11">
                  <c:v>60058.764531838926</c:v>
                </c:pt>
                <c:pt idx="12">
                  <c:v>60552.769206472738</c:v>
                </c:pt>
                <c:pt idx="13">
                  <c:v>60897.093712784575</c:v>
                </c:pt>
                <c:pt idx="14">
                  <c:v>61332.954160110618</c:v>
                </c:pt>
                <c:pt idx="15">
                  <c:v>61425.730548943669</c:v>
                </c:pt>
                <c:pt idx="16">
                  <c:v>61215.449142232552</c:v>
                </c:pt>
                <c:pt idx="17">
                  <c:v>60345.759292909308</c:v>
                </c:pt>
                <c:pt idx="18">
                  <c:v>59047.882113946536</c:v>
                </c:pt>
                <c:pt idx="19">
                  <c:v>58653.054245629493</c:v>
                </c:pt>
                <c:pt idx="20">
                  <c:v>56185.511075720337</c:v>
                </c:pt>
                <c:pt idx="21">
                  <c:v>53495.532025237429</c:v>
                </c:pt>
                <c:pt idx="22">
                  <c:v>51180.145351029787</c:v>
                </c:pt>
                <c:pt idx="23">
                  <c:v>48537.959144027547</c:v>
                </c:pt>
                <c:pt idx="24">
                  <c:v>47263.005074252898</c:v>
                </c:pt>
                <c:pt idx="25">
                  <c:v>45206.303272197518</c:v>
                </c:pt>
                <c:pt idx="26">
                  <c:v>42789.801696643823</c:v>
                </c:pt>
                <c:pt idx="27">
                  <c:v>39875.759186239091</c:v>
                </c:pt>
                <c:pt idx="28">
                  <c:v>39302.118190929417</c:v>
                </c:pt>
                <c:pt idx="29">
                  <c:v>37384.794543475487</c:v>
                </c:pt>
                <c:pt idx="30">
                  <c:v>32654.225129870698</c:v>
                </c:pt>
                <c:pt idx="31">
                  <c:v>31833.977945028466</c:v>
                </c:pt>
                <c:pt idx="32">
                  <c:v>28849.452840689391</c:v>
                </c:pt>
                <c:pt idx="33">
                  <c:v>26160.510144517953</c:v>
                </c:pt>
              </c:numCache>
            </c:numRef>
          </c:val>
          <c:smooth val="0"/>
          <c:extLst>
            <c:ext xmlns:c16="http://schemas.microsoft.com/office/drawing/2014/chart" uri="{C3380CC4-5D6E-409C-BE32-E72D297353CC}">
              <c16:uniqueId val="{00000000-2A3D-4678-86B0-97000ABADEA5}"/>
            </c:ext>
          </c:extLst>
        </c:ser>
        <c:ser>
          <c:idx val="1"/>
          <c:order val="1"/>
          <c:tx>
            <c:strRef>
              <c:f>'CC in Chemical Industry'!$A$7</c:f>
              <c:strCache>
                <c:ptCount val="1"/>
                <c:pt idx="0">
                  <c:v>Electricity</c:v>
                </c:pt>
              </c:strCache>
            </c:strRef>
          </c:tx>
          <c:spPr>
            <a:ln w="28575" cap="rnd">
              <a:solidFill>
                <a:schemeClr val="accent2"/>
              </a:solidFill>
              <a:round/>
            </a:ln>
            <a:effectLst/>
          </c:spPr>
          <c:marker>
            <c:symbol val="none"/>
          </c:marker>
          <c:cat>
            <c:numRef>
              <c:f>'CC in Chemical Industry'!$B$5:$AI$5</c:f>
              <c:numCache>
                <c:formatCode>General</c:formatCode>
                <c:ptCount val="3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pt idx="24">
                  <c:v>2041</c:v>
                </c:pt>
                <c:pt idx="25">
                  <c:v>2042</c:v>
                </c:pt>
                <c:pt idx="26">
                  <c:v>2043</c:v>
                </c:pt>
                <c:pt idx="27">
                  <c:v>2044</c:v>
                </c:pt>
                <c:pt idx="28">
                  <c:v>2045</c:v>
                </c:pt>
                <c:pt idx="29">
                  <c:v>2046</c:v>
                </c:pt>
                <c:pt idx="30">
                  <c:v>2047</c:v>
                </c:pt>
                <c:pt idx="31">
                  <c:v>2048</c:v>
                </c:pt>
                <c:pt idx="32">
                  <c:v>2049</c:v>
                </c:pt>
                <c:pt idx="33">
                  <c:v>2050</c:v>
                </c:pt>
              </c:numCache>
            </c:numRef>
          </c:cat>
          <c:val>
            <c:numRef>
              <c:f>'CC in Chemical Industry'!$B$7:$AI$7</c:f>
              <c:numCache>
                <c:formatCode>General</c:formatCode>
                <c:ptCount val="34"/>
                <c:pt idx="0">
                  <c:v>15679.567941305835</c:v>
                </c:pt>
                <c:pt idx="1">
                  <c:v>15815.976040240568</c:v>
                </c:pt>
                <c:pt idx="2">
                  <c:v>15917.09169129261</c:v>
                </c:pt>
                <c:pt idx="3">
                  <c:v>16206.440260475398</c:v>
                </c:pt>
                <c:pt idx="4">
                  <c:v>16286.788392673001</c:v>
                </c:pt>
                <c:pt idx="5">
                  <c:v>16365.597328699567</c:v>
                </c:pt>
                <c:pt idx="6">
                  <c:v>16368.560568315605</c:v>
                </c:pt>
                <c:pt idx="7">
                  <c:v>16487.736411485374</c:v>
                </c:pt>
                <c:pt idx="8">
                  <c:v>16482.819723310928</c:v>
                </c:pt>
                <c:pt idx="9">
                  <c:v>16602.603747731129</c:v>
                </c:pt>
                <c:pt idx="10">
                  <c:v>16609.063886641525</c:v>
                </c:pt>
                <c:pt idx="11">
                  <c:v>16712.24890275349</c:v>
                </c:pt>
                <c:pt idx="12">
                  <c:v>16763.774606997587</c:v>
                </c:pt>
                <c:pt idx="13">
                  <c:v>16789.97959488181</c:v>
                </c:pt>
                <c:pt idx="14">
                  <c:v>16850.622028476009</c:v>
                </c:pt>
                <c:pt idx="15">
                  <c:v>16936.136305006119</c:v>
                </c:pt>
                <c:pt idx="16">
                  <c:v>17006.072327816088</c:v>
                </c:pt>
                <c:pt idx="17">
                  <c:v>17076.094357996128</c:v>
                </c:pt>
                <c:pt idx="18">
                  <c:v>17118.442997420545</c:v>
                </c:pt>
                <c:pt idx="19">
                  <c:v>17227.150108169408</c:v>
                </c:pt>
                <c:pt idx="20">
                  <c:v>17304.839546453055</c:v>
                </c:pt>
                <c:pt idx="21">
                  <c:v>17412.563830736224</c:v>
                </c:pt>
                <c:pt idx="22">
                  <c:v>17502.30377116763</c:v>
                </c:pt>
                <c:pt idx="23">
                  <c:v>17595.178280040429</c:v>
                </c:pt>
                <c:pt idx="24">
                  <c:v>17710.835819832355</c:v>
                </c:pt>
                <c:pt idx="25">
                  <c:v>17857.230380539942</c:v>
                </c:pt>
                <c:pt idx="26">
                  <c:v>17944.958265686382</c:v>
                </c:pt>
                <c:pt idx="27">
                  <c:v>18119.968944992404</c:v>
                </c:pt>
                <c:pt idx="28">
                  <c:v>18264.629317577943</c:v>
                </c:pt>
                <c:pt idx="29">
                  <c:v>18454.93323142494</c:v>
                </c:pt>
                <c:pt idx="30">
                  <c:v>18645.006343206845</c:v>
                </c:pt>
                <c:pt idx="31">
                  <c:v>18800.65899254234</c:v>
                </c:pt>
                <c:pt idx="32">
                  <c:v>18982.954320561374</c:v>
                </c:pt>
                <c:pt idx="33">
                  <c:v>19170.695736755566</c:v>
                </c:pt>
              </c:numCache>
            </c:numRef>
          </c:val>
          <c:smooth val="0"/>
          <c:extLst>
            <c:ext xmlns:c16="http://schemas.microsoft.com/office/drawing/2014/chart" uri="{C3380CC4-5D6E-409C-BE32-E72D297353CC}">
              <c16:uniqueId val="{00000001-2A3D-4678-86B0-97000ABADEA5}"/>
            </c:ext>
          </c:extLst>
        </c:ser>
        <c:ser>
          <c:idx val="2"/>
          <c:order val="2"/>
          <c:tx>
            <c:strRef>
              <c:f>'CC in Chemical Industry'!$A$8</c:f>
              <c:strCache>
                <c:ptCount val="1"/>
                <c:pt idx="0">
                  <c:v>Natural Gas</c:v>
                </c:pt>
              </c:strCache>
            </c:strRef>
          </c:tx>
          <c:spPr>
            <a:ln w="28575" cap="rnd">
              <a:solidFill>
                <a:schemeClr val="accent3"/>
              </a:solidFill>
              <a:round/>
            </a:ln>
            <a:effectLst/>
          </c:spPr>
          <c:marker>
            <c:symbol val="none"/>
          </c:marker>
          <c:cat>
            <c:numRef>
              <c:f>'CC in Chemical Industry'!$B$5:$AI$5</c:f>
              <c:numCache>
                <c:formatCode>General</c:formatCode>
                <c:ptCount val="3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pt idx="24">
                  <c:v>2041</c:v>
                </c:pt>
                <c:pt idx="25">
                  <c:v>2042</c:v>
                </c:pt>
                <c:pt idx="26">
                  <c:v>2043</c:v>
                </c:pt>
                <c:pt idx="27">
                  <c:v>2044</c:v>
                </c:pt>
                <c:pt idx="28">
                  <c:v>2045</c:v>
                </c:pt>
                <c:pt idx="29">
                  <c:v>2046</c:v>
                </c:pt>
                <c:pt idx="30">
                  <c:v>2047</c:v>
                </c:pt>
                <c:pt idx="31">
                  <c:v>2048</c:v>
                </c:pt>
                <c:pt idx="32">
                  <c:v>2049</c:v>
                </c:pt>
                <c:pt idx="33">
                  <c:v>2050</c:v>
                </c:pt>
              </c:numCache>
            </c:numRef>
          </c:cat>
          <c:val>
            <c:numRef>
              <c:f>'CC in Chemical Industry'!$B$8:$AI$8</c:f>
              <c:numCache>
                <c:formatCode>General</c:formatCode>
                <c:ptCount val="34"/>
                <c:pt idx="0">
                  <c:v>17929.612084218094</c:v>
                </c:pt>
                <c:pt idx="1">
                  <c:v>17854.576272797785</c:v>
                </c:pt>
                <c:pt idx="2">
                  <c:v>17683.216031801323</c:v>
                </c:pt>
                <c:pt idx="3">
                  <c:v>17693.436594066439</c:v>
                </c:pt>
                <c:pt idx="4">
                  <c:v>17691.47988803334</c:v>
                </c:pt>
                <c:pt idx="5">
                  <c:v>17587.706920953435</c:v>
                </c:pt>
                <c:pt idx="6">
                  <c:v>17255.678544827388</c:v>
                </c:pt>
                <c:pt idx="7">
                  <c:v>17169.68789090374</c:v>
                </c:pt>
                <c:pt idx="8">
                  <c:v>17143.554562755216</c:v>
                </c:pt>
                <c:pt idx="9">
                  <c:v>17141.668117091482</c:v>
                </c:pt>
                <c:pt idx="10">
                  <c:v>16998.505584593309</c:v>
                </c:pt>
                <c:pt idx="11">
                  <c:v>17033.476969573097</c:v>
                </c:pt>
                <c:pt idx="12">
                  <c:v>17006.989178744781</c:v>
                </c:pt>
                <c:pt idx="13">
                  <c:v>16805.364740350193</c:v>
                </c:pt>
                <c:pt idx="14">
                  <c:v>16828.430625662309</c:v>
                </c:pt>
                <c:pt idx="15">
                  <c:v>16668.88727664711</c:v>
                </c:pt>
                <c:pt idx="16">
                  <c:v>16446.460610298331</c:v>
                </c:pt>
                <c:pt idx="17">
                  <c:v>16278.943562907187</c:v>
                </c:pt>
                <c:pt idx="18">
                  <c:v>15886.415337919359</c:v>
                </c:pt>
                <c:pt idx="19">
                  <c:v>15944.47432273798</c:v>
                </c:pt>
                <c:pt idx="20">
                  <c:v>15724.743871436096</c:v>
                </c:pt>
                <c:pt idx="21">
                  <c:v>15502.333558570754</c:v>
                </c:pt>
                <c:pt idx="22">
                  <c:v>15286.7724753481</c:v>
                </c:pt>
                <c:pt idx="23">
                  <c:v>15083.637532750501</c:v>
                </c:pt>
                <c:pt idx="24">
                  <c:v>14680.03242287502</c:v>
                </c:pt>
                <c:pt idx="25">
                  <c:v>14430.674787276281</c:v>
                </c:pt>
                <c:pt idx="26">
                  <c:v>13800.15897015128</c:v>
                </c:pt>
                <c:pt idx="27">
                  <c:v>13559.280623844737</c:v>
                </c:pt>
                <c:pt idx="28">
                  <c:v>13353.126898112272</c:v>
                </c:pt>
                <c:pt idx="29">
                  <c:v>13019.02573036534</c:v>
                </c:pt>
                <c:pt idx="30">
                  <c:v>12368.242344714896</c:v>
                </c:pt>
                <c:pt idx="31">
                  <c:v>12018.762884504482</c:v>
                </c:pt>
                <c:pt idx="32">
                  <c:v>11756.786577974523</c:v>
                </c:pt>
                <c:pt idx="33">
                  <c:v>11281.775683116033</c:v>
                </c:pt>
              </c:numCache>
            </c:numRef>
          </c:val>
          <c:smooth val="0"/>
          <c:extLst>
            <c:ext xmlns:c16="http://schemas.microsoft.com/office/drawing/2014/chart" uri="{C3380CC4-5D6E-409C-BE32-E72D297353CC}">
              <c16:uniqueId val="{00000002-2A3D-4678-86B0-97000ABADEA5}"/>
            </c:ext>
          </c:extLst>
        </c:ser>
        <c:ser>
          <c:idx val="3"/>
          <c:order val="3"/>
          <c:tx>
            <c:strRef>
              <c:f>'CC in Chemical Industry'!$A$9</c:f>
              <c:strCache>
                <c:ptCount val="1"/>
                <c:pt idx="0">
                  <c:v>Steam Distributed</c:v>
                </c:pt>
              </c:strCache>
            </c:strRef>
          </c:tx>
          <c:spPr>
            <a:ln w="28575" cap="rnd">
              <a:solidFill>
                <a:schemeClr val="accent4"/>
              </a:solidFill>
              <a:round/>
            </a:ln>
            <a:effectLst/>
          </c:spPr>
          <c:marker>
            <c:symbol val="none"/>
          </c:marker>
          <c:cat>
            <c:numRef>
              <c:f>'CC in Chemical Industry'!$B$5:$AI$5</c:f>
              <c:numCache>
                <c:formatCode>General</c:formatCode>
                <c:ptCount val="3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pt idx="24">
                  <c:v>2041</c:v>
                </c:pt>
                <c:pt idx="25">
                  <c:v>2042</c:v>
                </c:pt>
                <c:pt idx="26">
                  <c:v>2043</c:v>
                </c:pt>
                <c:pt idx="27">
                  <c:v>2044</c:v>
                </c:pt>
                <c:pt idx="28">
                  <c:v>2045</c:v>
                </c:pt>
                <c:pt idx="29">
                  <c:v>2046</c:v>
                </c:pt>
                <c:pt idx="30">
                  <c:v>2047</c:v>
                </c:pt>
                <c:pt idx="31">
                  <c:v>2048</c:v>
                </c:pt>
                <c:pt idx="32">
                  <c:v>2049</c:v>
                </c:pt>
                <c:pt idx="33">
                  <c:v>2050</c:v>
                </c:pt>
              </c:numCache>
            </c:numRef>
          </c:cat>
          <c:val>
            <c:numRef>
              <c:f>'CC in Chemical Industry'!$B$9:$AI$9</c:f>
              <c:numCache>
                <c:formatCode>General</c:formatCode>
                <c:ptCount val="34"/>
                <c:pt idx="0">
                  <c:v>7502.3186346687371</c:v>
                </c:pt>
                <c:pt idx="1">
                  <c:v>7648.5285846982397</c:v>
                </c:pt>
                <c:pt idx="2">
                  <c:v>7829.468337770485</c:v>
                </c:pt>
                <c:pt idx="3">
                  <c:v>8081.9103941680933</c:v>
                </c:pt>
                <c:pt idx="4">
                  <c:v>8399.8050923593255</c:v>
                </c:pt>
                <c:pt idx="5">
                  <c:v>8821.940574854616</c:v>
                </c:pt>
                <c:pt idx="6">
                  <c:v>9499.4904593888314</c:v>
                </c:pt>
                <c:pt idx="7">
                  <c:v>9823.6383831376879</c:v>
                </c:pt>
                <c:pt idx="8">
                  <c:v>10104.158299157551</c:v>
                </c:pt>
                <c:pt idx="9">
                  <c:v>10463.771791197019</c:v>
                </c:pt>
                <c:pt idx="10">
                  <c:v>10998.889425704052</c:v>
                </c:pt>
                <c:pt idx="11">
                  <c:v>11307.601741497469</c:v>
                </c:pt>
                <c:pt idx="12">
                  <c:v>11493.458989284245</c:v>
                </c:pt>
                <c:pt idx="13">
                  <c:v>12037.671202676076</c:v>
                </c:pt>
                <c:pt idx="14">
                  <c:v>12288.435752381174</c:v>
                </c:pt>
                <c:pt idx="15">
                  <c:v>12721.040272790733</c:v>
                </c:pt>
                <c:pt idx="16">
                  <c:v>13295.356502448994</c:v>
                </c:pt>
                <c:pt idx="17">
                  <c:v>13605.824841031117</c:v>
                </c:pt>
                <c:pt idx="18">
                  <c:v>14220.010633567999</c:v>
                </c:pt>
                <c:pt idx="19">
                  <c:v>14365.522788028875</c:v>
                </c:pt>
                <c:pt idx="20">
                  <c:v>14786.868198926883</c:v>
                </c:pt>
                <c:pt idx="21">
                  <c:v>15269.744654830969</c:v>
                </c:pt>
                <c:pt idx="22">
                  <c:v>15701.101228487609</c:v>
                </c:pt>
                <c:pt idx="23">
                  <c:v>16123.139511270263</c:v>
                </c:pt>
                <c:pt idx="24">
                  <c:v>16763.824237799479</c:v>
                </c:pt>
                <c:pt idx="25">
                  <c:v>17244.234013594018</c:v>
                </c:pt>
                <c:pt idx="26">
                  <c:v>17940.981185754576</c:v>
                </c:pt>
                <c:pt idx="27">
                  <c:v>18250.835975067053</c:v>
                </c:pt>
                <c:pt idx="28">
                  <c:v>18542.593179464595</c:v>
                </c:pt>
                <c:pt idx="29">
                  <c:v>18995.466886058584</c:v>
                </c:pt>
                <c:pt idx="30">
                  <c:v>19662.069030096372</c:v>
                </c:pt>
                <c:pt idx="31">
                  <c:v>20280.823835892341</c:v>
                </c:pt>
                <c:pt idx="32">
                  <c:v>20642.623850850152</c:v>
                </c:pt>
                <c:pt idx="33">
                  <c:v>21188.498123122565</c:v>
                </c:pt>
              </c:numCache>
            </c:numRef>
          </c:val>
          <c:smooth val="0"/>
          <c:extLst>
            <c:ext xmlns:c16="http://schemas.microsoft.com/office/drawing/2014/chart" uri="{C3380CC4-5D6E-409C-BE32-E72D297353CC}">
              <c16:uniqueId val="{00000003-2A3D-4678-86B0-97000ABADEA5}"/>
            </c:ext>
          </c:extLst>
        </c:ser>
        <c:ser>
          <c:idx val="4"/>
          <c:order val="4"/>
          <c:tx>
            <c:strRef>
              <c:f>'CC in Chemical Industry'!$A$10</c:f>
              <c:strCache>
                <c:ptCount val="1"/>
                <c:pt idx="0">
                  <c:v>Non-energy Use Natural Gas</c:v>
                </c:pt>
              </c:strCache>
            </c:strRef>
          </c:tx>
          <c:spPr>
            <a:ln w="28575" cap="rnd">
              <a:solidFill>
                <a:schemeClr val="accent5"/>
              </a:solidFill>
              <a:round/>
            </a:ln>
            <a:effectLst/>
          </c:spPr>
          <c:marker>
            <c:symbol val="none"/>
          </c:marker>
          <c:cat>
            <c:numRef>
              <c:f>'CC in Chemical Industry'!$B$5:$AI$5</c:f>
              <c:numCache>
                <c:formatCode>General</c:formatCode>
                <c:ptCount val="3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pt idx="24">
                  <c:v>2041</c:v>
                </c:pt>
                <c:pt idx="25">
                  <c:v>2042</c:v>
                </c:pt>
                <c:pt idx="26">
                  <c:v>2043</c:v>
                </c:pt>
                <c:pt idx="27">
                  <c:v>2044</c:v>
                </c:pt>
                <c:pt idx="28">
                  <c:v>2045</c:v>
                </c:pt>
                <c:pt idx="29">
                  <c:v>2046</c:v>
                </c:pt>
                <c:pt idx="30">
                  <c:v>2047</c:v>
                </c:pt>
                <c:pt idx="31">
                  <c:v>2048</c:v>
                </c:pt>
                <c:pt idx="32">
                  <c:v>2049</c:v>
                </c:pt>
                <c:pt idx="33">
                  <c:v>2050</c:v>
                </c:pt>
              </c:numCache>
            </c:numRef>
          </c:cat>
          <c:val>
            <c:numRef>
              <c:f>'CC in Chemical Industry'!$B$10:$AI$10</c:f>
              <c:numCache>
                <c:formatCode>General</c:formatCode>
                <c:ptCount val="34"/>
                <c:pt idx="0">
                  <c:v>13858.41720693306</c:v>
                </c:pt>
                <c:pt idx="1">
                  <c:v>14202.160503919773</c:v>
                </c:pt>
                <c:pt idx="2">
                  <c:v>14611.064207625528</c:v>
                </c:pt>
                <c:pt idx="3">
                  <c:v>15037.526983448455</c:v>
                </c:pt>
                <c:pt idx="4">
                  <c:v>15426.745973876601</c:v>
                </c:pt>
                <c:pt idx="5">
                  <c:v>15845.169983453379</c:v>
                </c:pt>
                <c:pt idx="6">
                  <c:v>16389.650085336485</c:v>
                </c:pt>
                <c:pt idx="7">
                  <c:v>16720.441052224</c:v>
                </c:pt>
                <c:pt idx="8">
                  <c:v>17045.837989372794</c:v>
                </c:pt>
                <c:pt idx="9">
                  <c:v>17397.829956543712</c:v>
                </c:pt>
                <c:pt idx="10">
                  <c:v>18001.100246142625</c:v>
                </c:pt>
                <c:pt idx="11">
                  <c:v>18424.983807298864</c:v>
                </c:pt>
                <c:pt idx="12">
                  <c:v>18628.975492811795</c:v>
                </c:pt>
                <c:pt idx="13">
                  <c:v>19145.086001710763</c:v>
                </c:pt>
                <c:pt idx="14">
                  <c:v>19484.068904349682</c:v>
                </c:pt>
                <c:pt idx="15">
                  <c:v>19858.083507080824</c:v>
                </c:pt>
                <c:pt idx="16">
                  <c:v>20282.909392785463</c:v>
                </c:pt>
                <c:pt idx="17">
                  <c:v>20494.548672691006</c:v>
                </c:pt>
                <c:pt idx="18">
                  <c:v>20821.648211304764</c:v>
                </c:pt>
                <c:pt idx="19">
                  <c:v>20950.71368958208</c:v>
                </c:pt>
                <c:pt idx="20">
                  <c:v>21114.488221981268</c:v>
                </c:pt>
                <c:pt idx="21">
                  <c:v>21278.877205432855</c:v>
                </c:pt>
                <c:pt idx="22">
                  <c:v>21386.504411079364</c:v>
                </c:pt>
                <c:pt idx="23">
                  <c:v>21494.069705008518</c:v>
                </c:pt>
                <c:pt idx="24">
                  <c:v>21628.746141471907</c:v>
                </c:pt>
                <c:pt idx="25">
                  <c:v>21751.734262865477</c:v>
                </c:pt>
                <c:pt idx="26">
                  <c:v>21872.231519155939</c:v>
                </c:pt>
                <c:pt idx="27">
                  <c:v>21962.125925419939</c:v>
                </c:pt>
                <c:pt idx="28">
                  <c:v>22010.70157481854</c:v>
                </c:pt>
                <c:pt idx="29">
                  <c:v>22064.907852417407</c:v>
                </c:pt>
                <c:pt idx="30">
                  <c:v>22088.220143558468</c:v>
                </c:pt>
                <c:pt idx="31">
                  <c:v>22090.786442932371</c:v>
                </c:pt>
                <c:pt idx="32">
                  <c:v>22161.860631829757</c:v>
                </c:pt>
                <c:pt idx="33">
                  <c:v>22151.538313075394</c:v>
                </c:pt>
              </c:numCache>
            </c:numRef>
          </c:val>
          <c:smooth val="0"/>
          <c:extLst>
            <c:ext xmlns:c16="http://schemas.microsoft.com/office/drawing/2014/chart" uri="{C3380CC4-5D6E-409C-BE32-E72D297353CC}">
              <c16:uniqueId val="{00000004-2A3D-4678-86B0-97000ABADEA5}"/>
            </c:ext>
          </c:extLst>
        </c:ser>
        <c:ser>
          <c:idx val="5"/>
          <c:order val="5"/>
          <c:tx>
            <c:strRef>
              <c:f>'CC in Chemical Industry'!$A$11</c:f>
              <c:strCache>
                <c:ptCount val="1"/>
                <c:pt idx="0">
                  <c:v>Non-Energy Use Liquids</c:v>
                </c:pt>
              </c:strCache>
            </c:strRef>
          </c:tx>
          <c:spPr>
            <a:ln w="28575" cap="rnd">
              <a:solidFill>
                <a:schemeClr val="accent6"/>
              </a:solidFill>
              <a:round/>
            </a:ln>
            <a:effectLst/>
          </c:spPr>
          <c:marker>
            <c:symbol val="none"/>
          </c:marker>
          <c:cat>
            <c:numRef>
              <c:f>'CC in Chemical Industry'!$B$5:$AI$5</c:f>
              <c:numCache>
                <c:formatCode>General</c:formatCode>
                <c:ptCount val="3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pt idx="24">
                  <c:v>2041</c:v>
                </c:pt>
                <c:pt idx="25">
                  <c:v>2042</c:v>
                </c:pt>
                <c:pt idx="26">
                  <c:v>2043</c:v>
                </c:pt>
                <c:pt idx="27">
                  <c:v>2044</c:v>
                </c:pt>
                <c:pt idx="28">
                  <c:v>2045</c:v>
                </c:pt>
                <c:pt idx="29">
                  <c:v>2046</c:v>
                </c:pt>
                <c:pt idx="30">
                  <c:v>2047</c:v>
                </c:pt>
                <c:pt idx="31">
                  <c:v>2048</c:v>
                </c:pt>
                <c:pt idx="32">
                  <c:v>2049</c:v>
                </c:pt>
                <c:pt idx="33">
                  <c:v>2050</c:v>
                </c:pt>
              </c:numCache>
            </c:numRef>
          </c:cat>
          <c:val>
            <c:numRef>
              <c:f>'CC in Chemical Industry'!$B$11:$AI$11</c:f>
              <c:numCache>
                <c:formatCode>General</c:formatCode>
                <c:ptCount val="34"/>
                <c:pt idx="0">
                  <c:v>63083.702067850805</c:v>
                </c:pt>
                <c:pt idx="1">
                  <c:v>63669.505123190887</c:v>
                </c:pt>
                <c:pt idx="2">
                  <c:v>64194.653894980314</c:v>
                </c:pt>
                <c:pt idx="3">
                  <c:v>64661.647007354521</c:v>
                </c:pt>
                <c:pt idx="4">
                  <c:v>64782.807538641893</c:v>
                </c:pt>
                <c:pt idx="5">
                  <c:v>64962.337876443285</c:v>
                </c:pt>
                <c:pt idx="6">
                  <c:v>64372.068051872215</c:v>
                </c:pt>
                <c:pt idx="7">
                  <c:v>64122.006519297924</c:v>
                </c:pt>
                <c:pt idx="8">
                  <c:v>64067.184698556164</c:v>
                </c:pt>
                <c:pt idx="9">
                  <c:v>63943.395820062069</c:v>
                </c:pt>
                <c:pt idx="10">
                  <c:v>63148.688097138904</c:v>
                </c:pt>
                <c:pt idx="11">
                  <c:v>62798.800384194095</c:v>
                </c:pt>
                <c:pt idx="12">
                  <c:v>62996.994747329067</c:v>
                </c:pt>
                <c:pt idx="13">
                  <c:v>62009.790372329924</c:v>
                </c:pt>
                <c:pt idx="14">
                  <c:v>61739.696423286572</c:v>
                </c:pt>
                <c:pt idx="15">
                  <c:v>61283.865890957393</c:v>
                </c:pt>
                <c:pt idx="16">
                  <c:v>60237.836305348013</c:v>
                </c:pt>
                <c:pt idx="17">
                  <c:v>60133.943290922303</c:v>
                </c:pt>
                <c:pt idx="18">
                  <c:v>59347.24326984417</c:v>
                </c:pt>
                <c:pt idx="19">
                  <c:v>59675.848884990191</c:v>
                </c:pt>
                <c:pt idx="20">
                  <c:v>59536.253387892633</c:v>
                </c:pt>
                <c:pt idx="21">
                  <c:v>59360.96764398033</c:v>
                </c:pt>
                <c:pt idx="22">
                  <c:v>59202.429909849823</c:v>
                </c:pt>
                <c:pt idx="23">
                  <c:v>59083.142130944478</c:v>
                </c:pt>
                <c:pt idx="24">
                  <c:v>58615.998273280085</c:v>
                </c:pt>
                <c:pt idx="25">
                  <c:v>58423.622322094969</c:v>
                </c:pt>
                <c:pt idx="26">
                  <c:v>57305.922628242333</c:v>
                </c:pt>
                <c:pt idx="27">
                  <c:v>57065.929302938734</c:v>
                </c:pt>
                <c:pt idx="28">
                  <c:v>56899.834421260413</c:v>
                </c:pt>
                <c:pt idx="29">
                  <c:v>56723.849307134049</c:v>
                </c:pt>
                <c:pt idx="30">
                  <c:v>56027.158720135441</c:v>
                </c:pt>
                <c:pt idx="31">
                  <c:v>55832.538524762836</c:v>
                </c:pt>
                <c:pt idx="32">
                  <c:v>56021.681660125207</c:v>
                </c:pt>
                <c:pt idx="33">
                  <c:v>55475.100081138909</c:v>
                </c:pt>
              </c:numCache>
            </c:numRef>
          </c:val>
          <c:smooth val="0"/>
          <c:extLst>
            <c:ext xmlns:c16="http://schemas.microsoft.com/office/drawing/2014/chart" uri="{C3380CC4-5D6E-409C-BE32-E72D297353CC}">
              <c16:uniqueId val="{00000005-2A3D-4678-86B0-97000ABADEA5}"/>
            </c:ext>
          </c:extLst>
        </c:ser>
        <c:dLbls>
          <c:showLegendKey val="0"/>
          <c:showVal val="0"/>
          <c:showCatName val="0"/>
          <c:showSerName val="0"/>
          <c:showPercent val="0"/>
          <c:showBubbleSize val="0"/>
        </c:dLbls>
        <c:smooth val="0"/>
        <c:axId val="570379584"/>
        <c:axId val="570374008"/>
      </c:lineChart>
      <c:catAx>
        <c:axId val="5703795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374008"/>
        <c:crosses val="autoZero"/>
        <c:auto val="1"/>
        <c:lblAlgn val="ctr"/>
        <c:lblOffset val="100"/>
        <c:noMultiLvlLbl val="0"/>
      </c:catAx>
      <c:valAx>
        <c:axId val="5703740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3795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7" r="0.7" t="0.78740157499999996"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552450</xdr:colOff>
      <xdr:row>20</xdr:row>
      <xdr:rowOff>33337</xdr:rowOff>
    </xdr:from>
    <xdr:to>
      <xdr:col>7</xdr:col>
      <xdr:colOff>552450</xdr:colOff>
      <xdr:row>34</xdr:row>
      <xdr:rowOff>109537</xdr:rowOff>
    </xdr:to>
    <xdr:graphicFrame macro="">
      <xdr:nvGraphicFramePr>
        <xdr:cNvPr id="2" name="Diagramm 1">
          <a:extLst>
            <a:ext uri="{FF2B5EF4-FFF2-40B4-BE49-F238E27FC236}">
              <a16:creationId xmlns:a16="http://schemas.microsoft.com/office/drawing/2014/main" id="{32A51D9B-9447-40C3-9B06-200A873A05E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742949</xdr:colOff>
      <xdr:row>16</xdr:row>
      <xdr:rowOff>66675</xdr:rowOff>
    </xdr:from>
    <xdr:to>
      <xdr:col>15</xdr:col>
      <xdr:colOff>542924</xdr:colOff>
      <xdr:row>33</xdr:row>
      <xdr:rowOff>61912</xdr:rowOff>
    </xdr:to>
    <xdr:graphicFrame macro="">
      <xdr:nvGraphicFramePr>
        <xdr:cNvPr id="4" name="Diagramm 3">
          <a:extLst>
            <a:ext uri="{FF2B5EF4-FFF2-40B4-BE49-F238E27FC236}">
              <a16:creationId xmlns:a16="http://schemas.microsoft.com/office/drawing/2014/main" id="{25DA6EBD-D5A3-4426-B457-375AC11EFC2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23</xdr:row>
      <xdr:rowOff>104776</xdr:rowOff>
    </xdr:from>
    <xdr:to>
      <xdr:col>2</xdr:col>
      <xdr:colOff>571500</xdr:colOff>
      <xdr:row>33</xdr:row>
      <xdr:rowOff>153237</xdr:rowOff>
    </xdr:to>
    <xdr:pic>
      <xdr:nvPicPr>
        <xdr:cNvPr id="2" name="Grafik 1">
          <a:extLst>
            <a:ext uri="{FF2B5EF4-FFF2-40B4-BE49-F238E27FC236}">
              <a16:creationId xmlns:a16="http://schemas.microsoft.com/office/drawing/2014/main" id="{A663967B-1DD4-4AAB-9C50-15CE0E66053E}"/>
            </a:ext>
          </a:extLst>
        </xdr:cNvPr>
        <xdr:cNvPicPr>
          <a:picLocks noChangeAspect="1"/>
        </xdr:cNvPicPr>
      </xdr:nvPicPr>
      <xdr:blipFill>
        <a:blip xmlns:r="http://schemas.openxmlformats.org/officeDocument/2006/relationships" r:embed="rId1"/>
        <a:stretch>
          <a:fillRect/>
        </a:stretch>
      </xdr:blipFill>
      <xdr:spPr>
        <a:xfrm>
          <a:off x="0" y="5819776"/>
          <a:ext cx="5314950" cy="1946794"/>
        </a:xfrm>
        <a:prstGeom prst="rect">
          <a:avLst/>
        </a:prstGeom>
      </xdr:spPr>
    </xdr:pic>
    <xdr:clientData/>
  </xdr:twoCellAnchor>
  <xdr:twoCellAnchor editAs="oneCell">
    <xdr:from>
      <xdr:col>0</xdr:col>
      <xdr:colOff>1</xdr:colOff>
      <xdr:row>65</xdr:row>
      <xdr:rowOff>76199</xdr:rowOff>
    </xdr:from>
    <xdr:to>
      <xdr:col>1</xdr:col>
      <xdr:colOff>1763814</xdr:colOff>
      <xdr:row>75</xdr:row>
      <xdr:rowOff>104775</xdr:rowOff>
    </xdr:to>
    <xdr:pic>
      <xdr:nvPicPr>
        <xdr:cNvPr id="3" name="Grafik 2">
          <a:extLst>
            <a:ext uri="{FF2B5EF4-FFF2-40B4-BE49-F238E27FC236}">
              <a16:creationId xmlns:a16="http://schemas.microsoft.com/office/drawing/2014/main" id="{C4661A3E-3295-414A-93C5-BC9B6AA22B39}"/>
            </a:ext>
          </a:extLst>
        </xdr:cNvPr>
        <xdr:cNvPicPr>
          <a:picLocks noChangeAspect="1"/>
        </xdr:cNvPicPr>
      </xdr:nvPicPr>
      <xdr:blipFill>
        <a:blip xmlns:r="http://schemas.openxmlformats.org/officeDocument/2006/relationships" r:embed="rId2"/>
        <a:stretch>
          <a:fillRect/>
        </a:stretch>
      </xdr:blipFill>
      <xdr:spPr>
        <a:xfrm>
          <a:off x="1" y="11839574"/>
          <a:ext cx="4854676" cy="1838326"/>
        </a:xfrm>
        <a:prstGeom prst="rect">
          <a:avLst/>
        </a:prstGeom>
      </xdr:spPr>
    </xdr:pic>
    <xdr:clientData/>
  </xdr:twoCellAnchor>
  <xdr:twoCellAnchor editAs="oneCell">
    <xdr:from>
      <xdr:col>0</xdr:col>
      <xdr:colOff>0</xdr:colOff>
      <xdr:row>105</xdr:row>
      <xdr:rowOff>0</xdr:rowOff>
    </xdr:from>
    <xdr:to>
      <xdr:col>1</xdr:col>
      <xdr:colOff>1219200</xdr:colOff>
      <xdr:row>119</xdr:row>
      <xdr:rowOff>123892</xdr:rowOff>
    </xdr:to>
    <xdr:pic>
      <xdr:nvPicPr>
        <xdr:cNvPr id="4" name="Grafik 3">
          <a:extLst>
            <a:ext uri="{FF2B5EF4-FFF2-40B4-BE49-F238E27FC236}">
              <a16:creationId xmlns:a16="http://schemas.microsoft.com/office/drawing/2014/main" id="{D3F7DF81-D207-48AD-8FAF-1DF10266244B}"/>
            </a:ext>
          </a:extLst>
        </xdr:cNvPr>
        <xdr:cNvPicPr>
          <a:picLocks noChangeAspect="1"/>
        </xdr:cNvPicPr>
      </xdr:nvPicPr>
      <xdr:blipFill>
        <a:blip xmlns:r="http://schemas.openxmlformats.org/officeDocument/2006/relationships" r:embed="rId3"/>
        <a:stretch>
          <a:fillRect/>
        </a:stretch>
      </xdr:blipFill>
      <xdr:spPr>
        <a:xfrm>
          <a:off x="0" y="18859500"/>
          <a:ext cx="4105275" cy="2790892"/>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Users\jeff-nonadmin\Dropbox%20(Energy%20Innovation)\EI-PlcyMdl\eps-1.5.0-us-wipE\InputData\web-app\BCF\BTU%20Conversion%20Factor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wido.witecka/Desktop/EPS%20Documents/BAU%20Industrial%20Fuel%20Use%20before%20CCS/Datenquellen/Kopie%20von%20Central_2018_EU28_bal_yearl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AEO Table 73"/>
      <sheetName val="GREET1 Fuel_Specs"/>
      <sheetName val="BCF-BpLFOU"/>
      <sheetName val="BCF-BpSFOU"/>
      <sheetName val="BCF-VFEUCF"/>
      <sheetName val="BCF-BpEIEOU"/>
    </sheetNames>
    <sheetDataSet>
      <sheetData sheetId="0">
        <row r="63">
          <cell r="A63">
            <v>42</v>
          </cell>
        </row>
      </sheetData>
      <sheetData sheetId="1"/>
      <sheetData sheetId="2"/>
      <sheetData sheetId="3"/>
      <sheetData sheetId="4"/>
      <sheetData sheetId="5"/>
      <sheetData sheetId="6"/>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prod"/>
      <sheetName val="prodrec"/>
      <sheetName val="fos"/>
      <sheetName val="recycl"/>
      <sheetName val="imp"/>
      <sheetName val="stc"/>
      <sheetName val="exp"/>
      <sheetName val="duse"/>
      <sheetName val="index"/>
      <sheetName val="GIC"/>
      <sheetName val="TITOT"/>
      <sheetName val="tipgn"/>
      <sheetName val="tipgt"/>
      <sheetName val="tipgtele"/>
      <sheetName val="tipgtchp"/>
      <sheetName val="tipgel"/>
      <sheetName val="tidh"/>
      <sheetName val="tirf"/>
      <sheetName val="tick"/>
      <sheetName val="tibf"/>
      <sheetName val="tigw"/>
      <sheetName val="tipf"/>
      <sheetName val="tibr"/>
      <sheetName val="ticl"/>
      <sheetName val="tibg"/>
      <sheetName val="tigl"/>
      <sheetName val="tich"/>
      <sheetName val="TOTOT"/>
      <sheetName val="topgn"/>
      <sheetName val="topgt"/>
      <sheetName val="topgtele"/>
      <sheetName val="topgtchp"/>
      <sheetName val="todh"/>
      <sheetName val="torf"/>
      <sheetName val="tock"/>
      <sheetName val="tobf"/>
      <sheetName val="togw"/>
      <sheetName val="topf"/>
      <sheetName val="tobr"/>
      <sheetName val="toch"/>
      <sheetName val="TRANS"/>
      <sheetName val="transpg"/>
      <sheetName val="transos"/>
      <sheetName val="transint"/>
      <sheetName val="transptr"/>
      <sheetName val="transret"/>
      <sheetName val="CEN"/>
      <sheetName val="cenpdel"/>
      <sheetName val="cenpuel"/>
      <sheetName val="tipuel"/>
      <sheetName val="topuel"/>
      <sheetName val="cenos"/>
      <sheetName val="cenrf"/>
      <sheetName val="cenpren"/>
      <sheetName val="cenisb"/>
      <sheetName val="cenoth"/>
      <sheetName val="cenh2"/>
      <sheetName val="LOS"/>
      <sheetName val="AVFCO"/>
      <sheetName val="CFNEN"/>
      <sheetName val="nech"/>
      <sheetName val="neos"/>
      <sheetName val="CFENE"/>
      <sheetName val="CFIND"/>
      <sheetName val="isi"/>
      <sheetName val="isb"/>
      <sheetName val="ise"/>
      <sheetName val="isd"/>
      <sheetName val="isa"/>
      <sheetName val="nfm"/>
      <sheetName val="nfa"/>
      <sheetName val="nfp"/>
      <sheetName val="nfs"/>
      <sheetName val="nfo"/>
      <sheetName val="chi"/>
      <sheetName val="bch"/>
      <sheetName val="och"/>
      <sheetName val="pha"/>
      <sheetName val="nmm"/>
      <sheetName val="cem"/>
      <sheetName val="cer"/>
      <sheetName val="gla"/>
      <sheetName val="ppa"/>
      <sheetName val="pul"/>
      <sheetName val="pap"/>
      <sheetName val="prp"/>
      <sheetName val="fbt"/>
      <sheetName val="tre"/>
      <sheetName val="mae"/>
      <sheetName val="tel"/>
      <sheetName val="wwp"/>
      <sheetName val="ois"/>
      <sheetName val="CFDOM"/>
      <sheetName val="res"/>
      <sheetName val="rsh"/>
      <sheetName val="rsc"/>
      <sheetName val="rwh"/>
      <sheetName val="rco"/>
      <sheetName val="rch"/>
      <sheetName val="rli"/>
      <sheetName val="rrf"/>
      <sheetName val="rwm"/>
      <sheetName val="rdr"/>
      <sheetName val="rdw"/>
      <sheetName val="rtv"/>
      <sheetName val="rit"/>
      <sheetName val="roa"/>
      <sheetName val="ser"/>
      <sheetName val="ssh"/>
      <sheetName val="ssc"/>
      <sheetName val="shw"/>
      <sheetName val="sca"/>
      <sheetName val="svo"/>
      <sheetName val="ssl"/>
      <sheetName val="sbl"/>
      <sheetName val="scr"/>
      <sheetName val="sbt"/>
      <sheetName val="sim"/>
      <sheetName val="agr"/>
      <sheetName val="CFTRA"/>
      <sheetName val="tro"/>
      <sheetName val="p2w"/>
      <sheetName val="car"/>
      <sheetName val="bus"/>
      <sheetName val="lcv"/>
      <sheetName val="hdd"/>
      <sheetName val="hdi"/>
      <sheetName val="tra"/>
      <sheetName val="rtp"/>
      <sheetName val="rth"/>
      <sheetName val="rtm"/>
      <sheetName val="rtf"/>
      <sheetName val="tav"/>
      <sheetName val="apd"/>
      <sheetName val="api"/>
      <sheetName val="ape"/>
      <sheetName val="afi"/>
      <sheetName val="afe"/>
      <sheetName val="nav"/>
      <sheetName val="ncs"/>
      <sheetName val="niw"/>
      <sheetName val="cpi"/>
      <sheetName val="STDIF"/>
      <sheetName val="bun"/>
      <sheetName val="buni"/>
      <sheetName val="bune"/>
    </sheetNames>
    <sheetDataSet>
      <sheetData sheetId="0"/>
      <sheetData sheetId="1"/>
      <sheetData sheetId="2"/>
      <sheetData sheetId="3"/>
      <sheetData sheetId="4"/>
      <sheetData sheetId="5"/>
      <sheetData sheetId="6"/>
      <sheetData sheetId="7"/>
      <sheetData sheetId="8"/>
      <sheetData sheetId="9"/>
      <sheetData sheetId="10">
        <row r="1">
          <cell r="A1" t="str">
            <v>Gross inland consumption</v>
          </cell>
          <cell r="C1">
            <v>2000</v>
          </cell>
          <cell r="D1">
            <v>2001</v>
          </cell>
          <cell r="E1">
            <v>2002</v>
          </cell>
          <cell r="F1">
            <v>2003</v>
          </cell>
          <cell r="G1">
            <v>2004</v>
          </cell>
          <cell r="H1">
            <v>2005</v>
          </cell>
          <cell r="I1">
            <v>2006</v>
          </cell>
          <cell r="J1">
            <v>2007</v>
          </cell>
          <cell r="K1">
            <v>2008</v>
          </cell>
          <cell r="L1">
            <v>2009</v>
          </cell>
          <cell r="M1">
            <v>2010</v>
          </cell>
          <cell r="N1">
            <v>2011</v>
          </cell>
          <cell r="O1">
            <v>2012</v>
          </cell>
          <cell r="P1">
            <v>2013</v>
          </cell>
          <cell r="Q1">
            <v>2014</v>
          </cell>
          <cell r="R1">
            <v>2015</v>
          </cell>
          <cell r="S1">
            <v>2016</v>
          </cell>
          <cell r="T1">
            <v>2017</v>
          </cell>
          <cell r="U1">
            <v>2018</v>
          </cell>
          <cell r="V1">
            <v>2019</v>
          </cell>
          <cell r="W1">
            <v>2020</v>
          </cell>
          <cell r="X1">
            <v>2021</v>
          </cell>
          <cell r="Y1">
            <v>2022</v>
          </cell>
          <cell r="Z1">
            <v>2023</v>
          </cell>
          <cell r="AA1">
            <v>2024</v>
          </cell>
          <cell r="AB1">
            <v>2025</v>
          </cell>
          <cell r="AC1">
            <v>2026</v>
          </cell>
          <cell r="AD1">
            <v>2027</v>
          </cell>
          <cell r="AE1">
            <v>2028</v>
          </cell>
          <cell r="AF1">
            <v>2029</v>
          </cell>
          <cell r="AG1">
            <v>2030</v>
          </cell>
          <cell r="AH1">
            <v>2031</v>
          </cell>
          <cell r="AI1">
            <v>2032</v>
          </cell>
          <cell r="AJ1">
            <v>2033</v>
          </cell>
          <cell r="AK1">
            <v>2034</v>
          </cell>
          <cell r="AL1">
            <v>2035</v>
          </cell>
          <cell r="AM1">
            <v>2036</v>
          </cell>
          <cell r="AN1">
            <v>2037</v>
          </cell>
          <cell r="AO1">
            <v>2038</v>
          </cell>
          <cell r="AP1">
            <v>2039</v>
          </cell>
          <cell r="AQ1">
            <v>2040</v>
          </cell>
          <cell r="AR1">
            <v>2041</v>
          </cell>
          <cell r="AS1">
            <v>2042</v>
          </cell>
          <cell r="AT1">
            <v>2043</v>
          </cell>
          <cell r="AU1">
            <v>2044</v>
          </cell>
          <cell r="AV1">
            <v>2045</v>
          </cell>
          <cell r="AW1">
            <v>2046</v>
          </cell>
          <cell r="AX1">
            <v>2047</v>
          </cell>
          <cell r="AY1">
            <v>2048</v>
          </cell>
          <cell r="AZ1">
            <v>2049</v>
          </cell>
          <cell r="BA1">
            <v>2050</v>
          </cell>
        </row>
        <row r="2">
          <cell r="C2">
            <v>1730113.9288246229</v>
          </cell>
          <cell r="D2">
            <v>1769011.7596182704</v>
          </cell>
          <cell r="E2">
            <v>1767631.4999999998</v>
          </cell>
          <cell r="F2">
            <v>1805019.0999999999</v>
          </cell>
          <cell r="G2">
            <v>1823441.8946299995</v>
          </cell>
          <cell r="H2">
            <v>1830863.6300362092</v>
          </cell>
          <cell r="I2">
            <v>1839347.1590200001</v>
          </cell>
          <cell r="J2">
            <v>1809931.3403099997</v>
          </cell>
          <cell r="K2">
            <v>1804391.3599199997</v>
          </cell>
          <cell r="L2">
            <v>1699956.4955600002</v>
          </cell>
          <cell r="M2">
            <v>1764365.1504632677</v>
          </cell>
          <cell r="N2">
            <v>1698946.8909116737</v>
          </cell>
          <cell r="O2">
            <v>1685617.083084042</v>
          </cell>
          <cell r="P2">
            <v>1667790.7709945533</v>
          </cell>
          <cell r="Q2">
            <v>1607754.1793130846</v>
          </cell>
          <cell r="R2">
            <v>1627476.8809308</v>
          </cell>
          <cell r="S2">
            <v>1642222.7650916898</v>
          </cell>
          <cell r="T2">
            <v>1647367.8031027482</v>
          </cell>
          <cell r="U2">
            <v>1632582.6450283264</v>
          </cell>
          <cell r="V2">
            <v>1618784.5582508321</v>
          </cell>
          <cell r="W2">
            <v>1603889.6222422356</v>
          </cell>
          <cell r="X2">
            <v>1597091.4896847876</v>
          </cell>
          <cell r="Y2">
            <v>1589299.5511567607</v>
          </cell>
          <cell r="Z2">
            <v>1572073.3817042534</v>
          </cell>
          <cell r="AA2">
            <v>1558689.6824324573</v>
          </cell>
          <cell r="AB2">
            <v>1550348.2547751986</v>
          </cell>
          <cell r="AC2">
            <v>1546766.973301091</v>
          </cell>
          <cell r="AD2">
            <v>1545066.8805215037</v>
          </cell>
          <cell r="AE2">
            <v>1544178.2951404094</v>
          </cell>
          <cell r="AF2">
            <v>1540052.7963121701</v>
          </cell>
          <cell r="AG2">
            <v>1532638.4069402181</v>
          </cell>
          <cell r="AH2">
            <v>1528221.1256243202</v>
          </cell>
          <cell r="AI2">
            <v>1523016.7079093871</v>
          </cell>
          <cell r="AJ2">
            <v>1513400.8439298288</v>
          </cell>
          <cell r="AK2">
            <v>1502187.6522790398</v>
          </cell>
          <cell r="AL2">
            <v>1483617.1093299545</v>
          </cell>
          <cell r="AM2">
            <v>1478880.3852834583</v>
          </cell>
          <cell r="AN2">
            <v>1470118.6931631546</v>
          </cell>
          <cell r="AO2">
            <v>1462890.0341174274</v>
          </cell>
          <cell r="AP2">
            <v>1459293.3434868767</v>
          </cell>
          <cell r="AQ2">
            <v>1455402.1554122684</v>
          </cell>
          <cell r="AR2">
            <v>1450628.5185764662</v>
          </cell>
          <cell r="AS2">
            <v>1449075.1229531078</v>
          </cell>
          <cell r="AT2">
            <v>1443415.825378851</v>
          </cell>
          <cell r="AU2">
            <v>1438180.7591161337</v>
          </cell>
          <cell r="AV2">
            <v>1438639.1705338815</v>
          </cell>
          <cell r="AW2">
            <v>1435540.9929193901</v>
          </cell>
          <cell r="AX2">
            <v>1427382.5308960236</v>
          </cell>
          <cell r="AY2">
            <v>1420198.7251501093</v>
          </cell>
          <cell r="AZ2">
            <v>1415859.7821925816</v>
          </cell>
          <cell r="BA2">
            <v>1412105.7342235292</v>
          </cell>
        </row>
      </sheetData>
      <sheetData sheetId="11">
        <row r="1">
          <cell r="A1" t="str">
            <v>Transformation input</v>
          </cell>
        </row>
        <row r="2">
          <cell r="C2">
            <v>1434071.2955001437</v>
          </cell>
          <cell r="D2">
            <v>1446199.1999999997</v>
          </cell>
          <cell r="E2">
            <v>1451178</v>
          </cell>
          <cell r="F2">
            <v>1485672.3999999994</v>
          </cell>
          <cell r="G2">
            <v>1507576.7999999998</v>
          </cell>
          <cell r="H2">
            <v>1504184.0546479404</v>
          </cell>
          <cell r="I2">
            <v>1514950.3000000003</v>
          </cell>
          <cell r="J2">
            <v>1497770.4000000001</v>
          </cell>
          <cell r="K2">
            <v>1480731.1</v>
          </cell>
          <cell r="L2">
            <v>1372108.8</v>
          </cell>
          <cell r="M2">
            <v>1398399.5891850593</v>
          </cell>
          <cell r="N2">
            <v>1372050.683099264</v>
          </cell>
          <cell r="O2">
            <v>1358726.4020254128</v>
          </cell>
          <cell r="P2">
            <v>1304132.750549346</v>
          </cell>
          <cell r="Q2">
            <v>1278250.6209993309</v>
          </cell>
          <cell r="R2">
            <v>1304200.9171682429</v>
          </cell>
          <cell r="S2">
            <v>1300078.9945093496</v>
          </cell>
          <cell r="T2">
            <v>1293646.091814521</v>
          </cell>
          <cell r="U2">
            <v>1271439.4866463577</v>
          </cell>
          <cell r="V2">
            <v>1256591.4874918766</v>
          </cell>
          <cell r="W2">
            <v>1234264.6220161254</v>
          </cell>
          <cell r="X2">
            <v>1223913.051364952</v>
          </cell>
          <cell r="Y2">
            <v>1214525.6286267266</v>
          </cell>
          <cell r="Z2">
            <v>1195999.155760762</v>
          </cell>
          <cell r="AA2">
            <v>1178016.086379003</v>
          </cell>
          <cell r="AB2">
            <v>1164343.9109457198</v>
          </cell>
          <cell r="AC2">
            <v>1155673.0431918837</v>
          </cell>
          <cell r="AD2">
            <v>1147495.0529712981</v>
          </cell>
          <cell r="AE2">
            <v>1142342.4854151467</v>
          </cell>
          <cell r="AF2">
            <v>1129866.9507055446</v>
          </cell>
          <cell r="AG2">
            <v>1114778.6598305516</v>
          </cell>
          <cell r="AH2">
            <v>1102627.4545082729</v>
          </cell>
          <cell r="AI2">
            <v>1092794.6753216558</v>
          </cell>
          <cell r="AJ2">
            <v>1078731.5562573816</v>
          </cell>
          <cell r="AK2">
            <v>1061954.7112649495</v>
          </cell>
          <cell r="AL2">
            <v>1034897.6929979025</v>
          </cell>
          <cell r="AM2">
            <v>1022483.9232256156</v>
          </cell>
          <cell r="AN2">
            <v>1005060.9716365996</v>
          </cell>
          <cell r="AO2">
            <v>991007.20977307507</v>
          </cell>
          <cell r="AP2">
            <v>981564.28414575697</v>
          </cell>
          <cell r="AQ2">
            <v>970208.35381727386</v>
          </cell>
          <cell r="AR2">
            <v>957976.46764740301</v>
          </cell>
          <cell r="AS2">
            <v>950710.11493415537</v>
          </cell>
          <cell r="AT2">
            <v>941058.04951967997</v>
          </cell>
          <cell r="AU2">
            <v>930917.06276252226</v>
          </cell>
          <cell r="AV2">
            <v>926498.82582488039</v>
          </cell>
          <cell r="AW2">
            <v>918489.1123571092</v>
          </cell>
          <cell r="AX2">
            <v>904656.46798481396</v>
          </cell>
          <cell r="AY2">
            <v>892293.21289508115</v>
          </cell>
          <cell r="AZ2">
            <v>881210.72628765483</v>
          </cell>
          <cell r="BA2">
            <v>871764.98342172662</v>
          </cell>
        </row>
      </sheetData>
      <sheetData sheetId="12">
        <row r="1">
          <cell r="A1" t="str">
            <v>Transformation input - Nuclear power stations</v>
          </cell>
        </row>
        <row r="2">
          <cell r="C2">
            <v>243840.78532530757</v>
          </cell>
          <cell r="D2">
            <v>252665.49999999997</v>
          </cell>
          <cell r="E2">
            <v>255556.00000000003</v>
          </cell>
          <cell r="F2">
            <v>257017.49999999997</v>
          </cell>
          <cell r="G2">
            <v>260286.09999999989</v>
          </cell>
          <cell r="H2">
            <v>257515.97879048434</v>
          </cell>
          <cell r="I2">
            <v>255498.99999999988</v>
          </cell>
          <cell r="J2">
            <v>241409.8</v>
          </cell>
          <cell r="K2">
            <v>241908.69999999995</v>
          </cell>
          <cell r="L2">
            <v>230772.49999999994</v>
          </cell>
          <cell r="M2">
            <v>236562.36266360944</v>
          </cell>
          <cell r="N2">
            <v>234006.8309926439</v>
          </cell>
          <cell r="O2">
            <v>227718.52011082458</v>
          </cell>
          <cell r="P2">
            <v>226281.88592719944</v>
          </cell>
          <cell r="Q2">
            <v>226139.58154198914</v>
          </cell>
          <cell r="R2">
            <v>221202.25470526391</v>
          </cell>
          <cell r="S2">
            <v>231654.46766105169</v>
          </cell>
          <cell r="T2">
            <v>226238.91355089034</v>
          </cell>
          <cell r="U2">
            <v>219091.1396802674</v>
          </cell>
          <cell r="V2">
            <v>215774.9775178775</v>
          </cell>
          <cell r="W2">
            <v>212413.0687369525</v>
          </cell>
          <cell r="X2">
            <v>211144.36940794758</v>
          </cell>
          <cell r="Y2">
            <v>201536.83896012758</v>
          </cell>
          <cell r="Z2">
            <v>187502.55142785798</v>
          </cell>
          <cell r="AA2">
            <v>179986.72854169214</v>
          </cell>
          <cell r="AB2">
            <v>179788.94372279843</v>
          </cell>
          <cell r="AC2">
            <v>179427.78944565789</v>
          </cell>
          <cell r="AD2">
            <v>184135.10096000697</v>
          </cell>
          <cell r="AE2">
            <v>183524.22680430932</v>
          </cell>
          <cell r="AF2">
            <v>180533.04323500849</v>
          </cell>
          <cell r="AG2">
            <v>176661.6797523729</v>
          </cell>
          <cell r="AH2">
            <v>177086.84443577653</v>
          </cell>
          <cell r="AI2">
            <v>175982.64094177794</v>
          </cell>
          <cell r="AJ2">
            <v>164892.60494764172</v>
          </cell>
          <cell r="AK2">
            <v>157869.2903880699</v>
          </cell>
          <cell r="AL2">
            <v>140388.1692819868</v>
          </cell>
          <cell r="AM2">
            <v>138950.60767628692</v>
          </cell>
          <cell r="AN2">
            <v>134260.9627934623</v>
          </cell>
          <cell r="AO2">
            <v>130212.14663491047</v>
          </cell>
          <cell r="AP2">
            <v>131918.87500600261</v>
          </cell>
          <cell r="AQ2">
            <v>133592.27230095307</v>
          </cell>
          <cell r="AR2">
            <v>127190.34976067528</v>
          </cell>
          <cell r="AS2">
            <v>128550.65019852271</v>
          </cell>
          <cell r="AT2">
            <v>125482.49767025269</v>
          </cell>
          <cell r="AU2">
            <v>126715.09242100613</v>
          </cell>
          <cell r="AV2">
            <v>134281.7770477907</v>
          </cell>
          <cell r="AW2">
            <v>134259.45863258286</v>
          </cell>
          <cell r="AX2">
            <v>130291.69223593127</v>
          </cell>
          <cell r="AY2">
            <v>122153.55855099364</v>
          </cell>
          <cell r="AZ2">
            <v>114754.50874324363</v>
          </cell>
          <cell r="BA2">
            <v>113882.85559025858</v>
          </cell>
        </row>
      </sheetData>
      <sheetData sheetId="13">
        <row r="1">
          <cell r="A1" t="str">
            <v>Transformation input - Conventional thermal power stations</v>
          </cell>
        </row>
        <row r="2">
          <cell r="C2">
            <v>384756.47455461737</v>
          </cell>
          <cell r="D2">
            <v>393273.73745999997</v>
          </cell>
          <cell r="E2">
            <v>403459.52824000013</v>
          </cell>
          <cell r="F2">
            <v>421047.82514999999</v>
          </cell>
          <cell r="G2">
            <v>425310.85872000002</v>
          </cell>
          <cell r="H2">
            <v>429974.66415229172</v>
          </cell>
          <cell r="I2">
            <v>441205.39306000003</v>
          </cell>
          <cell r="J2">
            <v>447124.39121999987</v>
          </cell>
          <cell r="K2">
            <v>433483.87872999994</v>
          </cell>
          <cell r="L2">
            <v>402458.16146999999</v>
          </cell>
          <cell r="M2">
            <v>415677.57424789103</v>
          </cell>
          <cell r="N2">
            <v>407343.20633344445</v>
          </cell>
          <cell r="O2">
            <v>403640.19110945048</v>
          </cell>
          <cell r="P2">
            <v>382767.75580992462</v>
          </cell>
          <cell r="Q2">
            <v>359826.7399094057</v>
          </cell>
          <cell r="R2">
            <v>362585.36472793389</v>
          </cell>
          <cell r="S2">
            <v>345312.04805013939</v>
          </cell>
          <cell r="T2">
            <v>340298.71084469813</v>
          </cell>
          <cell r="U2">
            <v>327934.0488574421</v>
          </cell>
          <cell r="V2">
            <v>316477.12392361357</v>
          </cell>
          <cell r="W2">
            <v>302429.9401029647</v>
          </cell>
          <cell r="X2">
            <v>294822.29807920795</v>
          </cell>
          <cell r="Y2">
            <v>299442.9408461749</v>
          </cell>
          <cell r="Z2">
            <v>301178.97393393901</v>
          </cell>
          <cell r="AA2">
            <v>297060.71963168541</v>
          </cell>
          <cell r="AB2">
            <v>289126.50517470331</v>
          </cell>
          <cell r="AC2">
            <v>284401.97517185792</v>
          </cell>
          <cell r="AD2">
            <v>276242.31850049738</v>
          </cell>
          <cell r="AE2">
            <v>273363.45213922864</v>
          </cell>
          <cell r="AF2">
            <v>266792.55176027212</v>
          </cell>
          <cell r="AG2">
            <v>260162.65211449657</v>
          </cell>
          <cell r="AH2">
            <v>249283.92246365195</v>
          </cell>
          <cell r="AI2">
            <v>243658.49698707587</v>
          </cell>
          <cell r="AJ2">
            <v>244938.25112684991</v>
          </cell>
          <cell r="AK2">
            <v>239536.45212461861</v>
          </cell>
          <cell r="AL2">
            <v>236738.06336235255</v>
          </cell>
          <cell r="AM2">
            <v>227947.17099720871</v>
          </cell>
          <cell r="AN2">
            <v>220568.90979953375</v>
          </cell>
          <cell r="AO2">
            <v>215214.61291251102</v>
          </cell>
          <cell r="AP2">
            <v>209030.05367080506</v>
          </cell>
          <cell r="AQ2">
            <v>201198.9623681602</v>
          </cell>
          <cell r="AR2">
            <v>201421.8247836486</v>
          </cell>
          <cell r="AS2">
            <v>197838.55322469753</v>
          </cell>
          <cell r="AT2">
            <v>197612.61144057187</v>
          </cell>
          <cell r="AU2">
            <v>191890.85042492673</v>
          </cell>
          <cell r="AV2">
            <v>184439.65225005141</v>
          </cell>
          <cell r="AW2">
            <v>180977.68711432489</v>
          </cell>
          <cell r="AX2">
            <v>178054.65685349685</v>
          </cell>
          <cell r="AY2">
            <v>178758.33811166754</v>
          </cell>
          <cell r="AZ2">
            <v>181198.20563909572</v>
          </cell>
          <cell r="BA2">
            <v>179789.97858011993</v>
          </cell>
        </row>
      </sheetData>
      <sheetData sheetId="14">
        <row r="1">
          <cell r="A1" t="str">
            <v>Transformation input - Electricity-only plants</v>
          </cell>
        </row>
        <row r="2">
          <cell r="C2">
            <v>263834.32255126705</v>
          </cell>
          <cell r="D2">
            <v>268072.43814338115</v>
          </cell>
          <cell r="E2">
            <v>275143.15036575386</v>
          </cell>
          <cell r="F2">
            <v>284899.50254714926</v>
          </cell>
          <cell r="G2">
            <v>283334.77513463434</v>
          </cell>
          <cell r="H2">
            <v>289283.46390382224</v>
          </cell>
          <cell r="I2">
            <v>293745.57808586181</v>
          </cell>
          <cell r="J2">
            <v>301159.85303657711</v>
          </cell>
          <cell r="K2">
            <v>287120.93239987857</v>
          </cell>
          <cell r="L2">
            <v>258897.45459604313</v>
          </cell>
          <cell r="M2">
            <v>256751.50007425839</v>
          </cell>
          <cell r="N2">
            <v>258934.59120472558</v>
          </cell>
          <cell r="O2">
            <v>259834.14508219858</v>
          </cell>
          <cell r="P2">
            <v>239009.78029973313</v>
          </cell>
          <cell r="Q2">
            <v>226251.49124650049</v>
          </cell>
          <cell r="R2">
            <v>229781.87838801308</v>
          </cell>
          <cell r="S2">
            <v>217408.8379969268</v>
          </cell>
          <cell r="T2">
            <v>208252.03267947913</v>
          </cell>
          <cell r="U2">
            <v>196544.74877708053</v>
          </cell>
          <cell r="V2">
            <v>185007.68371819716</v>
          </cell>
          <cell r="W2">
            <v>174649.22355588275</v>
          </cell>
          <cell r="X2">
            <v>169095.42633430019</v>
          </cell>
          <cell r="Y2">
            <v>170386.26984177571</v>
          </cell>
          <cell r="Z2">
            <v>172521.29241967839</v>
          </cell>
          <cell r="AA2">
            <v>166636.69431070663</v>
          </cell>
          <cell r="AB2">
            <v>158801.43026411009</v>
          </cell>
          <cell r="AC2">
            <v>156801.62568803655</v>
          </cell>
          <cell r="AD2">
            <v>150612.79998551231</v>
          </cell>
          <cell r="AE2">
            <v>148410.59711431488</v>
          </cell>
          <cell r="AF2">
            <v>144479.33394960038</v>
          </cell>
          <cell r="AG2">
            <v>138400.30164107424</v>
          </cell>
          <cell r="AH2">
            <v>127279.78951466616</v>
          </cell>
          <cell r="AI2">
            <v>122271.48320131372</v>
          </cell>
          <cell r="AJ2">
            <v>123129.01749608008</v>
          </cell>
          <cell r="AK2">
            <v>119256.58766322737</v>
          </cell>
          <cell r="AL2">
            <v>122384.40458595386</v>
          </cell>
          <cell r="AM2">
            <v>113221.24187860246</v>
          </cell>
          <cell r="AN2">
            <v>106363.94796750844</v>
          </cell>
          <cell r="AO2">
            <v>102336.09660080919</v>
          </cell>
          <cell r="AP2">
            <v>96675.378719864573</v>
          </cell>
          <cell r="AQ2">
            <v>91060.030259684281</v>
          </cell>
          <cell r="AR2">
            <v>90241.122881170944</v>
          </cell>
          <cell r="AS2">
            <v>86949.523493835412</v>
          </cell>
          <cell r="AT2">
            <v>85470.744215840532</v>
          </cell>
          <cell r="AU2">
            <v>80449.27673728863</v>
          </cell>
          <cell r="AV2">
            <v>72698.03520076655</v>
          </cell>
          <cell r="AW2">
            <v>70212.365458492641</v>
          </cell>
          <cell r="AX2">
            <v>66269.761967403145</v>
          </cell>
          <cell r="AY2">
            <v>68109.426349862231</v>
          </cell>
          <cell r="AZ2">
            <v>69673.190292462081</v>
          </cell>
          <cell r="BA2">
            <v>67341.765230118195</v>
          </cell>
        </row>
      </sheetData>
      <sheetData sheetId="15">
        <row r="1">
          <cell r="A1" t="str">
            <v>Transformation input - CHP plants</v>
          </cell>
        </row>
        <row r="2">
          <cell r="C2">
            <v>120644.9474557244</v>
          </cell>
          <cell r="D2">
            <v>124959.79931661884</v>
          </cell>
          <cell r="E2">
            <v>128015.27852424623</v>
          </cell>
          <cell r="F2">
            <v>135796.62260285075</v>
          </cell>
          <cell r="G2">
            <v>141604.48380536569</v>
          </cell>
          <cell r="H2">
            <v>140289.24648903508</v>
          </cell>
          <cell r="I2">
            <v>147028.21192413819</v>
          </cell>
          <cell r="J2">
            <v>145538.34546342291</v>
          </cell>
          <cell r="K2">
            <v>145902.84556012135</v>
          </cell>
          <cell r="L2">
            <v>143094.21117395684</v>
          </cell>
          <cell r="M2">
            <v>158385.11210236096</v>
          </cell>
          <cell r="N2">
            <v>147828.79282121011</v>
          </cell>
          <cell r="O2">
            <v>142790.04334288064</v>
          </cell>
          <cell r="P2">
            <v>142613.28266601451</v>
          </cell>
          <cell r="Q2">
            <v>132527.59889566101</v>
          </cell>
          <cell r="R2">
            <v>131667.20087938779</v>
          </cell>
          <cell r="S2">
            <v>127903.21005321259</v>
          </cell>
          <cell r="T2">
            <v>132046.67816521891</v>
          </cell>
          <cell r="U2">
            <v>131389.30008036169</v>
          </cell>
          <cell r="V2">
            <v>131469.4402054165</v>
          </cell>
          <cell r="W2">
            <v>127780.71654708193</v>
          </cell>
          <cell r="X2">
            <v>125726.87174490765</v>
          </cell>
          <cell r="Y2">
            <v>129056.67100439916</v>
          </cell>
          <cell r="Z2">
            <v>128657.68151426064</v>
          </cell>
          <cell r="AA2">
            <v>130424.02532097882</v>
          </cell>
          <cell r="AB2">
            <v>130325.07491059326</v>
          </cell>
          <cell r="AC2">
            <v>127600.34948382132</v>
          </cell>
          <cell r="AD2">
            <v>125629.51851498512</v>
          </cell>
          <cell r="AE2">
            <v>124952.85502491381</v>
          </cell>
          <cell r="AF2">
            <v>122313.21781067186</v>
          </cell>
          <cell r="AG2">
            <v>121762.35047342232</v>
          </cell>
          <cell r="AH2">
            <v>122004.1329489857</v>
          </cell>
          <cell r="AI2">
            <v>121387.01378576214</v>
          </cell>
          <cell r="AJ2">
            <v>121809.2336307698</v>
          </cell>
          <cell r="AK2">
            <v>120279.8644613912</v>
          </cell>
          <cell r="AL2">
            <v>114353.65877639857</v>
          </cell>
          <cell r="AM2">
            <v>114725.92911860631</v>
          </cell>
          <cell r="AN2">
            <v>114204.96183202529</v>
          </cell>
          <cell r="AO2">
            <v>112878.51631170182</v>
          </cell>
          <cell r="AP2">
            <v>112354.67495094052</v>
          </cell>
          <cell r="AQ2">
            <v>110138.93210847597</v>
          </cell>
          <cell r="AR2">
            <v>111180.7019024777</v>
          </cell>
          <cell r="AS2">
            <v>110889.02973086205</v>
          </cell>
          <cell r="AT2">
            <v>112141.86722473137</v>
          </cell>
          <cell r="AU2">
            <v>111441.57368763804</v>
          </cell>
          <cell r="AV2">
            <v>111741.61704928482</v>
          </cell>
          <cell r="AW2">
            <v>110765.32165583223</v>
          </cell>
          <cell r="AX2">
            <v>111784.89488609371</v>
          </cell>
          <cell r="AY2">
            <v>110648.9117618053</v>
          </cell>
          <cell r="AZ2">
            <v>111525.01534663362</v>
          </cell>
          <cell r="BA2">
            <v>112448.21335000175</v>
          </cell>
        </row>
      </sheetData>
      <sheetData sheetId="16">
        <row r="1">
          <cell r="A1" t="str">
            <v>Transformation input - Used for electricity generation</v>
          </cell>
        </row>
        <row r="2">
          <cell r="C2">
            <v>277.20454762587178</v>
          </cell>
          <cell r="D2">
            <v>241.49999999999997</v>
          </cell>
          <cell r="E2">
            <v>301.09934999999996</v>
          </cell>
          <cell r="F2">
            <v>351.69999999999993</v>
          </cell>
          <cell r="G2">
            <v>371.59978000000007</v>
          </cell>
          <cell r="H2">
            <v>401.9537594344132</v>
          </cell>
          <cell r="I2">
            <v>431.60305</v>
          </cell>
          <cell r="J2">
            <v>426.19272000000007</v>
          </cell>
          <cell r="K2">
            <v>460.10076999999995</v>
          </cell>
          <cell r="L2">
            <v>466.4957</v>
          </cell>
          <cell r="M2">
            <v>540.96207127161586</v>
          </cell>
          <cell r="N2">
            <v>579.82230750881513</v>
          </cell>
          <cell r="O2">
            <v>1016.0026843713327</v>
          </cell>
          <cell r="P2">
            <v>1144.692844176938</v>
          </cell>
          <cell r="Q2">
            <v>1047.6497672441249</v>
          </cell>
          <cell r="R2">
            <v>1136.2854605329683</v>
          </cell>
          <cell r="S2">
            <v>0</v>
          </cell>
          <cell r="T2">
            <v>0</v>
          </cell>
          <cell r="U2">
            <v>0</v>
          </cell>
          <cell r="V2">
            <v>0</v>
          </cell>
          <cell r="W2">
            <v>0</v>
          </cell>
          <cell r="X2">
            <v>0</v>
          </cell>
          <cell r="Y2">
            <v>0</v>
          </cell>
          <cell r="Z2">
            <v>0</v>
          </cell>
          <cell r="AA2">
            <v>0</v>
          </cell>
          <cell r="AB2">
            <v>0</v>
          </cell>
          <cell r="AC2">
            <v>0</v>
          </cell>
          <cell r="AD2">
            <v>0</v>
          </cell>
          <cell r="AE2">
            <v>0</v>
          </cell>
          <cell r="AF2">
            <v>0</v>
          </cell>
          <cell r="AG2">
            <v>0</v>
          </cell>
          <cell r="AH2">
            <v>0</v>
          </cell>
          <cell r="AI2">
            <v>0</v>
          </cell>
          <cell r="AJ2">
            <v>0</v>
          </cell>
          <cell r="AK2">
            <v>0</v>
          </cell>
          <cell r="AL2">
            <v>0</v>
          </cell>
          <cell r="AM2">
            <v>0</v>
          </cell>
          <cell r="AN2">
            <v>0</v>
          </cell>
          <cell r="AO2">
            <v>0</v>
          </cell>
          <cell r="AP2">
            <v>0</v>
          </cell>
          <cell r="AQ2">
            <v>0</v>
          </cell>
          <cell r="AR2">
            <v>0</v>
          </cell>
          <cell r="AS2">
            <v>0</v>
          </cell>
          <cell r="AT2">
            <v>0</v>
          </cell>
          <cell r="AU2">
            <v>0</v>
          </cell>
          <cell r="AV2">
            <v>0</v>
          </cell>
          <cell r="AW2">
            <v>0</v>
          </cell>
          <cell r="AX2">
            <v>0</v>
          </cell>
          <cell r="AY2">
            <v>0</v>
          </cell>
          <cell r="AZ2">
            <v>0</v>
          </cell>
          <cell r="BA2">
            <v>0</v>
          </cell>
        </row>
      </sheetData>
      <sheetData sheetId="17">
        <row r="1">
          <cell r="A1" t="str">
            <v>Transformation input - District heating plants</v>
          </cell>
        </row>
        <row r="2">
          <cell r="C2">
            <v>20122.770368919777</v>
          </cell>
          <cell r="D2">
            <v>20563.815349999993</v>
          </cell>
          <cell r="E2">
            <v>19991.428690000001</v>
          </cell>
          <cell r="F2">
            <v>22991.342720000001</v>
          </cell>
          <cell r="G2">
            <v>21210.964360000002</v>
          </cell>
          <cell r="H2">
            <v>20510.227501823152</v>
          </cell>
          <cell r="I2">
            <v>19565.109769999999</v>
          </cell>
          <cell r="J2">
            <v>18902.145379999998</v>
          </cell>
          <cell r="K2">
            <v>19135.912560000004</v>
          </cell>
          <cell r="L2">
            <v>19106.093089999998</v>
          </cell>
          <cell r="M2">
            <v>21859.193961170135</v>
          </cell>
          <cell r="N2">
            <v>19838.486157715623</v>
          </cell>
          <cell r="O2">
            <v>21631.279516892024</v>
          </cell>
          <cell r="P2">
            <v>20718.525118940954</v>
          </cell>
          <cell r="Q2">
            <v>19577.775760222339</v>
          </cell>
          <cell r="R2">
            <v>19925.821764923083</v>
          </cell>
          <cell r="S2">
            <v>21033.278441734754</v>
          </cell>
          <cell r="T2">
            <v>21342.648962649986</v>
          </cell>
          <cell r="U2">
            <v>21586.316089863438</v>
          </cell>
          <cell r="V2">
            <v>21413.853504207058</v>
          </cell>
          <cell r="W2">
            <v>21303.524872212893</v>
          </cell>
          <cell r="X2">
            <v>21716.185678385347</v>
          </cell>
          <cell r="Y2">
            <v>22020.620903298346</v>
          </cell>
          <cell r="Z2">
            <v>21800.547890473117</v>
          </cell>
          <cell r="AA2">
            <v>22133.538182219272</v>
          </cell>
          <cell r="AB2">
            <v>22248.076017305371</v>
          </cell>
          <cell r="AC2">
            <v>22045.307866275416</v>
          </cell>
          <cell r="AD2">
            <v>22173.719986777549</v>
          </cell>
          <cell r="AE2">
            <v>22804.318992623794</v>
          </cell>
          <cell r="AF2">
            <v>22794.196567297302</v>
          </cell>
          <cell r="AG2">
            <v>22814.960044543703</v>
          </cell>
          <cell r="AH2">
            <v>23070.812451952657</v>
          </cell>
          <cell r="AI2">
            <v>23169.435546221281</v>
          </cell>
          <cell r="AJ2">
            <v>23133.227553671291</v>
          </cell>
          <cell r="AK2">
            <v>23141.349946484243</v>
          </cell>
          <cell r="AL2">
            <v>23227.0524415789</v>
          </cell>
          <cell r="AM2">
            <v>23296.315513726102</v>
          </cell>
          <cell r="AN2">
            <v>23405.095614734651</v>
          </cell>
          <cell r="AO2">
            <v>23528.153673283574</v>
          </cell>
          <cell r="AP2">
            <v>23563.340086481396</v>
          </cell>
          <cell r="AQ2">
            <v>23617.266461566243</v>
          </cell>
          <cell r="AR2">
            <v>24100.131394603944</v>
          </cell>
          <cell r="AS2">
            <v>24143.404525886119</v>
          </cell>
          <cell r="AT2">
            <v>24321.427819120843</v>
          </cell>
          <cell r="AU2">
            <v>24626.88672024812</v>
          </cell>
          <cell r="AV2">
            <v>24792.768914454165</v>
          </cell>
          <cell r="AW2">
            <v>24849.442430497158</v>
          </cell>
          <cell r="AX2">
            <v>24967.703786300779</v>
          </cell>
          <cell r="AY2">
            <v>25015.680226419398</v>
          </cell>
          <cell r="AZ2">
            <v>25375.617484244536</v>
          </cell>
          <cell r="BA2">
            <v>25499.675744883047</v>
          </cell>
        </row>
      </sheetData>
      <sheetData sheetId="18">
        <row r="1">
          <cell r="A1" t="str">
            <v>Transformation input - Refineries</v>
          </cell>
        </row>
        <row r="2">
          <cell r="C2">
            <v>712301.44811677083</v>
          </cell>
          <cell r="D2">
            <v>710481.39824000001</v>
          </cell>
          <cell r="E2">
            <v>705371.83516999998</v>
          </cell>
          <cell r="F2">
            <v>715643.63958999992</v>
          </cell>
          <cell r="G2">
            <v>731074.88130000001</v>
          </cell>
          <cell r="H2">
            <v>728885.51357080112</v>
          </cell>
          <cell r="I2">
            <v>727581.44839000003</v>
          </cell>
          <cell r="J2">
            <v>718881.06212999998</v>
          </cell>
          <cell r="K2">
            <v>717936.96889999998</v>
          </cell>
          <cell r="L2">
            <v>668778.04859000002</v>
          </cell>
          <cell r="M2">
            <v>661964.06071686652</v>
          </cell>
          <cell r="N2">
            <v>649294.91067928146</v>
          </cell>
          <cell r="O2">
            <v>645585.35292994429</v>
          </cell>
          <cell r="P2">
            <v>614619.66046552407</v>
          </cell>
          <cell r="Q2">
            <v>612959.23036263045</v>
          </cell>
          <cell r="R2">
            <v>642093.4442608183</v>
          </cell>
          <cell r="S2">
            <v>647480.90639907587</v>
          </cell>
          <cell r="T2">
            <v>650482.84930222447</v>
          </cell>
          <cell r="U2">
            <v>650846.09618733358</v>
          </cell>
          <cell r="V2">
            <v>652071.6792667954</v>
          </cell>
          <cell r="W2">
            <v>648379.33382457192</v>
          </cell>
          <cell r="X2">
            <v>647068.60376351979</v>
          </cell>
          <cell r="Y2">
            <v>643316.19702231069</v>
          </cell>
          <cell r="Z2">
            <v>638563.06754475331</v>
          </cell>
          <cell r="AA2">
            <v>632560.43571939436</v>
          </cell>
          <cell r="AB2">
            <v>627375.87715853134</v>
          </cell>
          <cell r="AC2">
            <v>624208.52054532431</v>
          </cell>
          <cell r="AD2">
            <v>619521.16293412843</v>
          </cell>
          <cell r="AE2">
            <v>617301.20441059198</v>
          </cell>
          <cell r="AF2">
            <v>614636.96759188839</v>
          </cell>
          <cell r="AG2">
            <v>610621.19493331632</v>
          </cell>
          <cell r="AH2">
            <v>608930.4246421312</v>
          </cell>
          <cell r="AI2">
            <v>606380.99274618772</v>
          </cell>
          <cell r="AJ2">
            <v>602925.35872134741</v>
          </cell>
          <cell r="AK2">
            <v>599482.95857758494</v>
          </cell>
          <cell r="AL2">
            <v>593322.83628583513</v>
          </cell>
          <cell r="AM2">
            <v>591369.201312694</v>
          </cell>
          <cell r="AN2">
            <v>586334.88576619839</v>
          </cell>
          <cell r="AO2">
            <v>582192.13822193979</v>
          </cell>
          <cell r="AP2">
            <v>577784.1481355289</v>
          </cell>
          <cell r="AQ2">
            <v>573146.84234268242</v>
          </cell>
          <cell r="AR2">
            <v>567042.5471012732</v>
          </cell>
          <cell r="AS2">
            <v>562565.81493407546</v>
          </cell>
          <cell r="AT2">
            <v>556752.72551598155</v>
          </cell>
          <cell r="AU2">
            <v>551911.1253218744</v>
          </cell>
          <cell r="AV2">
            <v>547878.57891752478</v>
          </cell>
          <cell r="AW2">
            <v>544149.84432939324</v>
          </cell>
          <cell r="AX2">
            <v>538969.45725848782</v>
          </cell>
          <cell r="AY2">
            <v>534980.65986467234</v>
          </cell>
          <cell r="AZ2">
            <v>530904.19400867517</v>
          </cell>
          <cell r="BA2">
            <v>525684.25273496448</v>
          </cell>
        </row>
      </sheetData>
      <sheetData sheetId="19">
        <row r="1">
          <cell r="A1" t="str">
            <v>Transformation input - Coke ovens</v>
          </cell>
        </row>
        <row r="2">
          <cell r="C2">
            <v>52019.433144393792</v>
          </cell>
          <cell r="D2">
            <v>49138.122139999985</v>
          </cell>
          <cell r="E2">
            <v>46643.68212999995</v>
          </cell>
          <cell r="F2">
            <v>47856.140400000004</v>
          </cell>
          <cell r="G2">
            <v>48121.857240000012</v>
          </cell>
          <cell r="H2">
            <v>46110.442507036532</v>
          </cell>
          <cell r="I2">
            <v>49223.523100000042</v>
          </cell>
          <cell r="J2">
            <v>49420.50584999998</v>
          </cell>
          <cell r="K2">
            <v>47419.942190000009</v>
          </cell>
          <cell r="L2">
            <v>34941.273449999971</v>
          </cell>
          <cell r="M2">
            <v>42304.297879732469</v>
          </cell>
          <cell r="N2">
            <v>41836.293316255462</v>
          </cell>
          <cell r="O2">
            <v>40234.404062039837</v>
          </cell>
          <cell r="P2">
            <v>39276.466474297195</v>
          </cell>
          <cell r="Q2">
            <v>38798.002541326896</v>
          </cell>
          <cell r="R2">
            <v>37766.719014627241</v>
          </cell>
          <cell r="S2">
            <v>34925.125992666137</v>
          </cell>
          <cell r="T2">
            <v>35674.869725545592</v>
          </cell>
          <cell r="U2">
            <v>33423.60650813672</v>
          </cell>
          <cell r="V2">
            <v>32743.43358484561</v>
          </cell>
          <cell r="W2">
            <v>31986.191371282981</v>
          </cell>
          <cell r="X2">
            <v>31629.836078122349</v>
          </cell>
          <cell r="Y2">
            <v>31074.104704236153</v>
          </cell>
          <cell r="Z2">
            <v>30424.661739790579</v>
          </cell>
          <cell r="AA2">
            <v>30007.374199118211</v>
          </cell>
          <cell r="AB2">
            <v>29788.005117613982</v>
          </cell>
          <cell r="AC2">
            <v>29713.383534174252</v>
          </cell>
          <cell r="AD2">
            <v>29669.625020212752</v>
          </cell>
          <cell r="AE2">
            <v>29630.79328897977</v>
          </cell>
          <cell r="AF2">
            <v>29444.527439984882</v>
          </cell>
          <cell r="AG2">
            <v>29088.212540448658</v>
          </cell>
          <cell r="AH2">
            <v>28897.131173257272</v>
          </cell>
          <cell r="AI2">
            <v>28511.578047293497</v>
          </cell>
          <cell r="AJ2">
            <v>27968.159841530007</v>
          </cell>
          <cell r="AK2">
            <v>27389.603145675163</v>
          </cell>
          <cell r="AL2">
            <v>26893.904100943633</v>
          </cell>
          <cell r="AM2">
            <v>26632.322230515849</v>
          </cell>
          <cell r="AN2">
            <v>26279.490098543418</v>
          </cell>
          <cell r="AO2">
            <v>25802.377566400261</v>
          </cell>
          <cell r="AP2">
            <v>25361.097233115401</v>
          </cell>
          <cell r="AQ2">
            <v>24877.039580491713</v>
          </cell>
          <cell r="AR2">
            <v>24538.637915045336</v>
          </cell>
          <cell r="AS2">
            <v>24121.445299831717</v>
          </cell>
          <cell r="AT2">
            <v>23599.268196368455</v>
          </cell>
          <cell r="AU2">
            <v>22838.751386333272</v>
          </cell>
          <cell r="AV2">
            <v>22352.162829866847</v>
          </cell>
          <cell r="AW2">
            <v>21740.121281051717</v>
          </cell>
          <cell r="AX2">
            <v>20584.467229022688</v>
          </cell>
          <cell r="AY2">
            <v>19887.60866670989</v>
          </cell>
          <cell r="AZ2">
            <v>18282.520348609371</v>
          </cell>
          <cell r="BA2">
            <v>16902.070987393556</v>
          </cell>
        </row>
      </sheetData>
      <sheetData sheetId="20">
        <row r="1">
          <cell r="A1" t="str">
            <v>Transformation input - Blast furnaces</v>
          </cell>
        </row>
        <row r="2">
          <cell r="C2">
            <v>15304.637269837856</v>
          </cell>
          <cell r="D2">
            <v>14356.36753</v>
          </cell>
          <cell r="E2">
            <v>14532.919409999997</v>
          </cell>
          <cell r="F2">
            <v>15219.866959999998</v>
          </cell>
          <cell r="G2">
            <v>15768.508170000001</v>
          </cell>
          <cell r="H2">
            <v>15379.868952557978</v>
          </cell>
          <cell r="I2">
            <v>15774.248529999999</v>
          </cell>
          <cell r="J2">
            <v>16138.049609999993</v>
          </cell>
          <cell r="K2">
            <v>14948.50367</v>
          </cell>
          <cell r="L2">
            <v>10317.073900000001</v>
          </cell>
          <cell r="M2">
            <v>13480.618180887928</v>
          </cell>
          <cell r="N2">
            <v>13163.860477475484</v>
          </cell>
          <cell r="O2">
            <v>13019.834283528447</v>
          </cell>
          <cell r="P2">
            <v>13405.112928432412</v>
          </cell>
          <cell r="Q2">
            <v>13700.284529119119</v>
          </cell>
          <cell r="R2">
            <v>13597.294044474642</v>
          </cell>
          <cell r="S2">
            <v>12948.783379349481</v>
          </cell>
          <cell r="T2">
            <v>13148.363627873519</v>
          </cell>
          <cell r="U2">
            <v>12353.208511533499</v>
          </cell>
          <cell r="V2">
            <v>12219.070740487779</v>
          </cell>
          <cell r="W2">
            <v>12051.983372880801</v>
          </cell>
          <cell r="X2">
            <v>12047.513798725538</v>
          </cell>
          <cell r="Y2">
            <v>11961.153170418396</v>
          </cell>
          <cell r="Z2">
            <v>11832.260325896892</v>
          </cell>
          <cell r="AA2">
            <v>11791.947992980648</v>
          </cell>
          <cell r="AB2">
            <v>11824.503518255675</v>
          </cell>
          <cell r="AC2">
            <v>11923.968160618602</v>
          </cell>
          <cell r="AD2">
            <v>12031.383905073542</v>
          </cell>
          <cell r="AE2">
            <v>12135.975846326402</v>
          </cell>
          <cell r="AF2">
            <v>12165.932000008062</v>
          </cell>
          <cell r="AG2">
            <v>12129.324688625187</v>
          </cell>
          <cell r="AH2">
            <v>12135.10294168662</v>
          </cell>
          <cell r="AI2">
            <v>12061.73243145489</v>
          </cell>
          <cell r="AJ2">
            <v>11916.889901274966</v>
          </cell>
          <cell r="AK2">
            <v>11746.768064035894</v>
          </cell>
          <cell r="AL2">
            <v>11605.698001025052</v>
          </cell>
          <cell r="AM2">
            <v>11555.751860456172</v>
          </cell>
          <cell r="AN2">
            <v>11472.630037544555</v>
          </cell>
          <cell r="AO2">
            <v>11323.499483328345</v>
          </cell>
          <cell r="AP2">
            <v>11192.693964240283</v>
          </cell>
          <cell r="AQ2">
            <v>11055.974294779535</v>
          </cell>
          <cell r="AR2">
            <v>10964.993153679527</v>
          </cell>
          <cell r="AS2">
            <v>10841.324604870853</v>
          </cell>
          <cell r="AT2">
            <v>10674.278321302583</v>
          </cell>
          <cell r="AU2">
            <v>10401.116483404192</v>
          </cell>
          <cell r="AV2">
            <v>10224.449955624597</v>
          </cell>
          <cell r="AW2">
            <v>9981.8886566492347</v>
          </cell>
          <cell r="AX2">
            <v>9474.4516692761463</v>
          </cell>
          <cell r="AY2">
            <v>9201.9106940503279</v>
          </cell>
          <cell r="AZ2">
            <v>8419.6645002664009</v>
          </cell>
          <cell r="BA2">
            <v>7829.8230810153109</v>
          </cell>
        </row>
      </sheetData>
      <sheetData sheetId="21">
        <row r="1">
          <cell r="A1" t="str">
            <v>Transformation input - Gas works</v>
          </cell>
        </row>
        <row r="2">
          <cell r="C2">
            <v>893.93218971839337</v>
          </cell>
          <cell r="D2">
            <v>802.16285999999991</v>
          </cell>
          <cell r="E2">
            <v>820.83138000000019</v>
          </cell>
          <cell r="F2">
            <v>808.51991000000021</v>
          </cell>
          <cell r="G2">
            <v>831.37731000000008</v>
          </cell>
          <cell r="H2">
            <v>802.04297687630788</v>
          </cell>
          <cell r="I2">
            <v>811.20366000000001</v>
          </cell>
          <cell r="J2">
            <v>820.8122800000001</v>
          </cell>
          <cell r="K2">
            <v>876.00616000000014</v>
          </cell>
          <cell r="L2">
            <v>786.50685999999996</v>
          </cell>
          <cell r="M2">
            <v>917.6467870186334</v>
          </cell>
          <cell r="N2">
            <v>903.36199310965026</v>
          </cell>
          <cell r="O2">
            <v>862.44534908716594</v>
          </cell>
          <cell r="P2">
            <v>779.59338225033935</v>
          </cell>
          <cell r="Q2">
            <v>767.88623189115333</v>
          </cell>
          <cell r="R2">
            <v>701.18057719820229</v>
          </cell>
          <cell r="S2">
            <v>638.25318129499283</v>
          </cell>
          <cell r="T2">
            <v>448.63354034278223</v>
          </cell>
          <cell r="U2">
            <v>447.89132321184024</v>
          </cell>
          <cell r="V2">
            <v>432.59912826467189</v>
          </cell>
          <cell r="W2">
            <v>407.92067541145616</v>
          </cell>
          <cell r="X2">
            <v>390.014508476152</v>
          </cell>
          <cell r="Y2">
            <v>379.85890932520715</v>
          </cell>
          <cell r="Z2">
            <v>369.55310143131999</v>
          </cell>
          <cell r="AA2">
            <v>365.08932544435248</v>
          </cell>
          <cell r="AB2">
            <v>350.43107427179103</v>
          </cell>
          <cell r="AC2">
            <v>338.0190332438043</v>
          </cell>
          <cell r="AD2">
            <v>327.81647917608842</v>
          </cell>
          <cell r="AE2">
            <v>318.52817286443923</v>
          </cell>
          <cell r="AF2">
            <v>311.14272754753307</v>
          </cell>
          <cell r="AG2">
            <v>303.30522248371341</v>
          </cell>
          <cell r="AH2">
            <v>294.10087344003261</v>
          </cell>
          <cell r="AI2">
            <v>277.3492042445161</v>
          </cell>
          <cell r="AJ2">
            <v>258.5049221640819</v>
          </cell>
          <cell r="AK2">
            <v>241.66143340068217</v>
          </cell>
          <cell r="AL2">
            <v>227.54739152483006</v>
          </cell>
          <cell r="AM2">
            <v>213.00818250448663</v>
          </cell>
          <cell r="AN2">
            <v>200.4382500796485</v>
          </cell>
          <cell r="AO2">
            <v>187.74064967128086</v>
          </cell>
          <cell r="AP2">
            <v>176.43600928574031</v>
          </cell>
          <cell r="AQ2">
            <v>166.92700600473384</v>
          </cell>
          <cell r="AR2">
            <v>156.82438051006835</v>
          </cell>
          <cell r="AS2">
            <v>148.73164031465873</v>
          </cell>
          <cell r="AT2">
            <v>142.5685922855377</v>
          </cell>
          <cell r="AU2">
            <v>135.17344276451064</v>
          </cell>
          <cell r="AV2">
            <v>126.33407557382475</v>
          </cell>
          <cell r="AW2">
            <v>117.91272112125024</v>
          </cell>
          <cell r="AX2">
            <v>103.08144365262559</v>
          </cell>
          <cell r="AY2">
            <v>92.930748987958225</v>
          </cell>
          <cell r="AZ2">
            <v>79.383735764670121</v>
          </cell>
          <cell r="BA2">
            <v>69.725017037307737</v>
          </cell>
        </row>
      </sheetData>
      <sheetData sheetId="22">
        <row r="1">
          <cell r="A1" t="str">
            <v>Transformation input - Patent fuel plants</v>
          </cell>
        </row>
        <row r="2">
          <cell r="C2">
            <v>533.22374963192897</v>
          </cell>
          <cell r="D2">
            <v>468.9015</v>
          </cell>
          <cell r="E2">
            <v>422.89995999999991</v>
          </cell>
          <cell r="F2">
            <v>400.46448999999996</v>
          </cell>
          <cell r="G2">
            <v>332.70054999999996</v>
          </cell>
          <cell r="H2">
            <v>275.34150405950476</v>
          </cell>
          <cell r="I2">
            <v>273.29529000000002</v>
          </cell>
          <cell r="J2">
            <v>252.99979000000002</v>
          </cell>
          <cell r="K2">
            <v>240.99964</v>
          </cell>
          <cell r="L2">
            <v>240.19980999999999</v>
          </cell>
          <cell r="M2">
            <v>244.29149509843876</v>
          </cell>
          <cell r="N2">
            <v>239.03681211462674</v>
          </cell>
          <cell r="O2">
            <v>183.38584730246922</v>
          </cell>
          <cell r="P2">
            <v>255.11880436250459</v>
          </cell>
          <cell r="Q2">
            <v>240.2073475412646</v>
          </cell>
          <cell r="R2">
            <v>212.29164410857749</v>
          </cell>
          <cell r="S2">
            <v>217.81055046722108</v>
          </cell>
          <cell r="T2">
            <v>217.65722996818349</v>
          </cell>
          <cell r="U2">
            <v>223.3022602600287</v>
          </cell>
          <cell r="V2">
            <v>228.61641367816321</v>
          </cell>
          <cell r="W2">
            <v>233.09025418448721</v>
          </cell>
          <cell r="X2">
            <v>239.15720114972405</v>
          </cell>
          <cell r="Y2">
            <v>241.32664515962551</v>
          </cell>
          <cell r="Z2">
            <v>201.56811091646583</v>
          </cell>
          <cell r="AA2">
            <v>171.45720938675825</v>
          </cell>
          <cell r="AB2">
            <v>149.81282650051128</v>
          </cell>
          <cell r="AC2">
            <v>128.36986893549192</v>
          </cell>
          <cell r="AD2">
            <v>75.801452251719383</v>
          </cell>
          <cell r="AE2">
            <v>77.717775424917249</v>
          </cell>
          <cell r="AF2">
            <v>79.258162438477441</v>
          </cell>
          <cell r="AG2">
            <v>80.336183569620005</v>
          </cell>
          <cell r="AH2">
            <v>81.080949691373178</v>
          </cell>
          <cell r="AI2">
            <v>73.300717782112912</v>
          </cell>
          <cell r="AJ2">
            <v>64.543864000278816</v>
          </cell>
          <cell r="AK2">
            <v>56.26832769366402</v>
          </cell>
          <cell r="AL2">
            <v>48.313740694172537</v>
          </cell>
          <cell r="AM2">
            <v>40.862134718380247</v>
          </cell>
          <cell r="AN2">
            <v>34.608868576221099</v>
          </cell>
          <cell r="AO2">
            <v>30.476620236141528</v>
          </cell>
          <cell r="AP2">
            <v>26.185166682369587</v>
          </cell>
          <cell r="AQ2">
            <v>21.998627973429734</v>
          </cell>
          <cell r="AR2">
            <v>17.892800747144555</v>
          </cell>
          <cell r="AS2">
            <v>14.315741246406127</v>
          </cell>
          <cell r="AT2">
            <v>11.226438701275887</v>
          </cell>
          <cell r="AU2">
            <v>8.6740999944697883</v>
          </cell>
          <cell r="AV2">
            <v>6.7104157809065095</v>
          </cell>
          <cell r="AW2">
            <v>5.1071026953201759</v>
          </cell>
          <cell r="AX2">
            <v>3.8408835676730324</v>
          </cell>
          <cell r="AY2">
            <v>2.9592380714034925</v>
          </cell>
          <cell r="AZ2">
            <v>2.2294330359958945</v>
          </cell>
          <cell r="BA2">
            <v>1.8257745773824108</v>
          </cell>
        </row>
      </sheetData>
      <sheetData sheetId="23">
        <row r="1">
          <cell r="A1" t="str">
            <v>Transformation input -  BKB / PB plants</v>
          </cell>
        </row>
        <row r="2">
          <cell r="C2">
            <v>3838.2099094030973</v>
          </cell>
          <cell r="D2">
            <v>4007.9045300000007</v>
          </cell>
          <cell r="E2">
            <v>3968.7882099999997</v>
          </cell>
          <cell r="F2">
            <v>4259.4880299999995</v>
          </cell>
          <cell r="G2">
            <v>4064.1697899999995</v>
          </cell>
          <cell r="H2">
            <v>4142.1547905046009</v>
          </cell>
          <cell r="I2">
            <v>4365.9690700000001</v>
          </cell>
          <cell r="J2">
            <v>4179.3222399999995</v>
          </cell>
          <cell r="K2">
            <v>4039.2815300000002</v>
          </cell>
          <cell r="L2">
            <v>3664.8386499999988</v>
          </cell>
          <cell r="M2">
            <v>4299.020804299571</v>
          </cell>
          <cell r="N2">
            <v>4158.9742130308587</v>
          </cell>
          <cell r="O2">
            <v>4469.1042673234715</v>
          </cell>
          <cell r="P2">
            <v>4650.0315246299351</v>
          </cell>
          <cell r="Q2">
            <v>4957.595220633184</v>
          </cell>
          <cell r="R2">
            <v>4607.4391633538671</v>
          </cell>
          <cell r="S2">
            <v>4324.0307622874079</v>
          </cell>
          <cell r="T2">
            <v>4347.8433061662145</v>
          </cell>
          <cell r="U2">
            <v>4089.7583972723746</v>
          </cell>
          <cell r="V2">
            <v>3945.1029038629049</v>
          </cell>
          <cell r="W2">
            <v>3855.972589258663</v>
          </cell>
          <cell r="X2">
            <v>3682.9883227989862</v>
          </cell>
          <cell r="Y2">
            <v>3530.3767929024943</v>
          </cell>
          <cell r="Z2">
            <v>3376.0712735401034</v>
          </cell>
          <cell r="AA2">
            <v>3187.9809823127371</v>
          </cell>
          <cell r="AB2">
            <v>3093.974041874746</v>
          </cell>
          <cell r="AC2">
            <v>2864.6516496150666</v>
          </cell>
          <cell r="AD2">
            <v>2718.3482585330926</v>
          </cell>
          <cell r="AE2">
            <v>2702.0715937465889</v>
          </cell>
          <cell r="AF2">
            <v>2640.668232088909</v>
          </cell>
          <cell r="AG2">
            <v>2490.9689306033506</v>
          </cell>
          <cell r="AH2">
            <v>2396.1083707094344</v>
          </cell>
          <cell r="AI2">
            <v>2226.8266334734521</v>
          </cell>
          <cell r="AJ2">
            <v>2144.5350302196316</v>
          </cell>
          <cell r="AK2">
            <v>1991.8076568948156</v>
          </cell>
          <cell r="AL2">
            <v>1884.6144937601166</v>
          </cell>
          <cell r="AM2">
            <v>1850.7218020255141</v>
          </cell>
          <cell r="AN2">
            <v>1824.6721932200624</v>
          </cell>
          <cell r="AO2">
            <v>1773.861790513947</v>
          </cell>
          <cell r="AP2">
            <v>1705.9538218021621</v>
          </cell>
          <cell r="AQ2">
            <v>1661.977145587638</v>
          </cell>
          <cell r="AR2">
            <v>1608.082284170323</v>
          </cell>
          <cell r="AS2">
            <v>1515.2666868912204</v>
          </cell>
          <cell r="AT2">
            <v>1448.0431104053282</v>
          </cell>
          <cell r="AU2">
            <v>1329.1794551738346</v>
          </cell>
          <cell r="AV2">
            <v>1297.3777254158781</v>
          </cell>
          <cell r="AW2">
            <v>1275.3757326484445</v>
          </cell>
          <cell r="AX2">
            <v>1090.7106988250596</v>
          </cell>
          <cell r="AY2">
            <v>1057.8298091058955</v>
          </cell>
          <cell r="AZ2">
            <v>1030.3474857133349</v>
          </cell>
          <cell r="BA2">
            <v>920.28850240755924</v>
          </cell>
        </row>
      </sheetData>
      <sheetData sheetId="24">
        <row r="1">
          <cell r="A1" t="str">
            <v>Transformation input - Coal liquefaction plants</v>
          </cell>
        </row>
        <row r="2">
          <cell r="C2">
            <v>299.80478157935323</v>
          </cell>
          <cell r="D2">
            <v>307.60866999999996</v>
          </cell>
          <cell r="E2">
            <v>296.18875000000003</v>
          </cell>
          <cell r="F2">
            <v>322</v>
          </cell>
          <cell r="G2">
            <v>478.18801000000002</v>
          </cell>
          <cell r="H2">
            <v>508.49944611326328</v>
          </cell>
          <cell r="I2">
            <v>538.98431000000005</v>
          </cell>
          <cell r="J2">
            <v>501.61399999999992</v>
          </cell>
          <cell r="K2">
            <v>543.21528000000001</v>
          </cell>
          <cell r="L2">
            <v>714.62442999999985</v>
          </cell>
          <cell r="M2">
            <v>790.5553471357407</v>
          </cell>
          <cell r="N2">
            <v>950.9448312115876</v>
          </cell>
          <cell r="O2">
            <v>943.20209838324354</v>
          </cell>
          <cell r="P2">
            <v>982.61742428625109</v>
          </cell>
          <cell r="Q2">
            <v>839.06563485239315</v>
          </cell>
          <cell r="R2">
            <v>1027.8333509559559</v>
          </cell>
          <cell r="S2">
            <v>1064.281327222684</v>
          </cell>
          <cell r="T2">
            <v>975.07623007622374</v>
          </cell>
          <cell r="U2">
            <v>997.79076552042693</v>
          </cell>
          <cell r="V2">
            <v>866.21323828932043</v>
          </cell>
          <cell r="W2">
            <v>805.07537193586109</v>
          </cell>
          <cell r="X2">
            <v>792.68825594804332</v>
          </cell>
          <cell r="Y2">
            <v>656.86444486943526</v>
          </cell>
          <cell r="Z2">
            <v>405.29121724070723</v>
          </cell>
          <cell r="AA2">
            <v>427.4942836775445</v>
          </cell>
          <cell r="AB2">
            <v>295.02586220512012</v>
          </cell>
          <cell r="AC2">
            <v>327.25743797597238</v>
          </cell>
          <cell r="AD2">
            <v>329.4190216269343</v>
          </cell>
          <cell r="AE2">
            <v>230.57350169735955</v>
          </cell>
          <cell r="AF2">
            <v>229.39334864563543</v>
          </cell>
          <cell r="AG2">
            <v>188.54712729530277</v>
          </cell>
          <cell r="AH2">
            <v>194.30638058795287</v>
          </cell>
          <cell r="AI2">
            <v>164.60510771080811</v>
          </cell>
          <cell r="AJ2">
            <v>156.52157962229529</v>
          </cell>
          <cell r="AK2">
            <v>112.76907724607541</v>
          </cell>
          <cell r="AL2">
            <v>112.025079164047</v>
          </cell>
          <cell r="AM2">
            <v>111.51696525360259</v>
          </cell>
          <cell r="AN2">
            <v>92.404441938094578</v>
          </cell>
          <cell r="AO2">
            <v>84.899645476809411</v>
          </cell>
          <cell r="AP2">
            <v>81.931315417326402</v>
          </cell>
          <cell r="AQ2">
            <v>82.336850267101539</v>
          </cell>
          <cell r="AR2">
            <v>90.522409818911356</v>
          </cell>
          <cell r="AS2">
            <v>70.873608614248226</v>
          </cell>
          <cell r="AT2">
            <v>63.797562922460848</v>
          </cell>
          <cell r="AU2">
            <v>67.455205345470361</v>
          </cell>
          <cell r="AV2">
            <v>68.470302596097483</v>
          </cell>
          <cell r="AW2">
            <v>68.018797394249347</v>
          </cell>
          <cell r="AX2">
            <v>22.308804833666908</v>
          </cell>
          <cell r="AY2">
            <v>21.748339598790832</v>
          </cell>
          <cell r="AZ2">
            <v>21.489337464796535</v>
          </cell>
          <cell r="BA2">
            <v>21.245041728262375</v>
          </cell>
        </row>
      </sheetData>
      <sheetData sheetId="25">
        <row r="1">
          <cell r="A1" t="str">
            <v>Transformation input - For blended natural gas</v>
          </cell>
        </row>
        <row r="2">
          <cell r="C2">
            <v>13.112635896407541</v>
          </cell>
          <cell r="D2">
            <v>11.500029999999999</v>
          </cell>
          <cell r="E2">
            <v>9.9</v>
          </cell>
          <cell r="F2">
            <v>7.5095300000000007</v>
          </cell>
          <cell r="G2">
            <v>10.40005</v>
          </cell>
          <cell r="H2">
            <v>10.65253479341062</v>
          </cell>
          <cell r="I2">
            <v>51.613529999999997</v>
          </cell>
          <cell r="J2">
            <v>76.901699999999977</v>
          </cell>
          <cell r="K2">
            <v>121.69231999999998</v>
          </cell>
          <cell r="L2">
            <v>117.17281</v>
          </cell>
          <cell r="M2">
            <v>101.08089755584406</v>
          </cell>
          <cell r="N2">
            <v>115.17413141874249</v>
          </cell>
          <cell r="O2">
            <v>216.46036717711036</v>
          </cell>
          <cell r="P2">
            <v>187.87657365389219</v>
          </cell>
          <cell r="Q2">
            <v>231.05840373709367</v>
          </cell>
          <cell r="R2">
            <v>277.5865287863374</v>
          </cell>
          <cell r="S2">
            <v>277.84266064064514</v>
          </cell>
          <cell r="T2">
            <v>262.50399970368511</v>
          </cell>
          <cell r="U2">
            <v>237.32005413176813</v>
          </cell>
          <cell r="V2">
            <v>207.68901384071046</v>
          </cell>
          <cell r="W2">
            <v>184.03638405550089</v>
          </cell>
          <cell r="X2">
            <v>164.45802753508966</v>
          </cell>
          <cell r="Y2">
            <v>151.64604960255019</v>
          </cell>
          <cell r="Z2">
            <v>136.18175758674545</v>
          </cell>
          <cell r="AA2">
            <v>124.50231510240808</v>
          </cell>
          <cell r="AB2">
            <v>112.50308575905879</v>
          </cell>
          <cell r="AC2">
            <v>102.57753754428776</v>
          </cell>
          <cell r="AD2">
            <v>93.39259624867465</v>
          </cell>
          <cell r="AE2">
            <v>83.872991130744438</v>
          </cell>
          <cell r="AF2">
            <v>76.415549876479389</v>
          </cell>
          <cell r="AG2">
            <v>70.445848959041896</v>
          </cell>
          <cell r="AH2">
            <v>63.897250826848044</v>
          </cell>
          <cell r="AI2">
            <v>58.298939441796648</v>
          </cell>
          <cell r="AJ2">
            <v>54.578589279913949</v>
          </cell>
          <cell r="AK2">
            <v>48.024412911842148</v>
          </cell>
          <cell r="AL2">
            <v>44.16054197849121</v>
          </cell>
          <cell r="AM2">
            <v>39.854595364478364</v>
          </cell>
          <cell r="AN2">
            <v>35.776571828807732</v>
          </cell>
          <cell r="AO2">
            <v>32.376094705113616</v>
          </cell>
          <cell r="AP2">
            <v>29.241946221175251</v>
          </cell>
          <cell r="AQ2">
            <v>26.08704819678572</v>
          </cell>
          <cell r="AR2">
            <v>23.606081038525137</v>
          </cell>
          <cell r="AS2">
            <v>21.244403923786042</v>
          </cell>
          <cell r="AT2">
            <v>19.148961300845055</v>
          </cell>
          <cell r="AU2">
            <v>17.400047828869777</v>
          </cell>
          <cell r="AV2">
            <v>15.568600338727711</v>
          </cell>
          <cell r="AW2">
            <v>14.238807466495691</v>
          </cell>
          <cell r="AX2">
            <v>12.955400883916001</v>
          </cell>
          <cell r="AY2">
            <v>11.679227439347086</v>
          </cell>
          <cell r="AZ2">
            <v>10.704303287101499</v>
          </cell>
          <cell r="BA2">
            <v>9.7244492098324748</v>
          </cell>
        </row>
      </sheetData>
      <sheetData sheetId="26">
        <row r="1">
          <cell r="A1" t="str">
            <v xml:space="preserve">Transformation input - Gas-to-liquids (GTL) plants </v>
          </cell>
        </row>
        <row r="2">
          <cell r="C2">
            <v>0</v>
          </cell>
          <cell r="D2">
            <v>0</v>
          </cell>
          <cell r="E2">
            <v>0</v>
          </cell>
          <cell r="F2">
            <v>0</v>
          </cell>
          <cell r="G2">
            <v>0</v>
          </cell>
          <cell r="H2">
            <v>0</v>
          </cell>
          <cell r="I2">
            <v>0</v>
          </cell>
          <cell r="J2">
            <v>0</v>
          </cell>
          <cell r="K2">
            <v>0</v>
          </cell>
          <cell r="L2">
            <v>0</v>
          </cell>
          <cell r="M2">
            <v>0</v>
          </cell>
          <cell r="N2">
            <v>0</v>
          </cell>
          <cell r="O2">
            <v>0</v>
          </cell>
          <cell r="P2">
            <v>0</v>
          </cell>
          <cell r="Q2">
            <v>0</v>
          </cell>
          <cell r="R2">
            <v>0</v>
          </cell>
          <cell r="S2">
            <v>0.55959355419282786</v>
          </cell>
          <cell r="T2">
            <v>1.2562666284449544</v>
          </cell>
          <cell r="U2">
            <v>2.1133011321172206</v>
          </cell>
          <cell r="V2">
            <v>3.1971998419542058</v>
          </cell>
          <cell r="W2">
            <v>5.0356276350543574</v>
          </cell>
          <cell r="X2">
            <v>5.4828615434234109</v>
          </cell>
          <cell r="Y2">
            <v>5.5271397177543919</v>
          </cell>
          <cell r="Z2">
            <v>5.4937102945418941</v>
          </cell>
          <cell r="AA2">
            <v>5.332936393899697</v>
          </cell>
          <cell r="AB2">
            <v>5.0856148729155271</v>
          </cell>
          <cell r="AC2">
            <v>4.8031322678853181</v>
          </cell>
          <cell r="AD2">
            <v>4.4010427666766603</v>
          </cell>
          <cell r="AE2">
            <v>3.9517255783264607</v>
          </cell>
          <cell r="AF2">
            <v>3.8652656330706483</v>
          </cell>
          <cell r="AG2">
            <v>12.526316756265448</v>
          </cell>
          <cell r="AH2">
            <v>36.174249138255504</v>
          </cell>
          <cell r="AI2">
            <v>73.391434403133744</v>
          </cell>
          <cell r="AJ2">
            <v>123.49365006071211</v>
          </cell>
          <cell r="AK2">
            <v>183.51347652829779</v>
          </cell>
          <cell r="AL2">
            <v>251.29394964929779</v>
          </cell>
          <cell r="AM2">
            <v>323.51564479025251</v>
          </cell>
          <cell r="AN2">
            <v>397.35881358217733</v>
          </cell>
          <cell r="AO2">
            <v>469.7751044459265</v>
          </cell>
          <cell r="AP2">
            <v>537.36458363572717</v>
          </cell>
          <cell r="AQ2">
            <v>600.76593970569991</v>
          </cell>
          <cell r="AR2">
            <v>659.50869420390063</v>
          </cell>
          <cell r="AS2">
            <v>712.97105869728728</v>
          </cell>
          <cell r="AT2">
            <v>760.66061624628855</v>
          </cell>
          <cell r="AU2">
            <v>801.10050385334296</v>
          </cell>
          <cell r="AV2">
            <v>836.39305960201079</v>
          </cell>
          <cell r="AW2">
            <v>866.70157029396069</v>
          </cell>
          <cell r="AX2">
            <v>892.68608722712293</v>
          </cell>
          <cell r="AY2">
            <v>914.32994356079894</v>
          </cell>
          <cell r="AZ2">
            <v>932.2418075331268</v>
          </cell>
          <cell r="BA2">
            <v>948.06218660251648</v>
          </cell>
        </row>
      </sheetData>
      <sheetData sheetId="27">
        <row r="1">
          <cell r="A1" t="str">
            <v>Transformation input - Charcoal production plants</v>
          </cell>
        </row>
        <row r="2">
          <cell r="C2">
            <v>147.46345406735884</v>
          </cell>
          <cell r="D2">
            <v>122.18169</v>
          </cell>
          <cell r="E2">
            <v>103.99805999999998</v>
          </cell>
          <cell r="F2">
            <v>98.103219999999979</v>
          </cell>
          <cell r="G2">
            <v>86.794500000000014</v>
          </cell>
          <cell r="H2">
            <v>68.667920598517711</v>
          </cell>
          <cell r="I2">
            <v>60.511289999999995</v>
          </cell>
          <cell r="J2">
            <v>62.7958</v>
          </cell>
          <cell r="K2">
            <v>75.999020000000002</v>
          </cell>
          <cell r="L2">
            <v>212.30693999999997</v>
          </cell>
          <cell r="M2">
            <v>198.88620379326071</v>
          </cell>
          <cell r="N2">
            <v>199.60316156204991</v>
          </cell>
          <cell r="O2">
            <v>222.22208345954533</v>
          </cell>
          <cell r="P2">
            <v>208.10611584431891</v>
          </cell>
          <cell r="Q2">
            <v>213.19351598223844</v>
          </cell>
          <cell r="R2">
            <v>203.68738579916248</v>
          </cell>
          <cell r="S2">
            <v>201.60650986545596</v>
          </cell>
          <cell r="T2">
            <v>206.76522775375591</v>
          </cell>
          <cell r="U2">
            <v>206.89471025247008</v>
          </cell>
          <cell r="V2">
            <v>207.93105627188388</v>
          </cell>
          <cell r="W2">
            <v>209.44883277883849</v>
          </cell>
          <cell r="X2">
            <v>209.45538159194834</v>
          </cell>
          <cell r="Y2">
            <v>208.17303858328034</v>
          </cell>
          <cell r="Z2">
            <v>202.93372704117121</v>
          </cell>
          <cell r="AA2">
            <v>193.48505959516368</v>
          </cell>
          <cell r="AB2">
            <v>185.16773102785896</v>
          </cell>
          <cell r="AC2">
            <v>186.41980839271395</v>
          </cell>
          <cell r="AD2">
            <v>172.56281399838372</v>
          </cell>
          <cell r="AE2">
            <v>165.79817264467681</v>
          </cell>
          <cell r="AF2">
            <v>158.98882485525229</v>
          </cell>
          <cell r="AG2">
            <v>154.50612708094874</v>
          </cell>
          <cell r="AH2">
            <v>157.54832542292309</v>
          </cell>
          <cell r="AI2">
            <v>156.02658458897989</v>
          </cell>
          <cell r="AJ2">
            <v>154.88652971931052</v>
          </cell>
          <cell r="AK2">
            <v>154.24463380547468</v>
          </cell>
          <cell r="AL2">
            <v>154.01432740949963</v>
          </cell>
          <cell r="AM2">
            <v>153.07431007122307</v>
          </cell>
          <cell r="AN2">
            <v>153.73838735757482</v>
          </cell>
          <cell r="AO2">
            <v>155.15137565248389</v>
          </cell>
          <cell r="AP2">
            <v>156.96320653888296</v>
          </cell>
          <cell r="AQ2">
            <v>159.90385090498788</v>
          </cell>
          <cell r="AR2">
            <v>161.54688798824452</v>
          </cell>
          <cell r="AS2">
            <v>165.51900658333318</v>
          </cell>
          <cell r="AT2">
            <v>169.79527422030571</v>
          </cell>
          <cell r="AU2">
            <v>174.25724976890692</v>
          </cell>
          <cell r="AV2">
            <v>178.58173026041729</v>
          </cell>
          <cell r="AW2">
            <v>183.3151809904833</v>
          </cell>
          <cell r="AX2">
            <v>188.45563330834071</v>
          </cell>
          <cell r="AY2">
            <v>193.9794738038517</v>
          </cell>
          <cell r="AZ2">
            <v>199.61946072112099</v>
          </cell>
          <cell r="BA2">
            <v>205.45573152885933</v>
          </cell>
        </row>
      </sheetData>
      <sheetData sheetId="28">
        <row r="1">
          <cell r="A1" t="str">
            <v>Transformation output</v>
          </cell>
        </row>
        <row r="2">
          <cell r="C2">
            <v>1056463.3610418679</v>
          </cell>
          <cell r="D2">
            <v>1058869.0499835275</v>
          </cell>
          <cell r="E2">
            <v>1056567.6000008688</v>
          </cell>
          <cell r="F2">
            <v>1081525.7000011476</v>
          </cell>
          <cell r="G2">
            <v>1104929.6000002907</v>
          </cell>
          <cell r="H2">
            <v>1103069.6355204587</v>
          </cell>
          <cell r="I2">
            <v>1106488.54999</v>
          </cell>
          <cell r="J2">
            <v>1095039.1499900003</v>
          </cell>
          <cell r="K2">
            <v>1088724.7499899999</v>
          </cell>
          <cell r="L2">
            <v>1006055.5999999999</v>
          </cell>
          <cell r="M2">
            <v>1022229.9847138624</v>
          </cell>
          <cell r="N2">
            <v>999539.77976960363</v>
          </cell>
          <cell r="O2">
            <v>988320.53119327419</v>
          </cell>
          <cell r="P2">
            <v>947579.15353014227</v>
          </cell>
          <cell r="Q2">
            <v>932178.58507690893</v>
          </cell>
          <cell r="R2">
            <v>962771.49613069615</v>
          </cell>
          <cell r="S2">
            <v>963596.15350908495</v>
          </cell>
          <cell r="T2">
            <v>964161.24715937499</v>
          </cell>
          <cell r="U2">
            <v>955281.3272707531</v>
          </cell>
          <cell r="V2">
            <v>949745.35562421638</v>
          </cell>
          <cell r="W2">
            <v>939561.27748767985</v>
          </cell>
          <cell r="X2">
            <v>935363.90281254193</v>
          </cell>
          <cell r="Y2">
            <v>932747.05245524703</v>
          </cell>
          <cell r="Z2">
            <v>924974.37283755885</v>
          </cell>
          <cell r="AA2">
            <v>915888.36459934036</v>
          </cell>
          <cell r="AB2">
            <v>908185.66115702991</v>
          </cell>
          <cell r="AC2">
            <v>903020.70878445473</v>
          </cell>
          <cell r="AD2">
            <v>896636.20752335782</v>
          </cell>
          <cell r="AE2">
            <v>894547.02557208587</v>
          </cell>
          <cell r="AF2">
            <v>888194.87168307707</v>
          </cell>
          <cell r="AG2">
            <v>880766.7358020359</v>
          </cell>
          <cell r="AH2">
            <v>875448.56671691185</v>
          </cell>
          <cell r="AI2">
            <v>871234.01207678718</v>
          </cell>
          <cell r="AJ2">
            <v>865113.48878933303</v>
          </cell>
          <cell r="AK2">
            <v>857667.86300800391</v>
          </cell>
          <cell r="AL2">
            <v>846313.17824410147</v>
          </cell>
          <cell r="AM2">
            <v>838523.30680099584</v>
          </cell>
          <cell r="AN2">
            <v>828791.73745703616</v>
          </cell>
          <cell r="AO2">
            <v>820763.25649572222</v>
          </cell>
          <cell r="AP2">
            <v>813362.41189324355</v>
          </cell>
          <cell r="AQ2">
            <v>804828.59686569951</v>
          </cell>
          <cell r="AR2">
            <v>797226.53575119248</v>
          </cell>
          <cell r="AS2">
            <v>791286.31594376045</v>
          </cell>
          <cell r="AT2">
            <v>784281.33097625501</v>
          </cell>
          <cell r="AU2">
            <v>777597.46231453295</v>
          </cell>
          <cell r="AV2">
            <v>772353.12791284267</v>
          </cell>
          <cell r="AW2">
            <v>767230.67069645564</v>
          </cell>
          <cell r="AX2">
            <v>759511.80140444601</v>
          </cell>
          <cell r="AY2">
            <v>754321.44429165532</v>
          </cell>
          <cell r="AZ2">
            <v>747757.66231791931</v>
          </cell>
          <cell r="BA2">
            <v>740633.48180045921</v>
          </cell>
        </row>
      </sheetData>
      <sheetData sheetId="29">
        <row r="1">
          <cell r="A1" t="str">
            <v>Transformation output - Nuclear power stations</v>
          </cell>
        </row>
        <row r="2">
          <cell r="C2">
            <v>81254.821511050672</v>
          </cell>
          <cell r="D2">
            <v>84177.841560000001</v>
          </cell>
          <cell r="E2">
            <v>85141.433179999993</v>
          </cell>
          <cell r="F2">
            <v>85628.418080000003</v>
          </cell>
          <cell r="G2">
            <v>86709.900420000005</v>
          </cell>
          <cell r="H2">
            <v>85786.6620900259</v>
          </cell>
          <cell r="I2">
            <v>85114.025199999989</v>
          </cell>
          <cell r="J2">
            <v>80419.194599999988</v>
          </cell>
          <cell r="K2">
            <v>80579.070549999989</v>
          </cell>
          <cell r="L2">
            <v>76871.347200000018</v>
          </cell>
          <cell r="M2">
            <v>78814.289198626997</v>
          </cell>
          <cell r="N2">
            <v>77965.939558922444</v>
          </cell>
          <cell r="O2">
            <v>75869.826192256325</v>
          </cell>
          <cell r="P2">
            <v>75393.809036416831</v>
          </cell>
          <cell r="Q2">
            <v>75347.640993446024</v>
          </cell>
          <cell r="R2">
            <v>73699.805375762138</v>
          </cell>
          <cell r="S2">
            <v>76315.822996549134</v>
          </cell>
          <cell r="T2">
            <v>74886.843560384659</v>
          </cell>
          <cell r="U2">
            <v>72276.03513615593</v>
          </cell>
          <cell r="V2">
            <v>71405.103808322485</v>
          </cell>
          <cell r="W2">
            <v>70287.758402048683</v>
          </cell>
          <cell r="X2">
            <v>70271.928008557894</v>
          </cell>
          <cell r="Y2">
            <v>67066.395142793321</v>
          </cell>
          <cell r="Z2">
            <v>62349.108224447729</v>
          </cell>
          <cell r="AA2">
            <v>60004.065338457774</v>
          </cell>
          <cell r="AB2">
            <v>59937.72137847235</v>
          </cell>
          <cell r="AC2">
            <v>59745.305169877327</v>
          </cell>
          <cell r="AD2">
            <v>61377.986769047049</v>
          </cell>
          <cell r="AE2">
            <v>61158.913105980842</v>
          </cell>
          <cell r="AF2">
            <v>60194.060614433474</v>
          </cell>
          <cell r="AG2">
            <v>58833.664583119098</v>
          </cell>
          <cell r="AH2">
            <v>58926.892622302206</v>
          </cell>
          <cell r="AI2">
            <v>58512.519058642953</v>
          </cell>
          <cell r="AJ2">
            <v>54743.231338132187</v>
          </cell>
          <cell r="AK2">
            <v>52585.382238447819</v>
          </cell>
          <cell r="AL2">
            <v>46571.279459521567</v>
          </cell>
          <cell r="AM2">
            <v>46113.277134514392</v>
          </cell>
          <cell r="AN2">
            <v>44571.54619995063</v>
          </cell>
          <cell r="AO2">
            <v>43260.930867658433</v>
          </cell>
          <cell r="AP2">
            <v>43691.196213590956</v>
          </cell>
          <cell r="AQ2">
            <v>44245.170467414457</v>
          </cell>
          <cell r="AR2">
            <v>42102.845320321641</v>
          </cell>
          <cell r="AS2">
            <v>42536.673756523378</v>
          </cell>
          <cell r="AT2">
            <v>41459.882874701048</v>
          </cell>
          <cell r="AU2">
            <v>42062.154323339768</v>
          </cell>
          <cell r="AV2">
            <v>44625.338638728732</v>
          </cell>
          <cell r="AW2">
            <v>44746.470870319492</v>
          </cell>
          <cell r="AX2">
            <v>43455.474033941369</v>
          </cell>
          <cell r="AY2">
            <v>40773.247982459448</v>
          </cell>
          <cell r="AZ2">
            <v>38316.432805492528</v>
          </cell>
          <cell r="BA2">
            <v>38003.138326659704</v>
          </cell>
        </row>
      </sheetData>
      <sheetData sheetId="30">
        <row r="1">
          <cell r="A1" t="str">
            <v>Transformation output - Conventional thermal power stations</v>
          </cell>
        </row>
        <row r="2">
          <cell r="C2">
            <v>179736.80816601956</v>
          </cell>
          <cell r="D2">
            <v>184381.4642635276</v>
          </cell>
          <cell r="E2">
            <v>188943.33876086868</v>
          </cell>
          <cell r="F2">
            <v>199408.22540114814</v>
          </cell>
          <cell r="G2">
            <v>206085.59852029072</v>
          </cell>
          <cell r="H2">
            <v>209107.13027489206</v>
          </cell>
          <cell r="I2">
            <v>212938.85285</v>
          </cell>
          <cell r="J2">
            <v>215264.17081000007</v>
          </cell>
          <cell r="K2">
            <v>212181.45366</v>
          </cell>
          <cell r="L2">
            <v>198347.92968000003</v>
          </cell>
          <cell r="M2">
            <v>207614.27544025687</v>
          </cell>
          <cell r="N2">
            <v>200837.31191951456</v>
          </cell>
          <cell r="O2">
            <v>195305.14531647923</v>
          </cell>
          <cell r="P2">
            <v>186549.75552819934</v>
          </cell>
          <cell r="Q2">
            <v>173793.95572100306</v>
          </cell>
          <cell r="R2">
            <v>177911.60007493783</v>
          </cell>
          <cell r="S2">
            <v>172940.06549980116</v>
          </cell>
          <cell r="T2">
            <v>170707.8314448492</v>
          </cell>
          <cell r="U2">
            <v>166727.45451088343</v>
          </cell>
          <cell r="V2">
            <v>161650.34953511728</v>
          </cell>
          <cell r="W2">
            <v>157083.35572143822</v>
          </cell>
          <cell r="X2">
            <v>154110.66076211282</v>
          </cell>
          <cell r="Y2">
            <v>158722.20262130792</v>
          </cell>
          <cell r="Z2">
            <v>161207.25636844942</v>
          </cell>
          <cell r="AA2">
            <v>160544.8586380718</v>
          </cell>
          <cell r="AB2">
            <v>158008.41062306994</v>
          </cell>
          <cell r="AC2">
            <v>156246.92253404477</v>
          </cell>
          <cell r="AD2">
            <v>152608.13371972181</v>
          </cell>
          <cell r="AE2">
            <v>152060.05183864714</v>
          </cell>
          <cell r="AF2">
            <v>149342.7348700625</v>
          </cell>
          <cell r="AG2">
            <v>147521.45054937631</v>
          </cell>
          <cell r="AH2">
            <v>143577.53519164349</v>
          </cell>
          <cell r="AI2">
            <v>142617.6472818898</v>
          </cell>
          <cell r="AJ2">
            <v>144245.8599019926</v>
          </cell>
          <cell r="AK2">
            <v>143107.25859043855</v>
          </cell>
          <cell r="AL2">
            <v>144366.92973169469</v>
          </cell>
          <cell r="AM2">
            <v>139178.94023697669</v>
          </cell>
          <cell r="AN2">
            <v>136279.06795803987</v>
          </cell>
          <cell r="AO2">
            <v>134144.42697986829</v>
          </cell>
          <cell r="AP2">
            <v>131226.58453751222</v>
          </cell>
          <cell r="AQ2">
            <v>127275.72488787012</v>
          </cell>
          <cell r="AR2">
            <v>127848.9601832956</v>
          </cell>
          <cell r="AS2">
            <v>126470.30474143954</v>
          </cell>
          <cell r="AT2">
            <v>126551.32397792257</v>
          </cell>
          <cell r="AU2">
            <v>124692.20999667316</v>
          </cell>
          <cell r="AV2">
            <v>121216.37816468727</v>
          </cell>
          <cell r="AW2">
            <v>120174.26439389748</v>
          </cell>
          <cell r="AX2">
            <v>120355.86629723929</v>
          </cell>
          <cell r="AY2">
            <v>122522.96366646633</v>
          </cell>
          <cell r="AZ2">
            <v>124321.82231162192</v>
          </cell>
          <cell r="BA2">
            <v>124414.59882900289</v>
          </cell>
        </row>
      </sheetData>
      <sheetData sheetId="31">
        <row r="1">
          <cell r="A1" t="str">
            <v>Transformation output - Electricity-only plants</v>
          </cell>
        </row>
        <row r="2">
          <cell r="C2">
            <v>105124.72190908644</v>
          </cell>
          <cell r="D2">
            <v>106258.64747994955</v>
          </cell>
          <cell r="E2">
            <v>109802.65605340587</v>
          </cell>
          <cell r="F2">
            <v>114571.13465189416</v>
          </cell>
          <cell r="G2">
            <v>113802.40823745677</v>
          </cell>
          <cell r="H2">
            <v>116965.13572762778</v>
          </cell>
          <cell r="I2">
            <v>117726.77229922675</v>
          </cell>
          <cell r="J2">
            <v>121488.62657119417</v>
          </cell>
          <cell r="K2">
            <v>117983.81796529831</v>
          </cell>
          <cell r="L2">
            <v>106666.3538578552</v>
          </cell>
          <cell r="M2">
            <v>105529.1034282825</v>
          </cell>
          <cell r="N2">
            <v>105766.43005652733</v>
          </cell>
          <cell r="O2">
            <v>103847.58999472039</v>
          </cell>
          <cell r="P2">
            <v>94728.404418578764</v>
          </cell>
          <cell r="Q2">
            <v>89297.705333596095</v>
          </cell>
          <cell r="R2">
            <v>92263.294444896339</v>
          </cell>
          <cell r="S2">
            <v>88970.636391146385</v>
          </cell>
          <cell r="T2">
            <v>85198.636957417708</v>
          </cell>
          <cell r="U2">
            <v>81357.963829309927</v>
          </cell>
          <cell r="V2">
            <v>76412.165612350975</v>
          </cell>
          <cell r="W2">
            <v>72657.93116220244</v>
          </cell>
          <cell r="X2">
            <v>70022.63324336386</v>
          </cell>
          <cell r="Y2">
            <v>72341.308136033083</v>
          </cell>
          <cell r="Z2">
            <v>74377.559191961409</v>
          </cell>
          <cell r="AA2">
            <v>72390.280770100842</v>
          </cell>
          <cell r="AB2">
            <v>69410.706086023478</v>
          </cell>
          <cell r="AC2">
            <v>69121.469892296183</v>
          </cell>
          <cell r="AD2">
            <v>66007.216981261576</v>
          </cell>
          <cell r="AE2">
            <v>65164.27098339051</v>
          </cell>
          <cell r="AF2">
            <v>63904.213672075166</v>
          </cell>
          <cell r="AG2">
            <v>61619.544392255557</v>
          </cell>
          <cell r="AH2">
            <v>57030.731844575384</v>
          </cell>
          <cell r="AI2">
            <v>55953.675890584665</v>
          </cell>
          <cell r="AJ2">
            <v>56707.499754590011</v>
          </cell>
          <cell r="AK2">
            <v>55579.248774178159</v>
          </cell>
          <cell r="AL2">
            <v>58644.949732579509</v>
          </cell>
          <cell r="AM2">
            <v>53405.824347116693</v>
          </cell>
          <cell r="AN2">
            <v>50206.766543088088</v>
          </cell>
          <cell r="AO2">
            <v>48439.067606883953</v>
          </cell>
          <cell r="AP2">
            <v>45712.178960095094</v>
          </cell>
          <cell r="AQ2">
            <v>42653.278100270873</v>
          </cell>
          <cell r="AR2">
            <v>42368.207202458623</v>
          </cell>
          <cell r="AS2">
            <v>40507.839314853903</v>
          </cell>
          <cell r="AT2">
            <v>39554.846567821813</v>
          </cell>
          <cell r="AU2">
            <v>37660.398707074906</v>
          </cell>
          <cell r="AV2">
            <v>33867.61479724884</v>
          </cell>
          <cell r="AW2">
            <v>32948.940650143777</v>
          </cell>
          <cell r="AX2">
            <v>32140.774560820213</v>
          </cell>
          <cell r="AY2">
            <v>33957.400933179088</v>
          </cell>
          <cell r="AZ2">
            <v>35084.627318956394</v>
          </cell>
          <cell r="BA2">
            <v>34269.181120230569</v>
          </cell>
        </row>
      </sheetData>
      <sheetData sheetId="32">
        <row r="1">
          <cell r="A1" t="str">
            <v>Transformation output - CHP plants</v>
          </cell>
        </row>
        <row r="2">
          <cell r="C2">
            <v>74612.086256933166</v>
          </cell>
          <cell r="D2">
            <v>78122.816783578062</v>
          </cell>
          <cell r="E2">
            <v>79140.682707462736</v>
          </cell>
          <cell r="F2">
            <v>84837.090749253955</v>
          </cell>
          <cell r="G2">
            <v>92283.190282833966</v>
          </cell>
          <cell r="H2">
            <v>92141.994547264359</v>
          </cell>
          <cell r="I2">
            <v>95212.080550773288</v>
          </cell>
          <cell r="J2">
            <v>93775.544238805858</v>
          </cell>
          <cell r="K2">
            <v>94197.635694701734</v>
          </cell>
          <cell r="L2">
            <v>91681.575822144849</v>
          </cell>
          <cell r="M2">
            <v>102085.17201197438</v>
          </cell>
          <cell r="N2">
            <v>95070.88186298724</v>
          </cell>
          <cell r="O2">
            <v>91457.55532175886</v>
          </cell>
          <cell r="P2">
            <v>91821.351109620548</v>
          </cell>
          <cell r="Q2">
            <v>84496.250387406937</v>
          </cell>
          <cell r="R2">
            <v>85648.305630041461</v>
          </cell>
          <cell r="S2">
            <v>83969.429108654818</v>
          </cell>
          <cell r="T2">
            <v>85509.194487431494</v>
          </cell>
          <cell r="U2">
            <v>85369.490681573487</v>
          </cell>
          <cell r="V2">
            <v>85238.183922766286</v>
          </cell>
          <cell r="W2">
            <v>84425.424559235733</v>
          </cell>
          <cell r="X2">
            <v>84088.027518748946</v>
          </cell>
          <cell r="Y2">
            <v>86380.894485274854</v>
          </cell>
          <cell r="Z2">
            <v>86829.697176488058</v>
          </cell>
          <cell r="AA2">
            <v>88154.577867970933</v>
          </cell>
          <cell r="AB2">
            <v>88597.704537046477</v>
          </cell>
          <cell r="AC2">
            <v>87125.452641748605</v>
          </cell>
          <cell r="AD2">
            <v>86600.916738460175</v>
          </cell>
          <cell r="AE2">
            <v>86895.780855256628</v>
          </cell>
          <cell r="AF2">
            <v>85438.521197987371</v>
          </cell>
          <cell r="AG2">
            <v>85901.906157120771</v>
          </cell>
          <cell r="AH2">
            <v>86546.803347068097</v>
          </cell>
          <cell r="AI2">
            <v>86663.971391305124</v>
          </cell>
          <cell r="AJ2">
            <v>87538.360147402578</v>
          </cell>
          <cell r="AK2">
            <v>87528.009816260426</v>
          </cell>
          <cell r="AL2">
            <v>85721.979999115181</v>
          </cell>
          <cell r="AM2">
            <v>85773.115889859997</v>
          </cell>
          <cell r="AN2">
            <v>86072.301414951769</v>
          </cell>
          <cell r="AO2">
            <v>85705.359372984341</v>
          </cell>
          <cell r="AP2">
            <v>85514.405577417085</v>
          </cell>
          <cell r="AQ2">
            <v>84622.446787599256</v>
          </cell>
          <cell r="AR2">
            <v>85480.752980836973</v>
          </cell>
          <cell r="AS2">
            <v>85962.465426585608</v>
          </cell>
          <cell r="AT2">
            <v>86996.47741010075</v>
          </cell>
          <cell r="AU2">
            <v>87031.811289598278</v>
          </cell>
          <cell r="AV2">
            <v>87348.763367438398</v>
          </cell>
          <cell r="AW2">
            <v>87225.323743753674</v>
          </cell>
          <cell r="AX2">
            <v>88215.091736419083</v>
          </cell>
          <cell r="AY2">
            <v>88565.562733287297</v>
          </cell>
          <cell r="AZ2">
            <v>89237.194992665522</v>
          </cell>
          <cell r="BA2">
            <v>90145.417708772336</v>
          </cell>
        </row>
      </sheetData>
      <sheetData sheetId="33">
        <row r="1">
          <cell r="A1" t="str">
            <v>Transformation output - District heating plants</v>
          </cell>
        </row>
        <row r="2">
          <cell r="C2">
            <v>17045.236991419879</v>
          </cell>
          <cell r="D2">
            <v>17596.193449999999</v>
          </cell>
          <cell r="E2">
            <v>16745.008740000001</v>
          </cell>
          <cell r="F2">
            <v>18331.319219999994</v>
          </cell>
          <cell r="G2">
            <v>16831.64372</v>
          </cell>
          <cell r="H2">
            <v>16827.338111602112</v>
          </cell>
          <cell r="I2">
            <v>15746.048999999999</v>
          </cell>
          <cell r="J2">
            <v>15366.968910000001</v>
          </cell>
          <cell r="K2">
            <v>15587.651900000001</v>
          </cell>
          <cell r="L2">
            <v>15532.965149999998</v>
          </cell>
          <cell r="M2">
            <v>17673.784274386166</v>
          </cell>
          <cell r="N2">
            <v>15809.496051082187</v>
          </cell>
          <cell r="O2">
            <v>17449.481755155452</v>
          </cell>
          <cell r="P2">
            <v>16972.247036352146</v>
          </cell>
          <cell r="Q2">
            <v>16041.895021600692</v>
          </cell>
          <cell r="R2">
            <v>16391.780194904015</v>
          </cell>
          <cell r="S2">
            <v>17497.285811315582</v>
          </cell>
          <cell r="T2">
            <v>17906.888641378941</v>
          </cell>
          <cell r="U2">
            <v>18281.904761955069</v>
          </cell>
          <cell r="V2">
            <v>18317.917017919939</v>
          </cell>
          <cell r="W2">
            <v>18412.343840302914</v>
          </cell>
          <cell r="X2">
            <v>18922.415164032303</v>
          </cell>
          <cell r="Y2">
            <v>19347.356775388769</v>
          </cell>
          <cell r="Z2">
            <v>19440.144337645255</v>
          </cell>
          <cell r="AA2">
            <v>19957.652719215595</v>
          </cell>
          <cell r="AB2">
            <v>20297.249860624401</v>
          </cell>
          <cell r="AC2">
            <v>20414.688515978982</v>
          </cell>
          <cell r="AD2">
            <v>20811.999111836201</v>
          </cell>
          <cell r="AE2">
            <v>21635.336935739073</v>
          </cell>
          <cell r="AF2">
            <v>21786.901843484447</v>
          </cell>
          <cell r="AG2">
            <v>22039.476775135172</v>
          </cell>
          <cell r="AH2">
            <v>22485.142618890877</v>
          </cell>
          <cell r="AI2">
            <v>22757.243169709076</v>
          </cell>
          <cell r="AJ2">
            <v>22952.066538185212</v>
          </cell>
          <cell r="AK2">
            <v>23086.345836472963</v>
          </cell>
          <cell r="AL2">
            <v>23333.446419333457</v>
          </cell>
          <cell r="AM2">
            <v>23462.650735481078</v>
          </cell>
          <cell r="AN2">
            <v>23636.570332925854</v>
          </cell>
          <cell r="AO2">
            <v>23822.094456062856</v>
          </cell>
          <cell r="AP2">
            <v>23915.402229363586</v>
          </cell>
          <cell r="AQ2">
            <v>24038.265180706061</v>
          </cell>
          <cell r="AR2">
            <v>24557.599694203291</v>
          </cell>
          <cell r="AS2">
            <v>24629.870415693254</v>
          </cell>
          <cell r="AT2">
            <v>25142.353390495737</v>
          </cell>
          <cell r="AU2">
            <v>25647.025138192075</v>
          </cell>
          <cell r="AV2">
            <v>26002.920875247015</v>
          </cell>
          <cell r="AW2">
            <v>26360.902515478632</v>
          </cell>
          <cell r="AX2">
            <v>26699.826680013983</v>
          </cell>
          <cell r="AY2">
            <v>26963.486827603356</v>
          </cell>
          <cell r="AZ2">
            <v>27454.57911674873</v>
          </cell>
          <cell r="BA2">
            <v>27771.861890571228</v>
          </cell>
        </row>
      </sheetData>
      <sheetData sheetId="34">
        <row r="1">
          <cell r="A1" t="str">
            <v>Transformation output - Refineries</v>
          </cell>
        </row>
        <row r="2">
          <cell r="C2">
            <v>712088.23221468134</v>
          </cell>
          <cell r="D2">
            <v>710260.84522999986</v>
          </cell>
          <cell r="E2">
            <v>705133.42506000004</v>
          </cell>
          <cell r="F2">
            <v>715421.16677999985</v>
          </cell>
          <cell r="G2">
            <v>730839.25584000011</v>
          </cell>
          <cell r="H2">
            <v>728632.05504322692</v>
          </cell>
          <cell r="I2">
            <v>727295.28668000014</v>
          </cell>
          <cell r="J2">
            <v>718563.68348000012</v>
          </cell>
          <cell r="K2">
            <v>717620.9447799999</v>
          </cell>
          <cell r="L2">
            <v>668474.80238999985</v>
          </cell>
          <cell r="M2">
            <v>661658.76879365474</v>
          </cell>
          <cell r="N2">
            <v>648996.27715683915</v>
          </cell>
          <cell r="O2">
            <v>645309.30752171448</v>
          </cell>
          <cell r="P2">
            <v>614371.16664972063</v>
          </cell>
          <cell r="Q2">
            <v>612759.96547330974</v>
          </cell>
          <cell r="R2">
            <v>641913.16451893095</v>
          </cell>
          <cell r="S2">
            <v>647300.09662276239</v>
          </cell>
          <cell r="T2">
            <v>650302.70364233223</v>
          </cell>
          <cell r="U2">
            <v>650667.31077504088</v>
          </cell>
          <cell r="V2">
            <v>651894.34513197211</v>
          </cell>
          <cell r="W2">
            <v>648204.28012219537</v>
          </cell>
          <cell r="X2">
            <v>646895.70690243959</v>
          </cell>
          <cell r="Y2">
            <v>643145.98454149754</v>
          </cell>
          <cell r="Z2">
            <v>638395.6513035713</v>
          </cell>
          <cell r="AA2">
            <v>632396.38873996609</v>
          </cell>
          <cell r="AB2">
            <v>627214.94411349483</v>
          </cell>
          <cell r="AC2">
            <v>624050.02586222265</v>
          </cell>
          <cell r="AD2">
            <v>619365.47656788444</v>
          </cell>
          <cell r="AE2">
            <v>617147.78285624995</v>
          </cell>
          <cell r="AF2">
            <v>614485.71161605953</v>
          </cell>
          <cell r="AG2">
            <v>610472.47601501935</v>
          </cell>
          <cell r="AH2">
            <v>608783.48174731946</v>
          </cell>
          <cell r="AI2">
            <v>606236.20731856115</v>
          </cell>
          <cell r="AJ2">
            <v>602782.8448292088</v>
          </cell>
          <cell r="AK2">
            <v>599342.72632583429</v>
          </cell>
          <cell r="AL2">
            <v>593185.37224966672</v>
          </cell>
          <cell r="AM2">
            <v>591233.60941137746</v>
          </cell>
          <cell r="AN2">
            <v>586201.76037421159</v>
          </cell>
          <cell r="AO2">
            <v>582061.30265237053</v>
          </cell>
          <cell r="AP2">
            <v>577655.61505247443</v>
          </cell>
          <cell r="AQ2">
            <v>573020.72295503027</v>
          </cell>
          <cell r="AR2">
            <v>566918.96191775461</v>
          </cell>
          <cell r="AS2">
            <v>562444.5089238534</v>
          </cell>
          <cell r="AT2">
            <v>556633.88911704498</v>
          </cell>
          <cell r="AU2">
            <v>551794.56438368384</v>
          </cell>
          <cell r="AV2">
            <v>547764.11823941546</v>
          </cell>
          <cell r="AW2">
            <v>544037.40622568561</v>
          </cell>
          <cell r="AX2">
            <v>538859.28197193414</v>
          </cell>
          <cell r="AY2">
            <v>534872.47239469364</v>
          </cell>
          <cell r="AZ2">
            <v>530798.01517638355</v>
          </cell>
          <cell r="BA2">
            <v>525580.27738847013</v>
          </cell>
        </row>
      </sheetData>
      <sheetData sheetId="35">
        <row r="1">
          <cell r="A1" t="str">
            <v>Transformation output - Coke ovens</v>
          </cell>
        </row>
        <row r="2">
          <cell r="C2">
            <v>46757.514346813376</v>
          </cell>
          <cell r="D2">
            <v>43959.80629</v>
          </cell>
          <cell r="E2">
            <v>41986.152780000055</v>
          </cell>
          <cell r="F2">
            <v>43445.216939999984</v>
          </cell>
          <cell r="G2">
            <v>44717.368940000015</v>
          </cell>
          <cell r="H2">
            <v>43214.162065707744</v>
          </cell>
          <cell r="I2">
            <v>45096.976000000039</v>
          </cell>
          <cell r="J2">
            <v>44906.787949999976</v>
          </cell>
          <cell r="K2">
            <v>43236.536869999996</v>
          </cell>
          <cell r="L2">
            <v>32123.669109999973</v>
          </cell>
          <cell r="M2">
            <v>38514.031216578122</v>
          </cell>
          <cell r="N2">
            <v>38309.695939721387</v>
          </cell>
          <cell r="O2">
            <v>36959.010394370322</v>
          </cell>
          <cell r="P2">
            <v>36130.070666407446</v>
          </cell>
          <cell r="Q2">
            <v>35956.597617868276</v>
          </cell>
          <cell r="R2">
            <v>35140.578637244042</v>
          </cell>
          <cell r="S2">
            <v>32342.773226206224</v>
          </cell>
          <cell r="T2">
            <v>33069.136755159074</v>
          </cell>
          <cell r="U2">
            <v>31014.709763541396</v>
          </cell>
          <cell r="V2">
            <v>30405.338872126569</v>
          </cell>
          <cell r="W2">
            <v>29724.879848976787</v>
          </cell>
          <cell r="X2">
            <v>29416.307662732092</v>
          </cell>
          <cell r="Y2">
            <v>28920.800278688093</v>
          </cell>
          <cell r="Z2">
            <v>28337.930175179052</v>
          </cell>
          <cell r="AA2">
            <v>27968.617337740361</v>
          </cell>
          <cell r="AB2">
            <v>27785.384740900234</v>
          </cell>
          <cell r="AC2">
            <v>27736.911879211486</v>
          </cell>
          <cell r="AD2">
            <v>27717.79180077893</v>
          </cell>
          <cell r="AE2">
            <v>27702.409641542006</v>
          </cell>
          <cell r="AF2">
            <v>27549.104872397063</v>
          </cell>
          <cell r="AG2">
            <v>27235.919585856311</v>
          </cell>
          <cell r="AH2">
            <v>27077.611079146114</v>
          </cell>
          <cell r="AI2">
            <v>26736.423350251251</v>
          </cell>
          <cell r="AJ2">
            <v>26246.940897203986</v>
          </cell>
          <cell r="AK2">
            <v>25722.584611909369</v>
          </cell>
          <cell r="AL2">
            <v>25275.280850763967</v>
          </cell>
          <cell r="AM2">
            <v>25046.890021538344</v>
          </cell>
          <cell r="AN2">
            <v>24732.194194321488</v>
          </cell>
          <cell r="AO2">
            <v>24299.379383305779</v>
          </cell>
          <cell r="AP2">
            <v>23899.491445062362</v>
          </cell>
          <cell r="AQ2">
            <v>23457.749408317315</v>
          </cell>
          <cell r="AR2">
            <v>23153.744076303396</v>
          </cell>
          <cell r="AS2">
            <v>22774.037644886026</v>
          </cell>
          <cell r="AT2">
            <v>22294.521190885316</v>
          </cell>
          <cell r="AU2">
            <v>21587.910622138847</v>
          </cell>
          <cell r="AV2">
            <v>21140.863199527834</v>
          </cell>
          <cell r="AW2">
            <v>20574.448814767275</v>
          </cell>
          <cell r="AX2">
            <v>19490.438272156665</v>
          </cell>
          <cell r="AY2">
            <v>18845.539458247698</v>
          </cell>
          <cell r="AZ2">
            <v>17337.667305463037</v>
          </cell>
          <cell r="BA2">
            <v>16029.789135631943</v>
          </cell>
        </row>
      </sheetData>
      <sheetData sheetId="36">
        <row r="1">
          <cell r="A1" t="str">
            <v>Transformation output - Blast furnaces</v>
          </cell>
        </row>
        <row r="2">
          <cell r="C2">
            <v>15080.037259959874</v>
          </cell>
          <cell r="D2">
            <v>14136.599880000003</v>
          </cell>
          <cell r="E2">
            <v>14309.499799999998</v>
          </cell>
          <cell r="F2">
            <v>14999.499930000004</v>
          </cell>
          <cell r="G2">
            <v>15543.849949999998</v>
          </cell>
          <cell r="H2">
            <v>15166.141205694086</v>
          </cell>
          <cell r="I2">
            <v>15553.099859999997</v>
          </cell>
          <cell r="J2">
            <v>15906.999989999998</v>
          </cell>
          <cell r="K2">
            <v>14731.249909999997</v>
          </cell>
          <cell r="L2">
            <v>10129.799820000004</v>
          </cell>
          <cell r="M2">
            <v>13260.079296837672</v>
          </cell>
          <cell r="N2">
            <v>12941.888793350532</v>
          </cell>
          <cell r="O2">
            <v>12801.327983185249</v>
          </cell>
          <cell r="P2">
            <v>13115.052068405466</v>
          </cell>
          <cell r="Q2">
            <v>13408.904175026268</v>
          </cell>
          <cell r="R2">
            <v>13292.34737747205</v>
          </cell>
          <cell r="S2">
            <v>12948.783379349481</v>
          </cell>
          <cell r="T2">
            <v>13148.363627873519</v>
          </cell>
          <cell r="U2">
            <v>12353.208511533499</v>
          </cell>
          <cell r="V2">
            <v>12219.070740487779</v>
          </cell>
          <cell r="W2">
            <v>12051.983372880801</v>
          </cell>
          <cell r="X2">
            <v>12047.513798725538</v>
          </cell>
          <cell r="Y2">
            <v>11961.153170418396</v>
          </cell>
          <cell r="Z2">
            <v>11832.260325896892</v>
          </cell>
          <cell r="AA2">
            <v>11791.947992980648</v>
          </cell>
          <cell r="AB2">
            <v>11824.503518255675</v>
          </cell>
          <cell r="AC2">
            <v>11923.968160618602</v>
          </cell>
          <cell r="AD2">
            <v>12031.383905073542</v>
          </cell>
          <cell r="AE2">
            <v>12135.975846326402</v>
          </cell>
          <cell r="AF2">
            <v>12165.932000008062</v>
          </cell>
          <cell r="AG2">
            <v>12129.324688625187</v>
          </cell>
          <cell r="AH2">
            <v>12135.10294168662</v>
          </cell>
          <cell r="AI2">
            <v>12061.73243145489</v>
          </cell>
          <cell r="AJ2">
            <v>11916.889901274966</v>
          </cell>
          <cell r="AK2">
            <v>11746.768064035894</v>
          </cell>
          <cell r="AL2">
            <v>11605.698001025052</v>
          </cell>
          <cell r="AM2">
            <v>11555.751860456172</v>
          </cell>
          <cell r="AN2">
            <v>11472.630037544555</v>
          </cell>
          <cell r="AO2">
            <v>11323.499483328345</v>
          </cell>
          <cell r="AP2">
            <v>11192.693964240283</v>
          </cell>
          <cell r="AQ2">
            <v>11055.974294779535</v>
          </cell>
          <cell r="AR2">
            <v>10964.993153679527</v>
          </cell>
          <cell r="AS2">
            <v>10841.324604870853</v>
          </cell>
          <cell r="AT2">
            <v>10674.278321302583</v>
          </cell>
          <cell r="AU2">
            <v>10401.116483404192</v>
          </cell>
          <cell r="AV2">
            <v>10224.449955624597</v>
          </cell>
          <cell r="AW2">
            <v>9981.8886566492347</v>
          </cell>
          <cell r="AX2">
            <v>9474.4516692761463</v>
          </cell>
          <cell r="AY2">
            <v>9201.9106940503279</v>
          </cell>
          <cell r="AZ2">
            <v>8419.6645002664009</v>
          </cell>
          <cell r="BA2">
            <v>7829.8230810153109</v>
          </cell>
        </row>
      </sheetData>
      <sheetData sheetId="37">
        <row r="1">
          <cell r="A1" t="str">
            <v>Transformation output - Gas works</v>
          </cell>
        </row>
        <row r="2">
          <cell r="C2">
            <v>392.99703831088192</v>
          </cell>
          <cell r="D2">
            <v>397.34998999999999</v>
          </cell>
          <cell r="E2">
            <v>407.9498099999999</v>
          </cell>
          <cell r="F2">
            <v>452.3497999999999</v>
          </cell>
          <cell r="G2">
            <v>407.29973999999999</v>
          </cell>
          <cell r="H2">
            <v>425.10985718208468</v>
          </cell>
          <cell r="I2">
            <v>444.34997999999996</v>
          </cell>
          <cell r="J2">
            <v>439.84974999999997</v>
          </cell>
          <cell r="K2">
            <v>494.50000000000006</v>
          </cell>
          <cell r="L2">
            <v>497.99945999999994</v>
          </cell>
          <cell r="M2">
            <v>538.52584312601471</v>
          </cell>
          <cell r="N2">
            <v>543.48189511108717</v>
          </cell>
          <cell r="O2">
            <v>526.05808732205946</v>
          </cell>
          <cell r="P2">
            <v>510.22255618414061</v>
          </cell>
          <cell r="Q2">
            <v>526.41635616700046</v>
          </cell>
          <cell r="R2">
            <v>493.64669914970841</v>
          </cell>
          <cell r="S2">
            <v>464.17869820682296</v>
          </cell>
          <cell r="T2">
            <v>320.91841364442035</v>
          </cell>
          <cell r="U2">
            <v>321.48041074702149</v>
          </cell>
          <cell r="V2">
            <v>311.96611157031305</v>
          </cell>
          <cell r="W2">
            <v>295.6645314761538</v>
          </cell>
          <cell r="X2">
            <v>284.14814086011228</v>
          </cell>
          <cell r="Y2">
            <v>277.96929651095991</v>
          </cell>
          <cell r="Z2">
            <v>271.8360152853424</v>
          </cell>
          <cell r="AA2">
            <v>269.83653437456996</v>
          </cell>
          <cell r="AB2">
            <v>260.28530213891412</v>
          </cell>
          <cell r="AC2">
            <v>252.2365019769631</v>
          </cell>
          <cell r="AD2">
            <v>245.77306982313786</v>
          </cell>
          <cell r="AE2">
            <v>239.88844218392575</v>
          </cell>
          <cell r="AF2">
            <v>235.31310390356072</v>
          </cell>
          <cell r="AG2">
            <v>230.36617485853671</v>
          </cell>
          <cell r="AH2">
            <v>224.34479567621318</v>
          </cell>
          <cell r="AI2">
            <v>212.39103810463308</v>
          </cell>
          <cell r="AJ2">
            <v>198.78377430213362</v>
          </cell>
          <cell r="AK2">
            <v>186.5558354373411</v>
          </cell>
          <cell r="AL2">
            <v>176.35919531768261</v>
          </cell>
          <cell r="AM2">
            <v>165.78447420696708</v>
          </cell>
          <cell r="AN2">
            <v>156.60002258321114</v>
          </cell>
          <cell r="AO2">
            <v>147.24781809986666</v>
          </cell>
          <cell r="AP2">
            <v>138.92195682917165</v>
          </cell>
          <cell r="AQ2">
            <v>131.9318467478426</v>
          </cell>
          <cell r="AR2">
            <v>124.44093463186162</v>
          </cell>
          <cell r="AS2">
            <v>118.46307052085224</v>
          </cell>
          <cell r="AT2">
            <v>113.96391794235392</v>
          </cell>
          <cell r="AU2">
            <v>108.43657782244158</v>
          </cell>
          <cell r="AV2">
            <v>101.71318885343072</v>
          </cell>
          <cell r="AW2">
            <v>95.246544792296902</v>
          </cell>
          <cell r="AX2">
            <v>83.563467750132133</v>
          </cell>
          <cell r="AY2">
            <v>75.614252708615908</v>
          </cell>
          <cell r="AZ2">
            <v>64.839142598031017</v>
          </cell>
          <cell r="BA2">
            <v>57.153597096718173</v>
          </cell>
        </row>
      </sheetData>
      <sheetData sheetId="38">
        <row r="1">
          <cell r="A1" t="str">
            <v>Transformation output - Patent fuel plants</v>
          </cell>
        </row>
        <row r="2">
          <cell r="C2">
            <v>629.83834844369574</v>
          </cell>
          <cell r="D2">
            <v>559.19903999996041</v>
          </cell>
          <cell r="E2">
            <v>447.89871000000647</v>
          </cell>
          <cell r="F2">
            <v>410.79890999997264</v>
          </cell>
          <cell r="G2">
            <v>349.90060999999241</v>
          </cell>
          <cell r="H2">
            <v>292.51608946347369</v>
          </cell>
          <cell r="I2">
            <v>286.99952000002105</v>
          </cell>
          <cell r="J2">
            <v>242.19958000000813</v>
          </cell>
          <cell r="K2">
            <v>230.90101999999698</v>
          </cell>
          <cell r="L2">
            <v>223.19989999999353</v>
          </cell>
          <cell r="M2">
            <v>222.53272188783797</v>
          </cell>
          <cell r="N2">
            <v>205.74195507966672</v>
          </cell>
          <cell r="O2">
            <v>180.54365612401034</v>
          </cell>
          <cell r="P2">
            <v>235.14384544771747</v>
          </cell>
          <cell r="Q2">
            <v>193.84730315515432</v>
          </cell>
          <cell r="R2">
            <v>163.75276218741556</v>
          </cell>
          <cell r="S2">
            <v>168.66534505303801</v>
          </cell>
          <cell r="T2">
            <v>169.19240027336318</v>
          </cell>
          <cell r="U2">
            <v>174.23854009576868</v>
          </cell>
          <cell r="V2">
            <v>179.0507372926283</v>
          </cell>
          <cell r="W2">
            <v>183.22664212164364</v>
          </cell>
          <cell r="X2">
            <v>188.67718009899045</v>
          </cell>
          <cell r="Y2">
            <v>191.06680918170588</v>
          </cell>
          <cell r="Z2">
            <v>160.13568528453487</v>
          </cell>
          <cell r="AA2">
            <v>136.67417114981228</v>
          </cell>
          <cell r="AB2">
            <v>119.81882047954342</v>
          </cell>
          <cell r="AC2">
            <v>103.00272677839369</v>
          </cell>
          <cell r="AD2">
            <v>60.993799052161208</v>
          </cell>
          <cell r="AE2">
            <v>62.742220379207559</v>
          </cell>
          <cell r="AF2">
            <v>64.192721704504393</v>
          </cell>
          <cell r="AG2">
            <v>65.274377499324942</v>
          </cell>
          <cell r="AH2">
            <v>66.08847881623835</v>
          </cell>
          <cell r="AI2">
            <v>59.925233273932072</v>
          </cell>
          <cell r="AJ2">
            <v>52.919562988301934</v>
          </cell>
          <cell r="AK2">
            <v>46.266387123573281</v>
          </cell>
          <cell r="AL2">
            <v>39.835505014592904</v>
          </cell>
          <cell r="AM2">
            <v>33.780976125632414</v>
          </cell>
          <cell r="AN2">
            <v>28.685530848931318</v>
          </cell>
          <cell r="AO2">
            <v>25.326758193712745</v>
          </cell>
          <cell r="AP2">
            <v>21.814626224523948</v>
          </cell>
          <cell r="AQ2">
            <v>18.371204973798239</v>
          </cell>
          <cell r="AR2">
            <v>14.976565770957595</v>
          </cell>
          <cell r="AS2">
            <v>12.007245398176266</v>
          </cell>
          <cell r="AT2">
            <v>9.4334269326855971</v>
          </cell>
          <cell r="AU2">
            <v>7.300123780629094</v>
          </cell>
          <cell r="AV2">
            <v>5.6541508794894977</v>
          </cell>
          <cell r="AW2">
            <v>4.306515714691808</v>
          </cell>
          <cell r="AX2">
            <v>3.2395712650757198</v>
          </cell>
          <cell r="AY2">
            <v>2.4956354909277878</v>
          </cell>
          <cell r="AZ2">
            <v>1.8781036408552636</v>
          </cell>
          <cell r="BA2">
            <v>1.5373862756686114</v>
          </cell>
        </row>
      </sheetData>
      <sheetData sheetId="39">
        <row r="1">
          <cell r="A1" t="str">
            <v>Transformation output - BKB / PB plants</v>
          </cell>
        </row>
        <row r="2">
          <cell r="C2">
            <v>3414.0555640909251</v>
          </cell>
          <cell r="D2">
            <v>3340.5541499999999</v>
          </cell>
          <cell r="E2">
            <v>3401.7931800000006</v>
          </cell>
          <cell r="F2">
            <v>3383.5049699999968</v>
          </cell>
          <cell r="G2">
            <v>3405.4793699999982</v>
          </cell>
          <cell r="H2">
            <v>3585.0704180990456</v>
          </cell>
          <cell r="I2">
            <v>3983.8095799999996</v>
          </cell>
          <cell r="J2">
            <v>3898.7912899999983</v>
          </cell>
          <cell r="K2">
            <v>4026.5395000000003</v>
          </cell>
          <cell r="L2">
            <v>3790.0411200000008</v>
          </cell>
          <cell r="M2">
            <v>3872.6488910218177</v>
          </cell>
          <cell r="N2">
            <v>3868.3481417789039</v>
          </cell>
          <cell r="O2">
            <v>3851.6280813549679</v>
          </cell>
          <cell r="P2">
            <v>4237.1260982383819</v>
          </cell>
          <cell r="Q2">
            <v>4088.5638166771478</v>
          </cell>
          <cell r="R2">
            <v>3705.4557863813839</v>
          </cell>
          <cell r="S2">
            <v>3558.1214258295909</v>
          </cell>
          <cell r="T2">
            <v>3586.3773173174686</v>
          </cell>
          <cell r="U2">
            <v>3401.6946848122416</v>
          </cell>
          <cell r="V2">
            <v>3298.2978976864383</v>
          </cell>
          <cell r="W2">
            <v>3252.8818023407853</v>
          </cell>
          <cell r="X2">
            <v>3161.009247899904</v>
          </cell>
          <cell r="Y2">
            <v>3048.7493027912251</v>
          </cell>
          <cell r="Z2">
            <v>2916.1417963000645</v>
          </cell>
          <cell r="AA2">
            <v>2757.1587162038436</v>
          </cell>
          <cell r="AB2">
            <v>2677.420347884386</v>
          </cell>
          <cell r="AC2">
            <v>2486.1100198534132</v>
          </cell>
          <cell r="AD2">
            <v>2358.3778972883101</v>
          </cell>
          <cell r="AE2">
            <v>2347.403965502107</v>
          </cell>
          <cell r="AF2">
            <v>2315.6325972934333</v>
          </cell>
          <cell r="AG2">
            <v>2184.1223352443558</v>
          </cell>
          <cell r="AH2">
            <v>2115.9568628163793</v>
          </cell>
          <cell r="AI2">
            <v>1983.2836973885594</v>
          </cell>
          <cell r="AJ2">
            <v>1916.887028404697</v>
          </cell>
          <cell r="AK2">
            <v>1786.3459685154717</v>
          </cell>
          <cell r="AL2">
            <v>1700.556229210481</v>
          </cell>
          <cell r="AM2">
            <v>1673.6450724345086</v>
          </cell>
          <cell r="AN2">
            <v>1652.6981750988414</v>
          </cell>
          <cell r="AO2">
            <v>1617.7597512206285</v>
          </cell>
          <cell r="AP2">
            <v>1557.9140893076324</v>
          </cell>
          <cell r="AQ2">
            <v>1520.0400283342688</v>
          </cell>
          <cell r="AR2">
            <v>1473.884225754296</v>
          </cell>
          <cell r="AS2">
            <v>1390.6928687357176</v>
          </cell>
          <cell r="AT2">
            <v>1330.7609900698478</v>
          </cell>
          <cell r="AU2">
            <v>1223.220148050691</v>
          </cell>
          <cell r="AV2">
            <v>1195.5525262416716</v>
          </cell>
          <cell r="AW2">
            <v>1176.8097355429445</v>
          </cell>
          <cell r="AX2">
            <v>1007.6906657374541</v>
          </cell>
          <cell r="AY2">
            <v>978.46670943056051</v>
          </cell>
          <cell r="AZ2">
            <v>954.16324254523556</v>
          </cell>
          <cell r="BA2">
            <v>853.21639148665145</v>
          </cell>
        </row>
      </sheetData>
      <sheetData sheetId="40">
        <row r="1">
          <cell r="A1" t="str">
            <v>Transformation output - Charcoal production plants</v>
          </cell>
        </row>
        <row r="2">
          <cell r="C2">
            <v>63.819601077777627</v>
          </cell>
          <cell r="D2">
            <v>59.196129999999989</v>
          </cell>
          <cell r="E2">
            <v>51.099980000000002</v>
          </cell>
          <cell r="F2">
            <v>45.19997</v>
          </cell>
          <cell r="G2">
            <v>39.302889999999991</v>
          </cell>
          <cell r="H2">
            <v>33.450364565420607</v>
          </cell>
          <cell r="I2">
            <v>29.101319999999962</v>
          </cell>
          <cell r="J2">
            <v>30.503629999999958</v>
          </cell>
          <cell r="K2">
            <v>35.901800000000087</v>
          </cell>
          <cell r="L2">
            <v>63.846169999999923</v>
          </cell>
          <cell r="M2">
            <v>61.049037486189285</v>
          </cell>
          <cell r="N2">
            <v>61.59835820353954</v>
          </cell>
          <cell r="O2">
            <v>68.202205311917766</v>
          </cell>
          <cell r="P2">
            <v>64.56004477017602</v>
          </cell>
          <cell r="Q2">
            <v>60.798598655565868</v>
          </cell>
          <cell r="R2">
            <v>59.36470372654599</v>
          </cell>
          <cell r="S2">
            <v>60.36050401146651</v>
          </cell>
          <cell r="T2">
            <v>62.991356162135077</v>
          </cell>
          <cell r="U2">
            <v>63.290175988096969</v>
          </cell>
          <cell r="V2">
            <v>63.915771720815357</v>
          </cell>
          <cell r="W2">
            <v>64.903203898612858</v>
          </cell>
          <cell r="X2">
            <v>65.535945082748626</v>
          </cell>
          <cell r="Y2">
            <v>65.374516669141514</v>
          </cell>
          <cell r="Z2">
            <v>63.908605499337341</v>
          </cell>
          <cell r="AA2">
            <v>61.164411179840805</v>
          </cell>
          <cell r="AB2">
            <v>59.922451709609021</v>
          </cell>
          <cell r="AC2">
            <v>61.537413892235193</v>
          </cell>
          <cell r="AD2">
            <v>58.290882852301145</v>
          </cell>
          <cell r="AE2">
            <v>56.520719535022813</v>
          </cell>
          <cell r="AF2">
            <v>55.287443730466045</v>
          </cell>
          <cell r="AG2">
            <v>54.660717302355692</v>
          </cell>
          <cell r="AH2">
            <v>56.410378614272453</v>
          </cell>
          <cell r="AI2">
            <v>56.639497510905684</v>
          </cell>
          <cell r="AJ2">
            <v>57.065017640163752</v>
          </cell>
          <cell r="AK2">
            <v>57.62914978854851</v>
          </cell>
          <cell r="AL2">
            <v>58.420602553219403</v>
          </cell>
          <cell r="AM2">
            <v>58.976877884433264</v>
          </cell>
          <cell r="AN2">
            <v>59.984631511108205</v>
          </cell>
          <cell r="AO2">
            <v>61.288345613877055</v>
          </cell>
          <cell r="AP2">
            <v>62.777778638434889</v>
          </cell>
          <cell r="AQ2">
            <v>64.646591525867493</v>
          </cell>
          <cell r="AR2">
            <v>66.129679477254143</v>
          </cell>
          <cell r="AS2">
            <v>68.432671839124936</v>
          </cell>
          <cell r="AT2">
            <v>70.923768957808278</v>
          </cell>
          <cell r="AU2">
            <v>73.524517447318317</v>
          </cell>
          <cell r="AV2">
            <v>76.138973637140126</v>
          </cell>
          <cell r="AW2">
            <v>78.926423607874995</v>
          </cell>
          <cell r="AX2">
            <v>81.9687751318002</v>
          </cell>
          <cell r="AY2">
            <v>85.246670504248044</v>
          </cell>
          <cell r="AZ2">
            <v>88.600613159155287</v>
          </cell>
          <cell r="BA2">
            <v>92.085774248953754</v>
          </cell>
        </row>
      </sheetData>
      <sheetData sheetId="41">
        <row r="1">
          <cell r="A1" t="str">
            <v>Exchanges, transfers, returns</v>
          </cell>
        </row>
        <row r="2">
          <cell r="C2">
            <v>4479.7219833763202</v>
          </cell>
          <cell r="D2">
            <v>4963.8000000000011</v>
          </cell>
          <cell r="E2">
            <v>5019.9999999999982</v>
          </cell>
          <cell r="F2">
            <v>4130.3999999999996</v>
          </cell>
          <cell r="G2">
            <v>3889.0999999999954</v>
          </cell>
          <cell r="H2">
            <v>3535.4208464698563</v>
          </cell>
          <cell r="I2">
            <v>3457.7999999999975</v>
          </cell>
          <cell r="J2">
            <v>3116.9000000000005</v>
          </cell>
          <cell r="K2">
            <v>3063.3999999999996</v>
          </cell>
          <cell r="L2">
            <v>3073.199999999998</v>
          </cell>
          <cell r="M2">
            <v>3123.0056367631596</v>
          </cell>
          <cell r="N2">
            <v>2989.0608579344589</v>
          </cell>
          <cell r="O2">
            <v>2829.177414732017</v>
          </cell>
          <cell r="P2">
            <v>2889.0799656061863</v>
          </cell>
          <cell r="Q2">
            <v>2676.2921563007535</v>
          </cell>
          <cell r="R2">
            <v>2989.2997038310887</v>
          </cell>
          <cell r="S2">
            <v>502.2406703611166</v>
          </cell>
          <cell r="T2">
            <v>306.13654210147331</v>
          </cell>
          <cell r="U2">
            <v>217.7286759578912</v>
          </cell>
          <cell r="V2">
            <v>171.67895621127604</v>
          </cell>
          <cell r="W2">
            <v>144.58568503307583</v>
          </cell>
          <cell r="X2">
            <v>127.78661318060119</v>
          </cell>
          <cell r="Y2">
            <v>116.72745099799424</v>
          </cell>
          <cell r="Z2">
            <v>107.97111635740038</v>
          </cell>
          <cell r="AA2">
            <v>100.40670529236131</v>
          </cell>
          <cell r="AB2">
            <v>94.614904005398472</v>
          </cell>
          <cell r="AC2">
            <v>89.368226998043255</v>
          </cell>
          <cell r="AD2">
            <v>84.481879989351683</v>
          </cell>
          <cell r="AE2">
            <v>79.801865912819082</v>
          </cell>
          <cell r="AF2">
            <v>75.290072498937278</v>
          </cell>
          <cell r="AG2">
            <v>71.092069205331185</v>
          </cell>
          <cell r="AH2">
            <v>67.213119062580915</v>
          </cell>
          <cell r="AI2">
            <v>63.491358628540404</v>
          </cell>
          <cell r="AJ2">
            <v>60.04827545018783</v>
          </cell>
          <cell r="AK2">
            <v>56.666562518052601</v>
          </cell>
          <cell r="AL2">
            <v>53.45471386506803</v>
          </cell>
          <cell r="AM2">
            <v>50.555437286918412</v>
          </cell>
          <cell r="AN2">
            <v>47.749311147734815</v>
          </cell>
          <cell r="AO2">
            <v>45.095353363661069</v>
          </cell>
          <cell r="AP2">
            <v>42.536559799175762</v>
          </cell>
          <cell r="AQ2">
            <v>40.116211059153315</v>
          </cell>
          <cell r="AR2">
            <v>37.823506320057305</v>
          </cell>
          <cell r="AS2">
            <v>35.558308900591705</v>
          </cell>
          <cell r="AT2">
            <v>33.491253603753805</v>
          </cell>
          <cell r="AU2">
            <v>31.545409081085896</v>
          </cell>
          <cell r="AV2">
            <v>29.731468804454252</v>
          </cell>
          <cell r="AW2">
            <v>28.052068429853769</v>
          </cell>
          <cell r="AX2">
            <v>26.465879059675839</v>
          </cell>
          <cell r="AY2">
            <v>24.99511475860578</v>
          </cell>
          <cell r="AZ2">
            <v>23.593308929624854</v>
          </cell>
          <cell r="BA2">
            <v>22.259597817231747</v>
          </cell>
        </row>
      </sheetData>
      <sheetData sheetId="42">
        <row r="1">
          <cell r="A1" t="str">
            <v>Exchanges in electricity generation</v>
          </cell>
        </row>
        <row r="2">
          <cell r="C2">
            <v>0</v>
          </cell>
          <cell r="D2">
            <v>0</v>
          </cell>
          <cell r="E2">
            <v>0</v>
          </cell>
          <cell r="F2">
            <v>0</v>
          </cell>
          <cell r="G2">
            <v>0</v>
          </cell>
          <cell r="H2">
            <v>0</v>
          </cell>
          <cell r="I2">
            <v>0</v>
          </cell>
          <cell r="J2">
            <v>0</v>
          </cell>
          <cell r="K2">
            <v>0</v>
          </cell>
          <cell r="L2">
            <v>0</v>
          </cell>
          <cell r="M2">
            <v>0</v>
          </cell>
          <cell r="N2">
            <v>0</v>
          </cell>
          <cell r="O2">
            <v>0</v>
          </cell>
          <cell r="P2">
            <v>0</v>
          </cell>
          <cell r="Q2">
            <v>0</v>
          </cell>
          <cell r="R2">
            <v>0</v>
          </cell>
          <cell r="S2">
            <v>0</v>
          </cell>
          <cell r="T2">
            <v>0</v>
          </cell>
          <cell r="U2">
            <v>0</v>
          </cell>
          <cell r="V2">
            <v>0</v>
          </cell>
          <cell r="W2">
            <v>0</v>
          </cell>
          <cell r="X2">
            <v>0</v>
          </cell>
          <cell r="Y2">
            <v>0</v>
          </cell>
          <cell r="Z2">
            <v>0</v>
          </cell>
          <cell r="AA2">
            <v>0</v>
          </cell>
          <cell r="AB2">
            <v>0</v>
          </cell>
          <cell r="AC2">
            <v>0</v>
          </cell>
          <cell r="AD2">
            <v>0</v>
          </cell>
          <cell r="AE2">
            <v>0</v>
          </cell>
          <cell r="AF2">
            <v>0</v>
          </cell>
          <cell r="AG2">
            <v>0</v>
          </cell>
          <cell r="AH2">
            <v>0</v>
          </cell>
          <cell r="AI2">
            <v>0</v>
          </cell>
          <cell r="AJ2">
            <v>0</v>
          </cell>
          <cell r="AK2">
            <v>0</v>
          </cell>
          <cell r="AL2">
            <v>0</v>
          </cell>
          <cell r="AM2">
            <v>0</v>
          </cell>
          <cell r="AN2">
            <v>0</v>
          </cell>
          <cell r="AO2">
            <v>0</v>
          </cell>
          <cell r="AP2">
            <v>0</v>
          </cell>
          <cell r="AQ2">
            <v>0</v>
          </cell>
          <cell r="AR2">
            <v>0</v>
          </cell>
          <cell r="AS2">
            <v>0</v>
          </cell>
          <cell r="AT2">
            <v>0</v>
          </cell>
          <cell r="AU2">
            <v>0</v>
          </cell>
          <cell r="AV2">
            <v>0</v>
          </cell>
          <cell r="AW2">
            <v>0</v>
          </cell>
          <cell r="AX2">
            <v>0</v>
          </cell>
          <cell r="AY2">
            <v>0</v>
          </cell>
          <cell r="AZ2">
            <v>0</v>
          </cell>
          <cell r="BA2">
            <v>0</v>
          </cell>
        </row>
      </sheetData>
      <sheetData sheetId="43">
        <row r="1">
          <cell r="A1" t="str">
            <v>Exchanges, transfers, returns of liquid fuels</v>
          </cell>
        </row>
        <row r="2">
          <cell r="C2">
            <v>4479.7219833763202</v>
          </cell>
          <cell r="D2">
            <v>4963.8000000000011</v>
          </cell>
          <cell r="E2">
            <v>5019.9999999999982</v>
          </cell>
          <cell r="F2">
            <v>4130.3999999999996</v>
          </cell>
          <cell r="G2">
            <v>3889.0999999999954</v>
          </cell>
          <cell r="H2">
            <v>3535.4208464698563</v>
          </cell>
          <cell r="I2">
            <v>3457.7999999999975</v>
          </cell>
          <cell r="J2">
            <v>3116.9000000000005</v>
          </cell>
          <cell r="K2">
            <v>3063.3999999999996</v>
          </cell>
          <cell r="L2">
            <v>3073.199999999998</v>
          </cell>
          <cell r="M2">
            <v>3123.0056367631596</v>
          </cell>
          <cell r="N2">
            <v>2989.0608579344589</v>
          </cell>
          <cell r="O2">
            <v>2829.177414732017</v>
          </cell>
          <cell r="P2">
            <v>2889.0799656061863</v>
          </cell>
          <cell r="Q2">
            <v>2676.2921563007535</v>
          </cell>
          <cell r="R2">
            <v>2989.2997038310887</v>
          </cell>
          <cell r="S2">
            <v>502.2406703611166</v>
          </cell>
          <cell r="T2">
            <v>306.13654210147331</v>
          </cell>
          <cell r="U2">
            <v>217.7286759578912</v>
          </cell>
          <cell r="V2">
            <v>171.67895621127604</v>
          </cell>
          <cell r="W2">
            <v>144.58568503307583</v>
          </cell>
          <cell r="X2">
            <v>127.78661318060119</v>
          </cell>
          <cell r="Y2">
            <v>116.72745099799424</v>
          </cell>
          <cell r="Z2">
            <v>107.97111635740038</v>
          </cell>
          <cell r="AA2">
            <v>100.40670529236131</v>
          </cell>
          <cell r="AB2">
            <v>94.614904005398472</v>
          </cell>
          <cell r="AC2">
            <v>89.368226998043255</v>
          </cell>
          <cell r="AD2">
            <v>84.481879989351683</v>
          </cell>
          <cell r="AE2">
            <v>79.801865912819082</v>
          </cell>
          <cell r="AF2">
            <v>75.290072498937278</v>
          </cell>
          <cell r="AG2">
            <v>71.092069205331185</v>
          </cell>
          <cell r="AH2">
            <v>67.213119062580915</v>
          </cell>
          <cell r="AI2">
            <v>63.491358628540404</v>
          </cell>
          <cell r="AJ2">
            <v>60.04827545018783</v>
          </cell>
          <cell r="AK2">
            <v>56.666562518052601</v>
          </cell>
          <cell r="AL2">
            <v>53.45471386506803</v>
          </cell>
          <cell r="AM2">
            <v>50.555437286918412</v>
          </cell>
          <cell r="AN2">
            <v>47.749311147734815</v>
          </cell>
          <cell r="AO2">
            <v>45.095353363661069</v>
          </cell>
          <cell r="AP2">
            <v>42.536559799175762</v>
          </cell>
          <cell r="AQ2">
            <v>40.116211059153315</v>
          </cell>
          <cell r="AR2">
            <v>37.823506320057305</v>
          </cell>
          <cell r="AS2">
            <v>35.558308900591705</v>
          </cell>
          <cell r="AT2">
            <v>33.491253603753805</v>
          </cell>
          <cell r="AU2">
            <v>31.545409081085896</v>
          </cell>
          <cell r="AV2">
            <v>29.731468804454252</v>
          </cell>
          <cell r="AW2">
            <v>28.052068429853769</v>
          </cell>
          <cell r="AX2">
            <v>26.465879059675839</v>
          </cell>
          <cell r="AY2">
            <v>24.99511475860578</v>
          </cell>
          <cell r="AZ2">
            <v>23.593308929624854</v>
          </cell>
          <cell r="BA2">
            <v>22.259597817231747</v>
          </cell>
        </row>
      </sheetData>
      <sheetData sheetId="44">
        <row r="1">
          <cell r="A1" t="str">
            <v>Interproduct transfers</v>
          </cell>
        </row>
        <row r="2">
          <cell r="C2">
            <v>92.678818301185714</v>
          </cell>
          <cell r="D2">
            <v>132.75234999999941</v>
          </cell>
          <cell r="E2">
            <v>188.57722999999726</v>
          </cell>
          <cell r="F2">
            <v>199.14357999999993</v>
          </cell>
          <cell r="G2">
            <v>-26.965620000000381</v>
          </cell>
          <cell r="H2">
            <v>21.90637869091211</v>
          </cell>
          <cell r="I2">
            <v>-160.0928400000013</v>
          </cell>
          <cell r="J2">
            <v>-41.318660000001408</v>
          </cell>
          <cell r="K2">
            <v>-5.0123199999990975</v>
          </cell>
          <cell r="L2">
            <v>-4.7316600000002893</v>
          </cell>
          <cell r="M2">
            <v>46.015529646487494</v>
          </cell>
          <cell r="N2">
            <v>65.565378461648194</v>
          </cell>
          <cell r="O2">
            <v>100.84192604995729</v>
          </cell>
          <cell r="P2">
            <v>186.16387777985628</v>
          </cell>
          <cell r="Q2">
            <v>221.54040519338452</v>
          </cell>
          <cell r="R2">
            <v>158.88134148164585</v>
          </cell>
          <cell r="S2">
            <v>152.18742228107655</v>
          </cell>
          <cell r="T2">
            <v>145.0506284279607</v>
          </cell>
          <cell r="U2">
            <v>137.81268123010287</v>
          </cell>
          <cell r="V2">
            <v>131.60188992166871</v>
          </cell>
          <cell r="W2">
            <v>124.45791088784341</v>
          </cell>
          <cell r="X2">
            <v>117.55588687544429</v>
          </cell>
          <cell r="Y2">
            <v>111.50179832152708</v>
          </cell>
          <cell r="Z2">
            <v>105.31570155332761</v>
          </cell>
          <cell r="AA2">
            <v>99.068440536903069</v>
          </cell>
          <cell r="AB2">
            <v>93.935705136412778</v>
          </cell>
          <cell r="AC2">
            <v>89.024643426815729</v>
          </cell>
          <cell r="AD2">
            <v>84.309041261262564</v>
          </cell>
          <cell r="AE2">
            <v>79.714772302715019</v>
          </cell>
          <cell r="AF2">
            <v>75.246617313648798</v>
          </cell>
          <cell r="AG2">
            <v>71.070480192949788</v>
          </cell>
          <cell r="AH2">
            <v>67.202301079924339</v>
          </cell>
          <cell r="AI2">
            <v>63.485969275248635</v>
          </cell>
          <cell r="AJ2">
            <v>60.045576198774064</v>
          </cell>
          <cell r="AK2">
            <v>56.665208197121359</v>
          </cell>
          <cell r="AL2">
            <v>53.454037222516789</v>
          </cell>
          <cell r="AM2">
            <v>50.555098309509788</v>
          </cell>
          <cell r="AN2">
            <v>47.749141657375354</v>
          </cell>
          <cell r="AO2">
            <v>45.095268969108361</v>
          </cell>
          <cell r="AP2">
            <v>42.536517791509432</v>
          </cell>
          <cell r="AQ2">
            <v>40.116190153044649</v>
          </cell>
          <cell r="AR2">
            <v>37.823495925792841</v>
          </cell>
          <cell r="AS2">
            <v>35.55830369628125</v>
          </cell>
          <cell r="AT2">
            <v>33.491251036208105</v>
          </cell>
          <cell r="AU2">
            <v>31.545407821368208</v>
          </cell>
          <cell r="AV2">
            <v>29.731468174151154</v>
          </cell>
          <cell r="AW2">
            <v>28.052068114632775</v>
          </cell>
          <cell r="AX2">
            <v>26.465878904416442</v>
          </cell>
          <cell r="AY2">
            <v>24.995114680865314</v>
          </cell>
          <cell r="AZ2">
            <v>23.593308891297923</v>
          </cell>
          <cell r="BA2">
            <v>22.259597798617854</v>
          </cell>
        </row>
      </sheetData>
      <sheetData sheetId="45">
        <row r="1">
          <cell r="A1" t="str">
            <v>Products transferred</v>
          </cell>
        </row>
        <row r="2">
          <cell r="C2">
            <v>784.86640460225442</v>
          </cell>
          <cell r="D2">
            <v>761.66778000000033</v>
          </cell>
          <cell r="E2">
            <v>953.31868000000111</v>
          </cell>
          <cell r="F2">
            <v>655.0107699999968</v>
          </cell>
          <cell r="G2">
            <v>671.07694999999421</v>
          </cell>
          <cell r="H2">
            <v>559.66135956325923</v>
          </cell>
          <cell r="I2">
            <v>701.57167999999615</v>
          </cell>
          <cell r="J2">
            <v>709.98401000000274</v>
          </cell>
          <cell r="K2">
            <v>718.40370999999868</v>
          </cell>
          <cell r="L2">
            <v>813.15154999999788</v>
          </cell>
          <cell r="M2">
            <v>960.4655165906787</v>
          </cell>
          <cell r="N2">
            <v>915.1908606577615</v>
          </cell>
          <cell r="O2">
            <v>831.09735440305599</v>
          </cell>
          <cell r="P2">
            <v>845.70636227304647</v>
          </cell>
          <cell r="Q2">
            <v>888.50353486878919</v>
          </cell>
          <cell r="R2">
            <v>858.9409412288918</v>
          </cell>
          <cell r="S2">
            <v>-9.8419189453125003E-13</v>
          </cell>
          <cell r="T2">
            <v>6.5612792968749992E-13</v>
          </cell>
          <cell r="U2">
            <v>9.8419189453125003E-13</v>
          </cell>
          <cell r="V2">
            <v>-3.4856796264648436E-13</v>
          </cell>
          <cell r="W2">
            <v>-7.1763992309570302E-13</v>
          </cell>
          <cell r="X2">
            <v>-3.2806396484374996E-13</v>
          </cell>
          <cell r="Y2">
            <v>-6.5612792968749992E-13</v>
          </cell>
          <cell r="Z2">
            <v>6.5612792968749992E-13</v>
          </cell>
          <cell r="AA2">
            <v>-2.8705596923828121E-13</v>
          </cell>
          <cell r="AB2">
            <v>-3.2806396484374996E-13</v>
          </cell>
          <cell r="AC2">
            <v>-3.6907196044921871E-13</v>
          </cell>
          <cell r="AD2">
            <v>-4.1007995605468745E-14</v>
          </cell>
          <cell r="AE2">
            <v>1.3942718505859374E-12</v>
          </cell>
          <cell r="AF2">
            <v>1.2712478637695312E-12</v>
          </cell>
          <cell r="AG2">
            <v>-4.1007995605468745E-14</v>
          </cell>
          <cell r="AH2">
            <v>5.7411193847656242E-13</v>
          </cell>
          <cell r="AI2">
            <v>-2.8705596923828121E-13</v>
          </cell>
          <cell r="AJ2">
            <v>-1.6403198242187498E-13</v>
          </cell>
          <cell r="AK2">
            <v>-9.4318389892578102E-13</v>
          </cell>
          <cell r="AL2">
            <v>-1.6403198242187498E-13</v>
          </cell>
          <cell r="AM2">
            <v>6.7663192749023422E-13</v>
          </cell>
          <cell r="AN2">
            <v>-6.9713592529296872E-13</v>
          </cell>
          <cell r="AO2">
            <v>-6.5612792968749992E-13</v>
          </cell>
          <cell r="AP2">
            <v>-1.6403198242187498E-13</v>
          </cell>
          <cell r="AQ2">
            <v>-7.3814392089843742E-13</v>
          </cell>
          <cell r="AR2">
            <v>-6.5612792968749992E-13</v>
          </cell>
          <cell r="AS2">
            <v>-1.3122558593749998E-12</v>
          </cell>
          <cell r="AT2">
            <v>-7.7915191650390612E-13</v>
          </cell>
          <cell r="AU2">
            <v>-6.9713592529296872E-13</v>
          </cell>
          <cell r="AV2">
            <v>1.7223358154296872E-12</v>
          </cell>
          <cell r="AW2">
            <v>0</v>
          </cell>
          <cell r="AX2">
            <v>-8.201599121093749E-14</v>
          </cell>
          <cell r="AY2">
            <v>1.435279846191406E-12</v>
          </cell>
          <cell r="AZ2">
            <v>-2.4604797363281251E-13</v>
          </cell>
          <cell r="BA2">
            <v>-6.1511993408203112E-13</v>
          </cell>
        </row>
      </sheetData>
      <sheetData sheetId="46">
        <row r="1">
          <cell r="A1" t="str">
            <v>Returns from petrochemical industry</v>
          </cell>
        </row>
        <row r="2">
          <cell r="C2">
            <v>3602.1767604728802</v>
          </cell>
          <cell r="D2">
            <v>4069.3798700000011</v>
          </cell>
          <cell r="E2">
            <v>3878.1040899999998</v>
          </cell>
          <cell r="F2">
            <v>3276.2456500000026</v>
          </cell>
          <cell r="G2">
            <v>3244.9886700000015</v>
          </cell>
          <cell r="H2">
            <v>2953.8531082156851</v>
          </cell>
          <cell r="I2">
            <v>2916.3211600000027</v>
          </cell>
          <cell r="J2">
            <v>2448.234649999999</v>
          </cell>
          <cell r="K2">
            <v>2350.0086099999999</v>
          </cell>
          <cell r="L2">
            <v>2264.7801100000001</v>
          </cell>
          <cell r="M2">
            <v>2116.5245905259935</v>
          </cell>
          <cell r="N2">
            <v>2008.3046188150493</v>
          </cell>
          <cell r="O2">
            <v>1897.2381342790038</v>
          </cell>
          <cell r="P2">
            <v>1857.2097255532833</v>
          </cell>
          <cell r="Q2">
            <v>1566.2482162385797</v>
          </cell>
          <cell r="R2">
            <v>1971.4774211205513</v>
          </cell>
          <cell r="S2">
            <v>350.05324808004104</v>
          </cell>
          <cell r="T2">
            <v>161.08591367351198</v>
          </cell>
          <cell r="U2">
            <v>79.915994727787321</v>
          </cell>
          <cell r="V2">
            <v>40.077066289607671</v>
          </cell>
          <cell r="W2">
            <v>20.127774145233136</v>
          </cell>
          <cell r="X2">
            <v>10.230726305157235</v>
          </cell>
          <cell r="Y2">
            <v>5.2256526764678171</v>
          </cell>
          <cell r="Z2">
            <v>2.6554148040721053</v>
          </cell>
          <cell r="AA2">
            <v>1.3382647554585188</v>
          </cell>
          <cell r="AB2">
            <v>0.67919886898602722</v>
          </cell>
          <cell r="AC2">
            <v>0.3435835712278989</v>
          </cell>
          <cell r="AD2">
            <v>0.17283872808916781</v>
          </cell>
          <cell r="AE2">
            <v>8.7093610102669458E-2</v>
          </cell>
          <cell r="AF2">
            <v>4.3455185287213795E-2</v>
          </cell>
          <cell r="AG2">
            <v>2.1589012381436821E-2</v>
          </cell>
          <cell r="AH2">
            <v>1.0817982656004426E-2</v>
          </cell>
          <cell r="AI2">
            <v>5.3893532920546525E-3</v>
          </cell>
          <cell r="AJ2">
            <v>2.6992514139301772E-3</v>
          </cell>
          <cell r="AK2">
            <v>1.3543209321899411E-3</v>
          </cell>
          <cell r="AL2">
            <v>6.7664255140089985E-4</v>
          </cell>
          <cell r="AM2">
            <v>3.3897740795135495E-4</v>
          </cell>
          <cell r="AN2">
            <v>1.69490360155344E-4</v>
          </cell>
          <cell r="AO2">
            <v>8.4394553364992126E-5</v>
          </cell>
          <cell r="AP2">
            <v>4.2007666490793226E-5</v>
          </cell>
          <cell r="AQ2">
            <v>2.0906109402894973E-5</v>
          </cell>
          <cell r="AR2">
            <v>1.0394265121221542E-5</v>
          </cell>
          <cell r="AS2">
            <v>5.2043117688894259E-6</v>
          </cell>
          <cell r="AT2">
            <v>2.5675464817285533E-6</v>
          </cell>
          <cell r="AU2">
            <v>1.2597183837890623E-6</v>
          </cell>
          <cell r="AV2">
            <v>6.3030137598514552E-7</v>
          </cell>
          <cell r="AW2">
            <v>3.1522099491953848E-7</v>
          </cell>
          <cell r="AX2">
            <v>1.5525947767496105E-7</v>
          </cell>
          <cell r="AY2">
            <v>7.7739032834768296E-8</v>
          </cell>
          <cell r="AZ2">
            <v>3.8327174782752986E-8</v>
          </cell>
          <cell r="BA2">
            <v>1.861450698971748E-8</v>
          </cell>
        </row>
      </sheetData>
      <sheetData sheetId="47">
        <row r="1">
          <cell r="A1" t="str">
            <v>Consumption in Energy sector</v>
          </cell>
        </row>
        <row r="2">
          <cell r="C2">
            <v>86088.420753342754</v>
          </cell>
          <cell r="D2">
            <v>86386.603023527568</v>
          </cell>
          <cell r="E2">
            <v>87371.30000086865</v>
          </cell>
          <cell r="F2">
            <v>87565.600001148079</v>
          </cell>
          <cell r="G2">
            <v>89396.997160290775</v>
          </cell>
          <cell r="H2">
            <v>90969.762127779875</v>
          </cell>
          <cell r="I2">
            <v>90406.302909999999</v>
          </cell>
          <cell r="J2">
            <v>90601.497140000036</v>
          </cell>
          <cell r="K2">
            <v>90427.502740000011</v>
          </cell>
          <cell r="L2">
            <v>85790.197380000027</v>
          </cell>
          <cell r="M2">
            <v>87649.233772715728</v>
          </cell>
          <cell r="N2">
            <v>85779.30569956277</v>
          </cell>
          <cell r="O2">
            <v>83691.19661125452</v>
          </cell>
          <cell r="P2">
            <v>80124.749211808492</v>
          </cell>
          <cell r="Q2">
            <v>78482.18209611153</v>
          </cell>
          <cell r="R2">
            <v>81145.481660313264</v>
          </cell>
          <cell r="S2">
            <v>78894.95204070273</v>
          </cell>
          <cell r="T2">
            <v>79478.678192801832</v>
          </cell>
          <cell r="U2">
            <v>79059.749471018207</v>
          </cell>
          <cell r="V2">
            <v>78595.81269011728</v>
          </cell>
          <cell r="W2">
            <v>77874.36126757873</v>
          </cell>
          <cell r="X2">
            <v>77392.870194115938</v>
          </cell>
          <cell r="Y2">
            <v>76980.695429474828</v>
          </cell>
          <cell r="Z2">
            <v>75744.391490649869</v>
          </cell>
          <cell r="AA2">
            <v>74637.372542674304</v>
          </cell>
          <cell r="AB2">
            <v>73847.497729057228</v>
          </cell>
          <cell r="AC2">
            <v>73052.136341043297</v>
          </cell>
          <cell r="AD2">
            <v>72079.692935173822</v>
          </cell>
          <cell r="AE2">
            <v>71287.030957652954</v>
          </cell>
          <cell r="AF2">
            <v>70581.008272631952</v>
          </cell>
          <cell r="AG2">
            <v>69397.553121116507</v>
          </cell>
          <cell r="AH2">
            <v>68607.75997046096</v>
          </cell>
          <cell r="AI2">
            <v>67890.402687137423</v>
          </cell>
          <cell r="AJ2">
            <v>66962.84737530406</v>
          </cell>
          <cell r="AK2">
            <v>66261.361036041009</v>
          </cell>
          <cell r="AL2">
            <v>65303.47144865778</v>
          </cell>
          <cell r="AM2">
            <v>64949.968576087747</v>
          </cell>
          <cell r="AN2">
            <v>64425.477582016945</v>
          </cell>
          <cell r="AO2">
            <v>63922.64633088954</v>
          </cell>
          <cell r="AP2">
            <v>63641.57145867627</v>
          </cell>
          <cell r="AQ2">
            <v>63273.865994720611</v>
          </cell>
          <cell r="AR2">
            <v>63189.531419091916</v>
          </cell>
          <cell r="AS2">
            <v>63340.37557737279</v>
          </cell>
          <cell r="AT2">
            <v>62947.374854062589</v>
          </cell>
          <cell r="AU2">
            <v>62742.715442559216</v>
          </cell>
          <cell r="AV2">
            <v>62985.754827285826</v>
          </cell>
          <cell r="AW2">
            <v>62880.996264246562</v>
          </cell>
          <cell r="AX2">
            <v>62559.792350882453</v>
          </cell>
          <cell r="AY2">
            <v>62753.298188229026</v>
          </cell>
          <cell r="AZ2">
            <v>63143.926351793227</v>
          </cell>
          <cell r="BA2">
            <v>63044.85250734703</v>
          </cell>
        </row>
      </sheetData>
      <sheetData sheetId="48">
        <row r="1">
          <cell r="A1" t="str">
            <v>Own Use in Electricity, CHP and Heat plants</v>
          </cell>
        </row>
        <row r="2">
          <cell r="C2">
            <v>13960.433087448491</v>
          </cell>
          <cell r="D2">
            <v>14121.824683527584</v>
          </cell>
          <cell r="E2">
            <v>14446.884600868652</v>
          </cell>
          <cell r="F2">
            <v>14694.55176114809</v>
          </cell>
          <cell r="G2">
            <v>14621.442970290771</v>
          </cell>
          <cell r="H2">
            <v>14827.481938131561</v>
          </cell>
          <cell r="I2">
            <v>15032.08418</v>
          </cell>
          <cell r="J2">
            <v>14973.220440000052</v>
          </cell>
          <cell r="K2">
            <v>14622.777280000004</v>
          </cell>
          <cell r="L2">
            <v>14260.19315000001</v>
          </cell>
          <cell r="M2">
            <v>14425.439300982278</v>
          </cell>
          <cell r="N2">
            <v>14498.34117198585</v>
          </cell>
          <cell r="O2">
            <v>14660.585200129102</v>
          </cell>
          <cell r="P2">
            <v>14116.284847478404</v>
          </cell>
          <cell r="Q2">
            <v>13684.912301079088</v>
          </cell>
          <cell r="R2">
            <v>13925.172667668669</v>
          </cell>
          <cell r="S2">
            <v>10686.257162689304</v>
          </cell>
          <cell r="T2">
            <v>10512.900231146539</v>
          </cell>
          <cell r="U2">
            <v>10153.578881960309</v>
          </cell>
          <cell r="V2">
            <v>9819.674502948872</v>
          </cell>
          <cell r="W2">
            <v>9517.8654122422704</v>
          </cell>
          <cell r="X2">
            <v>9314.5251372032017</v>
          </cell>
          <cell r="Y2">
            <v>9234.2875698484586</v>
          </cell>
          <cell r="Z2">
            <v>8949.9626037067919</v>
          </cell>
          <cell r="AA2">
            <v>8699.9108192269105</v>
          </cell>
          <cell r="AB2">
            <v>8558.4735032855988</v>
          </cell>
          <cell r="AC2">
            <v>8448.6301291164327</v>
          </cell>
          <cell r="AD2">
            <v>8370.8477715307909</v>
          </cell>
          <cell r="AE2">
            <v>8258.5738224169163</v>
          </cell>
          <cell r="AF2">
            <v>8052.4675294173121</v>
          </cell>
          <cell r="AG2">
            <v>7749.6593173263391</v>
          </cell>
          <cell r="AH2">
            <v>7498.7775544318911</v>
          </cell>
          <cell r="AI2">
            <v>7332.6422886621249</v>
          </cell>
          <cell r="AJ2">
            <v>7131.0849055510816</v>
          </cell>
          <cell r="AK2">
            <v>6955.169305503804</v>
          </cell>
          <cell r="AL2">
            <v>6658.0570955726444</v>
          </cell>
          <cell r="AM2">
            <v>6516.1916597465533</v>
          </cell>
          <cell r="AN2">
            <v>6353.1055373539257</v>
          </cell>
          <cell r="AO2">
            <v>6202.5406390666749</v>
          </cell>
          <cell r="AP2">
            <v>6265.4688011556509</v>
          </cell>
          <cell r="AQ2">
            <v>6255.1564447841765</v>
          </cell>
          <cell r="AR2">
            <v>6407.7498150746369</v>
          </cell>
          <cell r="AS2">
            <v>6773.6923864463251</v>
          </cell>
          <cell r="AT2">
            <v>7157.3260639040127</v>
          </cell>
          <cell r="AU2">
            <v>7467.9874030518695</v>
          </cell>
          <cell r="AV2">
            <v>8023.9454631579456</v>
          </cell>
          <cell r="AW2">
            <v>8416.4999302269498</v>
          </cell>
          <cell r="AX2">
            <v>8733.4876019895964</v>
          </cell>
          <cell r="AY2">
            <v>9418.2510449157198</v>
          </cell>
          <cell r="AZ2">
            <v>10105.408128720936</v>
          </cell>
          <cell r="BA2">
            <v>10616.233308148538</v>
          </cell>
        </row>
      </sheetData>
      <sheetData sheetId="49">
        <row r="1">
          <cell r="A1" t="str">
            <v>Pumped storage power stations balance</v>
          </cell>
        </row>
        <row r="2">
          <cell r="C2">
            <v>970.74631470974111</v>
          </cell>
          <cell r="D2">
            <v>909.21287999999947</v>
          </cell>
          <cell r="E2">
            <v>1085.5141500000002</v>
          </cell>
          <cell r="F2">
            <v>1118.5938200000005</v>
          </cell>
          <cell r="G2">
            <v>1136.606950000001</v>
          </cell>
          <cell r="H2">
            <v>1130.5348288093194</v>
          </cell>
          <cell r="I2">
            <v>1089.6036099999994</v>
          </cell>
          <cell r="J2">
            <v>1041.0009499999999</v>
          </cell>
          <cell r="K2">
            <v>986.89723999999853</v>
          </cell>
          <cell r="L2">
            <v>961.56882999999937</v>
          </cell>
          <cell r="M2">
            <v>989.22736200330576</v>
          </cell>
          <cell r="N2">
            <v>882.77868336347626</v>
          </cell>
          <cell r="O2">
            <v>978.43423180701996</v>
          </cell>
          <cell r="P2">
            <v>1025.2171366974051</v>
          </cell>
          <cell r="Q2">
            <v>1015.1078825316982</v>
          </cell>
          <cell r="R2">
            <v>980.96446234712812</v>
          </cell>
          <cell r="S2">
            <v>1138.6244373547804</v>
          </cell>
          <cell r="T2">
            <v>1160.5278350072037</v>
          </cell>
          <cell r="U2">
            <v>1206.9998278213668</v>
          </cell>
          <cell r="V2">
            <v>1216.5000521843169</v>
          </cell>
          <cell r="W2">
            <v>1236.4265561698485</v>
          </cell>
          <cell r="X2">
            <v>1239.6652667846683</v>
          </cell>
          <cell r="Y2">
            <v>1246.2728201508003</v>
          </cell>
          <cell r="Z2">
            <v>1247.7730677176207</v>
          </cell>
          <cell r="AA2">
            <v>1248.9060539273366</v>
          </cell>
          <cell r="AB2">
            <v>1258.6603185637996</v>
          </cell>
          <cell r="AC2">
            <v>1263.2475107082869</v>
          </cell>
          <cell r="AD2">
            <v>1259.4986521335143</v>
          </cell>
          <cell r="AE2">
            <v>1262.4963186793757</v>
          </cell>
          <cell r="AF2">
            <v>1265.2225607743342</v>
          </cell>
          <cell r="AG2">
            <v>1268.7851149330472</v>
          </cell>
          <cell r="AH2">
            <v>1275.9275625853359</v>
          </cell>
          <cell r="AI2">
            <v>1276.9495956912669</v>
          </cell>
          <cell r="AJ2">
            <v>1274.4338528233807</v>
          </cell>
          <cell r="AK2">
            <v>1275.773507135495</v>
          </cell>
          <cell r="AL2">
            <v>1279.7113765061411</v>
          </cell>
          <cell r="AM2">
            <v>1280.4642307362717</v>
          </cell>
          <cell r="AN2">
            <v>1282.0253368181211</v>
          </cell>
          <cell r="AO2">
            <v>1282.2470943595856</v>
          </cell>
          <cell r="AP2">
            <v>1284.6661141363511</v>
          </cell>
          <cell r="AQ2">
            <v>1292.9364016215959</v>
          </cell>
          <cell r="AR2">
            <v>1299.9217906833871</v>
          </cell>
          <cell r="AS2">
            <v>1302.2477988012224</v>
          </cell>
          <cell r="AT2">
            <v>1306.561029594367</v>
          </cell>
          <cell r="AU2">
            <v>1308.9950424507751</v>
          </cell>
          <cell r="AV2">
            <v>1307.439887016893</v>
          </cell>
          <cell r="AW2">
            <v>1307.8576549342456</v>
          </cell>
          <cell r="AX2">
            <v>1308.1507995047157</v>
          </cell>
          <cell r="AY2">
            <v>1306.2929625717898</v>
          </cell>
          <cell r="AZ2">
            <v>1306.9394890993415</v>
          </cell>
          <cell r="BA2">
            <v>1302.5930491481886</v>
          </cell>
        </row>
      </sheetData>
      <sheetData sheetId="50">
        <row r="1">
          <cell r="A1" t="str">
            <v>Transformation input - Pumped storage</v>
          </cell>
        </row>
        <row r="2">
          <cell r="C2">
            <v>3548.3506885288084</v>
          </cell>
          <cell r="D2">
            <v>3426.9474000899163</v>
          </cell>
          <cell r="E2">
            <v>4020.5985891379128</v>
          </cell>
          <cell r="F2">
            <v>3936.750808287673</v>
          </cell>
          <cell r="G2">
            <v>4043.439914136964</v>
          </cell>
          <cell r="H2">
            <v>4148.0033291365044</v>
          </cell>
          <cell r="I2">
            <v>4106.7692249782403</v>
          </cell>
          <cell r="J2">
            <v>3913.1108412818558</v>
          </cell>
          <cell r="K2">
            <v>3725.0737270603063</v>
          </cell>
          <cell r="L2">
            <v>3607.2592926272769</v>
          </cell>
          <cell r="M2">
            <v>3646.848256348273</v>
          </cell>
          <cell r="N2">
            <v>3307.9730093704388</v>
          </cell>
          <cell r="O2">
            <v>3616.9724960479125</v>
          </cell>
          <cell r="P2">
            <v>3733.4309847602026</v>
          </cell>
          <cell r="Q2">
            <v>3719.2141492700857</v>
          </cell>
          <cell r="R2">
            <v>3567.4839016866963</v>
          </cell>
          <cell r="S2">
            <v>3619.9093006167441</v>
          </cell>
          <cell r="T2">
            <v>3705.0957871504065</v>
          </cell>
          <cell r="U2">
            <v>3748.9624628896818</v>
          </cell>
          <cell r="V2">
            <v>3769.0524085450834</v>
          </cell>
          <cell r="W2">
            <v>3795.0402898619523</v>
          </cell>
          <cell r="X2">
            <v>3789.4683381774089</v>
          </cell>
          <cell r="Y2">
            <v>3787.345660992376</v>
          </cell>
          <cell r="Z2">
            <v>3780.5157851298368</v>
          </cell>
          <cell r="AA2">
            <v>3784.5174030173216</v>
          </cell>
          <cell r="AB2">
            <v>3799.7998083501839</v>
          </cell>
          <cell r="AC2">
            <v>3803.6351803799612</v>
          </cell>
          <cell r="AD2">
            <v>3804.0115808131454</v>
          </cell>
          <cell r="AE2">
            <v>3816.3435550411123</v>
          </cell>
          <cell r="AF2">
            <v>3816.9249955620189</v>
          </cell>
          <cell r="AG2">
            <v>3821.8089770233782</v>
          </cell>
          <cell r="AH2">
            <v>3831.7339708383106</v>
          </cell>
          <cell r="AI2">
            <v>3819.8297088430331</v>
          </cell>
          <cell r="AJ2">
            <v>3801.9293079711674</v>
          </cell>
          <cell r="AK2">
            <v>3814.6407346711208</v>
          </cell>
          <cell r="AL2">
            <v>3814.9889800801902</v>
          </cell>
          <cell r="AM2">
            <v>3823.6044004669916</v>
          </cell>
          <cell r="AN2">
            <v>3824.0965360859964</v>
          </cell>
          <cell r="AO2">
            <v>3824.4043013350984</v>
          </cell>
          <cell r="AP2">
            <v>3828.1096076191902</v>
          </cell>
          <cell r="AQ2">
            <v>3841.6918012461165</v>
          </cell>
          <cell r="AR2">
            <v>3844.3859314658407</v>
          </cell>
          <cell r="AS2">
            <v>3843.2008006143033</v>
          </cell>
          <cell r="AT2">
            <v>3849.8492490359458</v>
          </cell>
          <cell r="AU2">
            <v>3853.0423232913117</v>
          </cell>
          <cell r="AV2">
            <v>3847.0974560716049</v>
          </cell>
          <cell r="AW2">
            <v>3846.3861608698553</v>
          </cell>
          <cell r="AX2">
            <v>3848.7654722302682</v>
          </cell>
          <cell r="AY2">
            <v>3832.1714351485871</v>
          </cell>
          <cell r="AZ2">
            <v>3827.9676224364948</v>
          </cell>
          <cell r="BA2">
            <v>3821.7241813938294</v>
          </cell>
        </row>
      </sheetData>
      <sheetData sheetId="51">
        <row r="1">
          <cell r="A1" t="str">
            <v>Transformation output - Pumped storage</v>
          </cell>
        </row>
        <row r="2">
          <cell r="C2">
            <v>2577.604373819067</v>
          </cell>
          <cell r="D2">
            <v>2517.7345200899167</v>
          </cell>
          <cell r="E2">
            <v>2935.0844391379128</v>
          </cell>
          <cell r="F2">
            <v>2818.1569882876734</v>
          </cell>
          <cell r="G2">
            <v>2906.8329641369628</v>
          </cell>
          <cell r="H2">
            <v>3017.4685003271829</v>
          </cell>
          <cell r="I2">
            <v>3017.1656149782407</v>
          </cell>
          <cell r="J2">
            <v>2872.1098912818557</v>
          </cell>
          <cell r="K2">
            <v>2738.1764870603079</v>
          </cell>
          <cell r="L2">
            <v>2645.6904626272776</v>
          </cell>
          <cell r="M2">
            <v>2657.6208943449665</v>
          </cell>
          <cell r="N2">
            <v>2425.1943260069625</v>
          </cell>
          <cell r="O2">
            <v>2638.5382642408922</v>
          </cell>
          <cell r="P2">
            <v>2708.2138480627968</v>
          </cell>
          <cell r="Q2">
            <v>2704.1062667383871</v>
          </cell>
          <cell r="R2">
            <v>2586.5194393395691</v>
          </cell>
          <cell r="S2">
            <v>2481.2848632619643</v>
          </cell>
          <cell r="T2">
            <v>2544.567952143203</v>
          </cell>
          <cell r="U2">
            <v>2541.9626350683143</v>
          </cell>
          <cell r="V2">
            <v>2552.552356360768</v>
          </cell>
          <cell r="W2">
            <v>2558.6137336921042</v>
          </cell>
          <cell r="X2">
            <v>2549.8030713927396</v>
          </cell>
          <cell r="Y2">
            <v>2541.0728408415762</v>
          </cell>
          <cell r="Z2">
            <v>2532.7427174122167</v>
          </cell>
          <cell r="AA2">
            <v>2535.6113490899843</v>
          </cell>
          <cell r="AB2">
            <v>2541.1394897863834</v>
          </cell>
          <cell r="AC2">
            <v>2540.3876696716761</v>
          </cell>
          <cell r="AD2">
            <v>2544.51292867963</v>
          </cell>
          <cell r="AE2">
            <v>2553.847236361737</v>
          </cell>
          <cell r="AF2">
            <v>2551.7024347876845</v>
          </cell>
          <cell r="AG2">
            <v>2553.0238620903328</v>
          </cell>
          <cell r="AH2">
            <v>2555.8064082529736</v>
          </cell>
          <cell r="AI2">
            <v>2542.8801131517657</v>
          </cell>
          <cell r="AJ2">
            <v>2527.4954551477872</v>
          </cell>
          <cell r="AK2">
            <v>2538.8672275356262</v>
          </cell>
          <cell r="AL2">
            <v>2535.277603574048</v>
          </cell>
          <cell r="AM2">
            <v>2543.1401697307201</v>
          </cell>
          <cell r="AN2">
            <v>2542.0711992678762</v>
          </cell>
          <cell r="AO2">
            <v>2542.157206975513</v>
          </cell>
          <cell r="AP2">
            <v>2543.4434934828391</v>
          </cell>
          <cell r="AQ2">
            <v>2548.7553996245197</v>
          </cell>
          <cell r="AR2">
            <v>2544.464140782452</v>
          </cell>
          <cell r="AS2">
            <v>2540.9530018130799</v>
          </cell>
          <cell r="AT2">
            <v>2543.2882194415788</v>
          </cell>
          <cell r="AU2">
            <v>2544.0472808405361</v>
          </cell>
          <cell r="AV2">
            <v>2539.6575690547115</v>
          </cell>
          <cell r="AW2">
            <v>2538.5285059356097</v>
          </cell>
          <cell r="AX2">
            <v>2540.6146727255518</v>
          </cell>
          <cell r="AY2">
            <v>2525.8784725767978</v>
          </cell>
          <cell r="AZ2">
            <v>2521.0281333371531</v>
          </cell>
          <cell r="BA2">
            <v>2519.1311322456413</v>
          </cell>
        </row>
      </sheetData>
      <sheetData sheetId="52">
        <row r="1">
          <cell r="A1" t="str">
            <v>Consumption in Energy sectors except power generation</v>
          </cell>
        </row>
        <row r="2">
          <cell r="C2">
            <v>71157.241351184523</v>
          </cell>
          <cell r="D2">
            <v>71355.565459999983</v>
          </cell>
          <cell r="E2">
            <v>71838.901249999995</v>
          </cell>
          <cell r="F2">
            <v>71752.454419999995</v>
          </cell>
          <cell r="G2">
            <v>73638.947240000009</v>
          </cell>
          <cell r="H2">
            <v>75011.745360838991</v>
          </cell>
          <cell r="I2">
            <v>74284.615120000002</v>
          </cell>
          <cell r="J2">
            <v>74587.275749999986</v>
          </cell>
          <cell r="K2">
            <v>74817.82822000001</v>
          </cell>
          <cell r="L2">
            <v>70568.435400000017</v>
          </cell>
          <cell r="M2">
            <v>72234.567109730138</v>
          </cell>
          <cell r="N2">
            <v>70398.18584421344</v>
          </cell>
          <cell r="O2">
            <v>68052.177179318402</v>
          </cell>
          <cell r="P2">
            <v>64983.247227632688</v>
          </cell>
          <cell r="Q2">
            <v>63782.161912500742</v>
          </cell>
          <cell r="R2">
            <v>66239.344530297472</v>
          </cell>
          <cell r="S2">
            <v>67070.070440658645</v>
          </cell>
          <cell r="T2">
            <v>67805.250126648083</v>
          </cell>
          <cell r="U2">
            <v>67699.170761236528</v>
          </cell>
          <cell r="V2">
            <v>67559.638134984096</v>
          </cell>
          <cell r="W2">
            <v>67120.069299166615</v>
          </cell>
          <cell r="X2">
            <v>66838.679790128066</v>
          </cell>
          <cell r="Y2">
            <v>66500.135039475572</v>
          </cell>
          <cell r="Z2">
            <v>65546.65581922546</v>
          </cell>
          <cell r="AA2">
            <v>64688.55566952005</v>
          </cell>
          <cell r="AB2">
            <v>64030.363907207829</v>
          </cell>
          <cell r="AC2">
            <v>63340.258701218583</v>
          </cell>
          <cell r="AD2">
            <v>62449.346511509517</v>
          </cell>
          <cell r="AE2">
            <v>61765.960816556668</v>
          </cell>
          <cell r="AF2">
            <v>61263.3181824403</v>
          </cell>
          <cell r="AG2">
            <v>60379.108688857123</v>
          </cell>
          <cell r="AH2">
            <v>59833.054853443733</v>
          </cell>
          <cell r="AI2">
            <v>59280.810802784035</v>
          </cell>
          <cell r="AJ2">
            <v>58557.32861692959</v>
          </cell>
          <cell r="AK2">
            <v>58030.418223401706</v>
          </cell>
          <cell r="AL2">
            <v>57365.702976578992</v>
          </cell>
          <cell r="AM2">
            <v>57153.31268560492</v>
          </cell>
          <cell r="AN2">
            <v>56790.346707844896</v>
          </cell>
          <cell r="AO2">
            <v>56437.858597463281</v>
          </cell>
          <cell r="AP2">
            <v>56091.436543384269</v>
          </cell>
          <cell r="AQ2">
            <v>55725.773148314838</v>
          </cell>
          <cell r="AR2">
            <v>55481.859813333889</v>
          </cell>
          <cell r="AS2">
            <v>55264.43539212524</v>
          </cell>
          <cell r="AT2">
            <v>54483.48776056421</v>
          </cell>
          <cell r="AU2">
            <v>53965.73299705657</v>
          </cell>
          <cell r="AV2">
            <v>53654.369477110988</v>
          </cell>
          <cell r="AW2">
            <v>53156.638679085365</v>
          </cell>
          <cell r="AX2">
            <v>52518.153949388143</v>
          </cell>
          <cell r="AY2">
            <v>52028.754180741518</v>
          </cell>
          <cell r="AZ2">
            <v>51731.57873397295</v>
          </cell>
          <cell r="BA2">
            <v>51126.026150050304</v>
          </cell>
        </row>
      </sheetData>
      <sheetData sheetId="53">
        <row r="1">
          <cell r="A1" t="str">
            <v>Consumption in Petroleum refineries</v>
          </cell>
        </row>
        <row r="2">
          <cell r="C2">
            <v>45834.918637856841</v>
          </cell>
          <cell r="D2">
            <v>46313.046959999992</v>
          </cell>
          <cell r="E2">
            <v>46835.841770000006</v>
          </cell>
          <cell r="F2">
            <v>46952.50275</v>
          </cell>
          <cell r="G2">
            <v>48475.440850000006</v>
          </cell>
          <cell r="H2">
            <v>49564.921825796329</v>
          </cell>
          <cell r="I2">
            <v>48995.173329999998</v>
          </cell>
          <cell r="J2">
            <v>49417.528309999994</v>
          </cell>
          <cell r="K2">
            <v>49926.475230000004</v>
          </cell>
          <cell r="L2">
            <v>47576.066180000009</v>
          </cell>
          <cell r="M2">
            <v>47173.217675037034</v>
          </cell>
          <cell r="N2">
            <v>46283.235847511649</v>
          </cell>
          <cell r="O2">
            <v>45503.755147661766</v>
          </cell>
          <cell r="P2">
            <v>43629.131523543816</v>
          </cell>
          <cell r="Q2">
            <v>42584.163646242225</v>
          </cell>
          <cell r="R2">
            <v>45352.126926640864</v>
          </cell>
          <cell r="S2">
            <v>46264.05606028175</v>
          </cell>
          <cell r="T2">
            <v>46765.96448257241</v>
          </cell>
          <cell r="U2">
            <v>46926.67902809057</v>
          </cell>
          <cell r="V2">
            <v>46885.488254174954</v>
          </cell>
          <cell r="W2">
            <v>46582.513860992738</v>
          </cell>
          <cell r="X2">
            <v>46325.081822492633</v>
          </cell>
          <cell r="Y2">
            <v>46045.141378006803</v>
          </cell>
          <cell r="Z2">
            <v>45347.018318967763</v>
          </cell>
          <cell r="AA2">
            <v>44666.887441297331</v>
          </cell>
          <cell r="AB2">
            <v>44110.044415673809</v>
          </cell>
          <cell r="AC2">
            <v>43559.115336881565</v>
          </cell>
          <cell r="AD2">
            <v>42780.649180507142</v>
          </cell>
          <cell r="AE2">
            <v>42272.374764020002</v>
          </cell>
          <cell r="AF2">
            <v>41860.183787261754</v>
          </cell>
          <cell r="AG2">
            <v>41112.899344539022</v>
          </cell>
          <cell r="AH2">
            <v>40660.823305536716</v>
          </cell>
          <cell r="AI2">
            <v>40222.303744187302</v>
          </cell>
          <cell r="AJ2">
            <v>39681.911662373379</v>
          </cell>
          <cell r="AK2">
            <v>39229.216409880806</v>
          </cell>
          <cell r="AL2">
            <v>38667.855794961171</v>
          </cell>
          <cell r="AM2">
            <v>38400.823455988553</v>
          </cell>
          <cell r="AN2">
            <v>37993.413210159422</v>
          </cell>
          <cell r="AO2">
            <v>37593.254672031791</v>
          </cell>
          <cell r="AP2">
            <v>37168.656189367488</v>
          </cell>
          <cell r="AQ2">
            <v>36702.359078480637</v>
          </cell>
          <cell r="AR2">
            <v>36290.140126572922</v>
          </cell>
          <cell r="AS2">
            <v>35884.520934280357</v>
          </cell>
          <cell r="AT2">
            <v>35133.167265537712</v>
          </cell>
          <cell r="AU2">
            <v>34564.812168319557</v>
          </cell>
          <cell r="AV2">
            <v>34077.433134328159</v>
          </cell>
          <cell r="AW2">
            <v>33479.426802381793</v>
          </cell>
          <cell r="AX2">
            <v>32741.700761354216</v>
          </cell>
          <cell r="AY2">
            <v>32176.429138866977</v>
          </cell>
          <cell r="AZ2">
            <v>31682.311913217502</v>
          </cell>
          <cell r="BA2">
            <v>30949.552370227902</v>
          </cell>
        </row>
      </sheetData>
      <sheetData sheetId="54">
        <row r="1">
          <cell r="A1" t="str">
            <v>Consumption in Primary energy production sectors</v>
          </cell>
        </row>
        <row r="2">
          <cell r="C2">
            <v>14582.566372789008</v>
          </cell>
          <cell r="D2">
            <v>14639.151039999997</v>
          </cell>
          <cell r="E2">
            <v>14565.072649999998</v>
          </cell>
          <cell r="F2">
            <v>12259.737750000002</v>
          </cell>
          <cell r="G2">
            <v>12482.858909999997</v>
          </cell>
          <cell r="H2">
            <v>12497.992406194588</v>
          </cell>
          <cell r="I2">
            <v>11508.356710000002</v>
          </cell>
          <cell r="J2">
            <v>10682.933210000001</v>
          </cell>
          <cell r="K2">
            <v>10368.666130000001</v>
          </cell>
          <cell r="L2">
            <v>10027.703270000002</v>
          </cell>
          <cell r="M2">
            <v>10383.295080400079</v>
          </cell>
          <cell r="N2">
            <v>10228.237274726765</v>
          </cell>
          <cell r="O2">
            <v>9819.9048219322613</v>
          </cell>
          <cell r="P2">
            <v>9728.6508894560375</v>
          </cell>
          <cell r="Q2">
            <v>9693.665949195467</v>
          </cell>
          <cell r="R2">
            <v>10191.99588249808</v>
          </cell>
          <cell r="S2">
            <v>10241.428571889528</v>
          </cell>
          <cell r="T2">
            <v>10268.414983032853</v>
          </cell>
          <cell r="U2">
            <v>10248.657658848882</v>
          </cell>
          <cell r="V2">
            <v>10219.281688997495</v>
          </cell>
          <cell r="W2">
            <v>10185.360137879292</v>
          </cell>
          <cell r="X2">
            <v>10176.989959372955</v>
          </cell>
          <cell r="Y2">
            <v>10163.116166344331</v>
          </cell>
          <cell r="Z2">
            <v>10059.75952209915</v>
          </cell>
          <cell r="AA2">
            <v>9952.8511157609555</v>
          </cell>
          <cell r="AB2">
            <v>9906.0323701623656</v>
          </cell>
          <cell r="AC2">
            <v>9838.5127478657196</v>
          </cell>
          <cell r="AD2">
            <v>9788.6263661064422</v>
          </cell>
          <cell r="AE2">
            <v>9676.0052356921151</v>
          </cell>
          <cell r="AF2">
            <v>9628.2122811350382</v>
          </cell>
          <cell r="AG2">
            <v>9591.6239019724926</v>
          </cell>
          <cell r="AH2">
            <v>9552.1430383410352</v>
          </cell>
          <cell r="AI2">
            <v>9481.9234653010171</v>
          </cell>
          <cell r="AJ2">
            <v>9383.2906228855918</v>
          </cell>
          <cell r="AK2">
            <v>9331.7097947773673</v>
          </cell>
          <cell r="AL2">
            <v>9241.2031869407765</v>
          </cell>
          <cell r="AM2">
            <v>9215.5665856947144</v>
          </cell>
          <cell r="AN2">
            <v>9174.2333429091796</v>
          </cell>
          <cell r="AO2">
            <v>9129.8014894887565</v>
          </cell>
          <cell r="AP2">
            <v>9086.4278305424814</v>
          </cell>
          <cell r="AQ2">
            <v>9042.3438216152681</v>
          </cell>
          <cell r="AR2">
            <v>9009.4897659934741</v>
          </cell>
          <cell r="AS2">
            <v>8978.3982143862886</v>
          </cell>
          <cell r="AT2">
            <v>8814.5887933394733</v>
          </cell>
          <cell r="AU2">
            <v>8663.6166219147672</v>
          </cell>
          <cell r="AV2">
            <v>8599.696251904481</v>
          </cell>
          <cell r="AW2">
            <v>8500.7776108721573</v>
          </cell>
          <cell r="AX2">
            <v>8415.5868151576196</v>
          </cell>
          <cell r="AY2">
            <v>8259.7634063468395</v>
          </cell>
          <cell r="AZ2">
            <v>8176.4133498846086</v>
          </cell>
          <cell r="BA2">
            <v>8103.1594183314373</v>
          </cell>
        </row>
      </sheetData>
      <sheetData sheetId="55">
        <row r="1">
          <cell r="A1" t="str">
            <v>Consumption in Coke ovens and Blast Furnace</v>
          </cell>
        </row>
        <row r="2">
          <cell r="C2">
            <v>5507.164271173966</v>
          </cell>
          <cell r="D2">
            <v>5207.5027100000007</v>
          </cell>
          <cell r="E2">
            <v>5159.3846699999995</v>
          </cell>
          <cell r="F2">
            <v>4871.10412</v>
          </cell>
          <cell r="G2">
            <v>4707.3154400000021</v>
          </cell>
          <cell r="H2">
            <v>4936.520467106594</v>
          </cell>
          <cell r="I2">
            <v>4755.7876199999992</v>
          </cell>
          <cell r="J2">
            <v>4897.8681899999965</v>
          </cell>
          <cell r="K2">
            <v>4818.763670000003</v>
          </cell>
          <cell r="L2">
            <v>3792.0346300000024</v>
          </cell>
          <cell r="M2">
            <v>4320.3665889914155</v>
          </cell>
          <cell r="N2">
            <v>4080.6145037874862</v>
          </cell>
          <cell r="O2">
            <v>4161.4035913550697</v>
          </cell>
          <cell r="P2">
            <v>3854.8895514707906</v>
          </cell>
          <cell r="Q2">
            <v>4608.8603526355691</v>
          </cell>
          <cell r="R2">
            <v>4455.5320147315624</v>
          </cell>
          <cell r="S2">
            <v>4266.8330795865249</v>
          </cell>
          <cell r="T2">
            <v>4421.7164172706844</v>
          </cell>
          <cell r="U2">
            <v>4179.5831049320241</v>
          </cell>
          <cell r="V2">
            <v>4125.137459823638</v>
          </cell>
          <cell r="W2">
            <v>4041.2712822801486</v>
          </cell>
          <cell r="X2">
            <v>4024.9729445481098</v>
          </cell>
          <cell r="Y2">
            <v>3983.1962000624808</v>
          </cell>
          <cell r="Z2">
            <v>3896.0036657811515</v>
          </cell>
          <cell r="AA2">
            <v>3856.4977319415702</v>
          </cell>
          <cell r="AB2">
            <v>3831.108332649062</v>
          </cell>
          <cell r="AC2">
            <v>3815.8676412668856</v>
          </cell>
          <cell r="AD2">
            <v>3800.6569704643512</v>
          </cell>
          <cell r="AE2">
            <v>3790.2270522028002</v>
          </cell>
          <cell r="AF2">
            <v>3766.5608205300787</v>
          </cell>
          <cell r="AG2">
            <v>3700.2218030280096</v>
          </cell>
          <cell r="AH2">
            <v>3663.5557922220487</v>
          </cell>
          <cell r="AI2">
            <v>3610.6092965799012</v>
          </cell>
          <cell r="AJ2">
            <v>3519.9795828085271</v>
          </cell>
          <cell r="AK2">
            <v>3441.0875189330623</v>
          </cell>
          <cell r="AL2">
            <v>3367.066743387144</v>
          </cell>
          <cell r="AM2">
            <v>3335.676081007809</v>
          </cell>
          <cell r="AN2">
            <v>3286.1942320829962</v>
          </cell>
          <cell r="AO2">
            <v>3222.6474093109819</v>
          </cell>
          <cell r="AP2">
            <v>3163.8874737172919</v>
          </cell>
          <cell r="AQ2">
            <v>3102.9281486314271</v>
          </cell>
          <cell r="AR2">
            <v>3061.5333383794787</v>
          </cell>
          <cell r="AS2">
            <v>3012.5749855170729</v>
          </cell>
          <cell r="AT2">
            <v>2923.1096161753126</v>
          </cell>
          <cell r="AU2">
            <v>2827.9534419299339</v>
          </cell>
          <cell r="AV2">
            <v>2749.0853685800121</v>
          </cell>
          <cell r="AW2">
            <v>2650.3205405081053</v>
          </cell>
          <cell r="AX2">
            <v>2497.3847046492256</v>
          </cell>
          <cell r="AY2">
            <v>2379.5026769008578</v>
          </cell>
          <cell r="AZ2">
            <v>2203.9696728846952</v>
          </cell>
          <cell r="BA2">
            <v>2002.1155019165701</v>
          </cell>
        </row>
      </sheetData>
      <sheetData sheetId="56">
        <row r="1">
          <cell r="A1" t="str">
            <v>Consumption in Other energy branches</v>
          </cell>
        </row>
        <row r="2">
          <cell r="C2">
            <v>5232.592069364704</v>
          </cell>
          <cell r="D2">
            <v>5195.8647499999997</v>
          </cell>
          <cell r="E2">
            <v>5278.6021599999995</v>
          </cell>
          <cell r="F2">
            <v>7669.1097999999984</v>
          </cell>
          <cell r="G2">
            <v>7973.3320400000011</v>
          </cell>
          <cell r="H2">
            <v>8012.3106617414824</v>
          </cell>
          <cell r="I2">
            <v>9025.297459999998</v>
          </cell>
          <cell r="J2">
            <v>9588.9460399999989</v>
          </cell>
          <cell r="K2">
            <v>9703.9231899999995</v>
          </cell>
          <cell r="L2">
            <v>9172.6313200000022</v>
          </cell>
          <cell r="M2">
            <v>10357.687765301611</v>
          </cell>
          <cell r="N2">
            <v>9806.0982181875297</v>
          </cell>
          <cell r="O2">
            <v>8567.113618369307</v>
          </cell>
          <cell r="P2">
            <v>7770.5752631620444</v>
          </cell>
          <cell r="Q2">
            <v>6895.471964427471</v>
          </cell>
          <cell r="R2">
            <v>6239.689706426966</v>
          </cell>
          <cell r="S2">
            <v>6297.7361935949784</v>
          </cell>
          <cell r="T2">
            <v>6349.1138345306945</v>
          </cell>
          <cell r="U2">
            <v>6344.1753969045449</v>
          </cell>
          <cell r="V2">
            <v>6329.5864238177592</v>
          </cell>
          <cell r="W2">
            <v>6310.5675076175457</v>
          </cell>
          <cell r="X2">
            <v>6311.1701287436736</v>
          </cell>
          <cell r="Y2">
            <v>6308.1855828199587</v>
          </cell>
          <cell r="Z2">
            <v>6243.3530649404238</v>
          </cell>
          <cell r="AA2">
            <v>6211.7797510014143</v>
          </cell>
          <cell r="AB2">
            <v>6182.6285391102138</v>
          </cell>
          <cell r="AC2">
            <v>6126.2099085487671</v>
          </cell>
          <cell r="AD2">
            <v>6078.8642407673588</v>
          </cell>
          <cell r="AE2">
            <v>6026.809094944726</v>
          </cell>
          <cell r="AF2">
            <v>6007.6804331973399</v>
          </cell>
          <cell r="AG2">
            <v>5967.6145439740203</v>
          </cell>
          <cell r="AH2">
            <v>5930.4112932285088</v>
          </cell>
          <cell r="AI2">
            <v>5903.987680250706</v>
          </cell>
          <cell r="AJ2">
            <v>5854.4933699544781</v>
          </cell>
          <cell r="AK2">
            <v>5832.8997172491345</v>
          </cell>
          <cell r="AL2">
            <v>5791.8060521399711</v>
          </cell>
          <cell r="AM2">
            <v>5775.9331241006957</v>
          </cell>
          <cell r="AN2">
            <v>5756.695198299386</v>
          </cell>
          <cell r="AO2">
            <v>5734.0643139900312</v>
          </cell>
          <cell r="AP2">
            <v>5711.434837837809</v>
          </cell>
          <cell r="AQ2">
            <v>5688.4462303608097</v>
          </cell>
          <cell r="AR2">
            <v>5675.3042610408374</v>
          </cell>
          <cell r="AS2">
            <v>5661.3106254777758</v>
          </cell>
          <cell r="AT2">
            <v>5579.512472064951</v>
          </cell>
          <cell r="AU2">
            <v>5545.3746915446663</v>
          </cell>
          <cell r="AV2">
            <v>5509.8415431429603</v>
          </cell>
          <cell r="AW2">
            <v>5432.4908484580601</v>
          </cell>
          <cell r="AX2">
            <v>5367.006935144168</v>
          </cell>
          <cell r="AY2">
            <v>5299.2286053632251</v>
          </cell>
          <cell r="AZ2">
            <v>5266.91978461699</v>
          </cell>
          <cell r="BA2">
            <v>5213.2461166524681</v>
          </cell>
        </row>
      </sheetData>
      <sheetData sheetId="57">
        <row r="1">
          <cell r="A1" t="str">
            <v>Consumption in Hydrogen production (energy)</v>
          </cell>
        </row>
        <row r="2">
          <cell r="C2">
            <v>0</v>
          </cell>
          <cell r="D2">
            <v>0</v>
          </cell>
          <cell r="E2">
            <v>0</v>
          </cell>
          <cell r="F2">
            <v>0</v>
          </cell>
          <cell r="G2">
            <v>0</v>
          </cell>
          <cell r="H2">
            <v>0</v>
          </cell>
          <cell r="I2">
            <v>0</v>
          </cell>
          <cell r="J2">
            <v>0</v>
          </cell>
          <cell r="K2">
            <v>0</v>
          </cell>
          <cell r="L2">
            <v>0</v>
          </cell>
          <cell r="M2">
            <v>0</v>
          </cell>
          <cell r="N2">
            <v>0</v>
          </cell>
          <cell r="O2">
            <v>0</v>
          </cell>
          <cell r="P2">
            <v>0</v>
          </cell>
          <cell r="Q2">
            <v>0</v>
          </cell>
          <cell r="R2">
            <v>0</v>
          </cell>
          <cell r="S2">
            <v>1.6535305863868789E-2</v>
          </cell>
          <cell r="T2">
            <v>4.0409241445870291E-2</v>
          </cell>
          <cell r="U2">
            <v>7.5572460512972978E-2</v>
          </cell>
          <cell r="V2">
            <v>0.14430817026425902</v>
          </cell>
          <cell r="W2">
            <v>0.35651039689081432</v>
          </cell>
          <cell r="X2">
            <v>0.46493497069047929</v>
          </cell>
          <cell r="Y2">
            <v>0.49571224199902941</v>
          </cell>
          <cell r="Z2">
            <v>0.52124743697057185</v>
          </cell>
          <cell r="AA2">
            <v>0.53962951878369492</v>
          </cell>
          <cell r="AB2">
            <v>0.55024961238069425</v>
          </cell>
          <cell r="AC2">
            <v>0.55306665565165891</v>
          </cell>
          <cell r="AD2">
            <v>0.54975366422312455</v>
          </cell>
          <cell r="AE2">
            <v>0.54466969702176249</v>
          </cell>
          <cell r="AF2">
            <v>0.68086031608945607</v>
          </cell>
          <cell r="AG2">
            <v>6.7490953435743553</v>
          </cell>
          <cell r="AH2">
            <v>26.121424115432102</v>
          </cell>
          <cell r="AI2">
            <v>61.986616465103189</v>
          </cell>
          <cell r="AJ2">
            <v>117.65337890761084</v>
          </cell>
          <cell r="AK2">
            <v>195.50478256133951</v>
          </cell>
          <cell r="AL2">
            <v>297.77119914992426</v>
          </cell>
          <cell r="AM2">
            <v>425.31343881314655</v>
          </cell>
          <cell r="AN2">
            <v>579.81072439390857</v>
          </cell>
          <cell r="AO2">
            <v>758.09071264172132</v>
          </cell>
          <cell r="AP2">
            <v>961.03021191919765</v>
          </cell>
          <cell r="AQ2">
            <v>1189.6958692266987</v>
          </cell>
          <cell r="AR2">
            <v>1445.3923213471821</v>
          </cell>
          <cell r="AS2">
            <v>1727.6306324637512</v>
          </cell>
          <cell r="AT2">
            <v>2033.1096134467537</v>
          </cell>
          <cell r="AU2">
            <v>2363.9760733476519</v>
          </cell>
          <cell r="AV2">
            <v>2718.3131791553719</v>
          </cell>
          <cell r="AW2">
            <v>3093.6228768652536</v>
          </cell>
          <cell r="AX2">
            <v>3496.4747330829105</v>
          </cell>
          <cell r="AY2">
            <v>3913.8303532636223</v>
          </cell>
          <cell r="AZ2">
            <v>4401.964013369151</v>
          </cell>
          <cell r="BA2">
            <v>4857.9527429219279</v>
          </cell>
        </row>
      </sheetData>
      <sheetData sheetId="58">
        <row r="1">
          <cell r="A1" t="str">
            <v>Distribution losses</v>
          </cell>
        </row>
        <row r="2">
          <cell r="C2">
            <v>27687.565016235119</v>
          </cell>
          <cell r="D2">
            <v>26902.506579999997</v>
          </cell>
          <cell r="E2">
            <v>25947.700000000008</v>
          </cell>
          <cell r="F2">
            <v>27492.800000000007</v>
          </cell>
          <cell r="G2">
            <v>29102.097470000008</v>
          </cell>
          <cell r="H2">
            <v>28941.505721808906</v>
          </cell>
          <cell r="I2">
            <v>28632.006099999999</v>
          </cell>
          <cell r="J2">
            <v>28186.89316</v>
          </cell>
          <cell r="K2">
            <v>27489.407169999995</v>
          </cell>
          <cell r="L2">
            <v>26093.598179999997</v>
          </cell>
          <cell r="M2">
            <v>27241.210471004106</v>
          </cell>
          <cell r="N2">
            <v>25361.420585039439</v>
          </cell>
          <cell r="O2">
            <v>25972.652499347747</v>
          </cell>
          <cell r="P2">
            <v>25621.620330562731</v>
          </cell>
          <cell r="Q2">
            <v>24745.485322448039</v>
          </cell>
          <cell r="R2">
            <v>25499.833396788668</v>
          </cell>
          <cell r="S2">
            <v>25889.213966038395</v>
          </cell>
          <cell r="T2">
            <v>25821.376796412434</v>
          </cell>
          <cell r="U2">
            <v>25611.181176630686</v>
          </cell>
          <cell r="V2">
            <v>25249.510864270665</v>
          </cell>
          <cell r="W2">
            <v>24976.297629350414</v>
          </cell>
          <cell r="X2">
            <v>24804.414258264944</v>
          </cell>
          <cell r="Y2">
            <v>24746.420285053489</v>
          </cell>
          <cell r="Z2">
            <v>24441.321751116495</v>
          </cell>
          <cell r="AA2">
            <v>24268.656487094675</v>
          </cell>
          <cell r="AB2">
            <v>24040.547199225763</v>
          </cell>
          <cell r="AC2">
            <v>23815.921204277482</v>
          </cell>
          <cell r="AD2">
            <v>23637.046000250011</v>
          </cell>
          <cell r="AE2">
            <v>23568.981311175368</v>
          </cell>
          <cell r="AF2">
            <v>23376.086252993315</v>
          </cell>
          <cell r="AG2">
            <v>23241.248215937474</v>
          </cell>
          <cell r="AH2">
            <v>23088.382467339492</v>
          </cell>
          <cell r="AI2">
            <v>23055.613563920138</v>
          </cell>
          <cell r="AJ2">
            <v>23005.35715331063</v>
          </cell>
          <cell r="AK2">
            <v>22897.877572687939</v>
          </cell>
          <cell r="AL2">
            <v>22861.688416614161</v>
          </cell>
          <cell r="AM2">
            <v>22787.23613223854</v>
          </cell>
          <cell r="AN2">
            <v>22800.032309064936</v>
          </cell>
          <cell r="AO2">
            <v>22812.350729914015</v>
          </cell>
          <cell r="AP2">
            <v>22833.29297724603</v>
          </cell>
          <cell r="AQ2">
            <v>22887.548674652098</v>
          </cell>
          <cell r="AR2">
            <v>23005.676193731582</v>
          </cell>
          <cell r="AS2">
            <v>23095.60127700353</v>
          </cell>
          <cell r="AT2">
            <v>23167.713931642869</v>
          </cell>
          <cell r="AU2">
            <v>23229.411148802654</v>
          </cell>
          <cell r="AV2">
            <v>23301.616820587107</v>
          </cell>
          <cell r="AW2">
            <v>23387.527374926623</v>
          </cell>
          <cell r="AX2">
            <v>23476.331085080234</v>
          </cell>
          <cell r="AY2">
            <v>23576.468459719166</v>
          </cell>
          <cell r="AZ2">
            <v>23626.53911787094</v>
          </cell>
          <cell r="BA2">
            <v>23700.219198865532</v>
          </cell>
        </row>
      </sheetData>
      <sheetData sheetId="59">
        <row r="1">
          <cell r="A1" t="str">
            <v>Energy Available for Final Consumption</v>
          </cell>
        </row>
        <row r="2">
          <cell r="C2">
            <v>1243209.7305801455</v>
          </cell>
          <cell r="D2">
            <v>1273356.2999982706</v>
          </cell>
          <cell r="E2">
            <v>1264722.0999999999</v>
          </cell>
          <cell r="F2">
            <v>1289944.3999999999</v>
          </cell>
          <cell r="G2">
            <v>1306184.6999999995</v>
          </cell>
          <cell r="H2">
            <v>1313373.3639056084</v>
          </cell>
          <cell r="I2">
            <v>1315304.8999999999</v>
          </cell>
          <cell r="J2">
            <v>1291528.5999999999</v>
          </cell>
          <cell r="K2">
            <v>1297531.4999999995</v>
          </cell>
          <cell r="L2">
            <v>1225092.7</v>
          </cell>
          <cell r="M2">
            <v>1276428.1073851141</v>
          </cell>
          <cell r="N2">
            <v>1218284.3221553455</v>
          </cell>
          <cell r="O2">
            <v>1208376.5405560331</v>
          </cell>
          <cell r="P2">
            <v>1208379.8843985847</v>
          </cell>
          <cell r="Q2">
            <v>1161130.7681284039</v>
          </cell>
          <cell r="R2">
            <v>1182391.4445399824</v>
          </cell>
          <cell r="S2">
            <v>1201457.9987550452</v>
          </cell>
          <cell r="T2">
            <v>1212889.0400004894</v>
          </cell>
          <cell r="U2">
            <v>1211971.2836810309</v>
          </cell>
          <cell r="V2">
            <v>1208264.7817849952</v>
          </cell>
          <cell r="W2">
            <v>1206480.2045018941</v>
          </cell>
          <cell r="X2">
            <v>1206472.8432931772</v>
          </cell>
          <cell r="Y2">
            <v>1205910.5867217507</v>
          </cell>
          <cell r="Z2">
            <v>1200970.8566556412</v>
          </cell>
          <cell r="AA2">
            <v>1197756.3383283182</v>
          </cell>
          <cell r="AB2">
            <v>1196396.5749622311</v>
          </cell>
          <cell r="AC2">
            <v>1197335.9495753392</v>
          </cell>
          <cell r="AD2">
            <v>1198575.7780181291</v>
          </cell>
          <cell r="AE2">
            <v>1201606.624894433</v>
          </cell>
          <cell r="AF2">
            <v>1204498.9128365763</v>
          </cell>
          <cell r="AG2">
            <v>1206058.7736438538</v>
          </cell>
          <cell r="AH2">
            <v>1209413.3085142213</v>
          </cell>
          <cell r="AI2">
            <v>1210573.5197720896</v>
          </cell>
          <cell r="AJ2">
            <v>1209874.6202086159</v>
          </cell>
          <cell r="AK2">
            <v>1208798.2319758832</v>
          </cell>
          <cell r="AL2">
            <v>1206920.8894247466</v>
          </cell>
          <cell r="AM2">
            <v>1207233.1195877991</v>
          </cell>
          <cell r="AN2">
            <v>1206671.6984036569</v>
          </cell>
          <cell r="AO2">
            <v>1205956.1791326348</v>
          </cell>
          <cell r="AP2">
            <v>1204659.1433582401</v>
          </cell>
          <cell r="AQ2">
            <v>1203901.1000023806</v>
          </cell>
          <cell r="AR2">
            <v>1203721.2025737523</v>
          </cell>
          <cell r="AS2">
            <v>1203250.9054172372</v>
          </cell>
          <cell r="AT2">
            <v>1200557.5093033244</v>
          </cell>
          <cell r="AU2">
            <v>1198920.5774858636</v>
          </cell>
          <cell r="AV2">
            <v>1198235.8324427754</v>
          </cell>
          <cell r="AW2">
            <v>1198042.0796879933</v>
          </cell>
          <cell r="AX2">
            <v>1196228.2067587527</v>
          </cell>
          <cell r="AY2">
            <v>1195922.1850134938</v>
          </cell>
          <cell r="AZ2">
            <v>1195659.8460621114</v>
          </cell>
          <cell r="BA2">
            <v>1194251.4204938665</v>
          </cell>
        </row>
      </sheetData>
      <sheetData sheetId="60">
        <row r="1">
          <cell r="A1" t="str">
            <v>Final Non-energy Consumption</v>
          </cell>
        </row>
        <row r="2">
          <cell r="C2">
            <v>114835.54129000622</v>
          </cell>
          <cell r="D2">
            <v>113124.94282</v>
          </cell>
          <cell r="E2">
            <v>113499.70164000001</v>
          </cell>
          <cell r="F2">
            <v>113369.69654999999</v>
          </cell>
          <cell r="G2">
            <v>116105.39387999989</v>
          </cell>
          <cell r="H2">
            <v>117967.52449414867</v>
          </cell>
          <cell r="I2">
            <v>117231.98142000001</v>
          </cell>
          <cell r="J2">
            <v>116164.15665000002</v>
          </cell>
          <cell r="K2">
            <v>112101.61439999993</v>
          </cell>
          <cell r="L2">
            <v>102725.92120999994</v>
          </cell>
          <cell r="M2">
            <v>107975.66367561511</v>
          </cell>
          <cell r="N2">
            <v>105318.37894920628</v>
          </cell>
          <cell r="O2">
            <v>100856.3450301238</v>
          </cell>
          <cell r="P2">
            <v>98361.967702474198</v>
          </cell>
          <cell r="Q2">
            <v>100515.05114936351</v>
          </cell>
          <cell r="R2">
            <v>98249.446554838985</v>
          </cell>
          <cell r="S2">
            <v>98966.235551410762</v>
          </cell>
          <cell r="T2">
            <v>100759.18366426585</v>
          </cell>
          <cell r="U2">
            <v>102065.19914744774</v>
          </cell>
          <cell r="V2">
            <v>103350.49052438559</v>
          </cell>
          <cell r="W2">
            <v>104567.33227670105</v>
          </cell>
          <cell r="X2">
            <v>105356.49869501902</v>
          </cell>
          <cell r="Y2">
            <v>106205.98029937377</v>
          </cell>
          <cell r="Z2">
            <v>106391.44402703713</v>
          </cell>
          <cell r="AA2">
            <v>106679.0822585088</v>
          </cell>
          <cell r="AB2">
            <v>107183.87637829832</v>
          </cell>
          <cell r="AC2">
            <v>107638.3642512674</v>
          </cell>
          <cell r="AD2">
            <v>107673.67350749297</v>
          </cell>
          <cell r="AE2">
            <v>107977.89202295316</v>
          </cell>
          <cell r="AF2">
            <v>108612.63693305315</v>
          </cell>
          <cell r="AG2">
            <v>108366.38547039912</v>
          </cell>
          <cell r="AH2">
            <v>108662.52005151119</v>
          </cell>
          <cell r="AI2">
            <v>108806.91849886854</v>
          </cell>
          <cell r="AJ2">
            <v>108402.6506369884</v>
          </cell>
          <cell r="AK2">
            <v>108732.65601746332</v>
          </cell>
          <cell r="AL2">
            <v>108490.531622501</v>
          </cell>
          <cell r="AM2">
            <v>109179.68630431911</v>
          </cell>
          <cell r="AN2">
            <v>109438.29211638025</v>
          </cell>
          <cell r="AO2">
            <v>109665.91314431757</v>
          </cell>
          <cell r="AP2">
            <v>109854.02506207088</v>
          </cell>
          <cell r="AQ2">
            <v>110059.32288161539</v>
          </cell>
          <cell r="AR2">
            <v>109975.76186171461</v>
          </cell>
          <cell r="AS2">
            <v>110129.60402727756</v>
          </cell>
          <cell r="AT2">
            <v>109325.89705371519</v>
          </cell>
          <cell r="AU2">
            <v>109302.11366306424</v>
          </cell>
          <cell r="AV2">
            <v>109454.09897868377</v>
          </cell>
          <cell r="AW2">
            <v>109594.97153033986</v>
          </cell>
          <cell r="AX2">
            <v>109172.5358085093</v>
          </cell>
          <cell r="AY2">
            <v>109252.11947990842</v>
          </cell>
          <cell r="AZ2">
            <v>109797.33429111532</v>
          </cell>
          <cell r="BA2">
            <v>109517.62225003091</v>
          </cell>
        </row>
      </sheetData>
      <sheetData sheetId="61">
        <row r="1">
          <cell r="A1" t="str">
            <v>Non-energy use in the Chemical industry</v>
          </cell>
        </row>
        <row r="2">
          <cell r="C2">
            <v>84486.516718857427</v>
          </cell>
          <cell r="D2">
            <v>83140.397839999976</v>
          </cell>
          <cell r="E2">
            <v>82966.191160000017</v>
          </cell>
          <cell r="F2">
            <v>84118.172959999996</v>
          </cell>
          <cell r="G2">
            <v>85339.02477999992</v>
          </cell>
          <cell r="H2">
            <v>86451.478671489793</v>
          </cell>
          <cell r="I2">
            <v>85528.918799999999</v>
          </cell>
          <cell r="J2">
            <v>85828.460439999995</v>
          </cell>
          <cell r="K2">
            <v>82698.145679999943</v>
          </cell>
          <cell r="L2">
            <v>75901.085559999963</v>
          </cell>
          <cell r="M2">
            <v>80504.992776420549</v>
          </cell>
          <cell r="N2">
            <v>78273.13972073936</v>
          </cell>
          <cell r="O2">
            <v>76532.784546539304</v>
          </cell>
          <cell r="P2">
            <v>75492.577254184886</v>
          </cell>
          <cell r="Q2">
            <v>78872.103081732639</v>
          </cell>
          <cell r="R2">
            <v>75820.503347702979</v>
          </cell>
          <cell r="S2">
            <v>76242.677738367056</v>
          </cell>
          <cell r="T2">
            <v>77643.259796787519</v>
          </cell>
          <cell r="U2">
            <v>78575.67956966463</v>
          </cell>
          <cell r="V2">
            <v>79528.709078161948</v>
          </cell>
          <cell r="W2">
            <v>80452.978973161735</v>
          </cell>
          <cell r="X2">
            <v>80971.809910490541</v>
          </cell>
          <cell r="Y2">
            <v>81567.19038203932</v>
          </cell>
          <cell r="Z2">
            <v>81510.74577520242</v>
          </cell>
          <cell r="AA2">
            <v>81565.490722075469</v>
          </cell>
          <cell r="AB2">
            <v>81843.146023140667</v>
          </cell>
          <cell r="AC2">
            <v>82069.563973190961</v>
          </cell>
          <cell r="AD2">
            <v>81876.414673367326</v>
          </cell>
          <cell r="AE2">
            <v>81952.080431791896</v>
          </cell>
          <cell r="AF2">
            <v>82358.653474887629</v>
          </cell>
          <cell r="AG2">
            <v>81885.484607135921</v>
          </cell>
          <cell r="AH2">
            <v>81956.83535162131</v>
          </cell>
          <cell r="AI2">
            <v>81878.139238913398</v>
          </cell>
          <cell r="AJ2">
            <v>81249.983526047188</v>
          </cell>
          <cell r="AK2">
            <v>81354.590120177105</v>
          </cell>
          <cell r="AL2">
            <v>80885.557589155476</v>
          </cell>
          <cell r="AM2">
            <v>81344.501034199639</v>
          </cell>
          <cell r="AN2">
            <v>81368.206778065607</v>
          </cell>
          <cell r="AO2">
            <v>81356.560629557542</v>
          </cell>
          <cell r="AP2">
            <v>81300.237654144992</v>
          </cell>
          <cell r="AQ2">
            <v>81254.476610272584</v>
          </cell>
          <cell r="AR2">
            <v>80912.905299921971</v>
          </cell>
          <cell r="AS2">
            <v>80802.181137339605</v>
          </cell>
          <cell r="AT2">
            <v>79728.636722176205</v>
          </cell>
          <cell r="AU2">
            <v>79431.299333215589</v>
          </cell>
          <cell r="AV2">
            <v>79302.34769999198</v>
          </cell>
          <cell r="AW2">
            <v>79157.691805777373</v>
          </cell>
          <cell r="AX2">
            <v>78448.769427135732</v>
          </cell>
          <cell r="AY2">
            <v>78240.739421315913</v>
          </cell>
          <cell r="AZ2">
            <v>78496.416196605715</v>
          </cell>
          <cell r="BA2">
            <v>77924.112703377541</v>
          </cell>
        </row>
      </sheetData>
      <sheetData sheetId="62">
        <row r="1">
          <cell r="A1" t="str">
            <v>Non-energy uses in Other sectors</v>
          </cell>
        </row>
        <row r="2">
          <cell r="C2">
            <v>30349.024571148802</v>
          </cell>
          <cell r="D2">
            <v>29984.544980000024</v>
          </cell>
          <cell r="E2">
            <v>30533.510480000001</v>
          </cell>
          <cell r="F2">
            <v>29251.523590000001</v>
          </cell>
          <cell r="G2">
            <v>30766.369099999964</v>
          </cell>
          <cell r="H2">
            <v>31516.045822658882</v>
          </cell>
          <cell r="I2">
            <v>31703.062620000008</v>
          </cell>
          <cell r="J2">
            <v>30335.696210000016</v>
          </cell>
          <cell r="K2">
            <v>29403.46871999999</v>
          </cell>
          <cell r="L2">
            <v>26824.835649999975</v>
          </cell>
          <cell r="M2">
            <v>27470.67089919456</v>
          </cell>
          <cell r="N2">
            <v>27045.239228466915</v>
          </cell>
          <cell r="O2">
            <v>24323.560483584497</v>
          </cell>
          <cell r="P2">
            <v>22869.390448289309</v>
          </cell>
          <cell r="Q2">
            <v>21642.94806763087</v>
          </cell>
          <cell r="R2">
            <v>22428.94320713601</v>
          </cell>
          <cell r="S2">
            <v>22723.557813043699</v>
          </cell>
          <cell r="T2">
            <v>23115.923867478323</v>
          </cell>
          <cell r="U2">
            <v>23489.519577783107</v>
          </cell>
          <cell r="V2">
            <v>23821.781446223646</v>
          </cell>
          <cell r="W2">
            <v>24114.353303539316</v>
          </cell>
          <cell r="X2">
            <v>24384.688784528484</v>
          </cell>
          <cell r="Y2">
            <v>24638.789917334452</v>
          </cell>
          <cell r="Z2">
            <v>24880.698251834699</v>
          </cell>
          <cell r="AA2">
            <v>25113.591536433338</v>
          </cell>
          <cell r="AB2">
            <v>25340.730355157652</v>
          </cell>
          <cell r="AC2">
            <v>25568.80027807644</v>
          </cell>
          <cell r="AD2">
            <v>25797.258834125649</v>
          </cell>
          <cell r="AE2">
            <v>26025.811591161277</v>
          </cell>
          <cell r="AF2">
            <v>26253.983458165509</v>
          </cell>
          <cell r="AG2">
            <v>26480.900863263207</v>
          </cell>
          <cell r="AH2">
            <v>26705.684699889887</v>
          </cell>
          <cell r="AI2">
            <v>26928.779259955147</v>
          </cell>
          <cell r="AJ2">
            <v>27152.667110941205</v>
          </cell>
          <cell r="AK2">
            <v>27378.065897286211</v>
          </cell>
          <cell r="AL2">
            <v>27604.974033345519</v>
          </cell>
          <cell r="AM2">
            <v>27835.185270119477</v>
          </cell>
          <cell r="AN2">
            <v>28070.085338314646</v>
          </cell>
          <cell r="AO2">
            <v>28309.352514760034</v>
          </cell>
          <cell r="AP2">
            <v>28553.787407925891</v>
          </cell>
          <cell r="AQ2">
            <v>28804.846271342805</v>
          </cell>
          <cell r="AR2">
            <v>29062.856561792636</v>
          </cell>
          <cell r="AS2">
            <v>29327.422889937949</v>
          </cell>
          <cell r="AT2">
            <v>29597.260331538986</v>
          </cell>
          <cell r="AU2">
            <v>29870.814329848658</v>
          </cell>
          <cell r="AV2">
            <v>30151.751278691791</v>
          </cell>
          <cell r="AW2">
            <v>30437.279724562482</v>
          </cell>
          <cell r="AX2">
            <v>30723.766381373567</v>
          </cell>
          <cell r="AY2">
            <v>31011.380058592506</v>
          </cell>
          <cell r="AZ2">
            <v>31300.918094509594</v>
          </cell>
          <cell r="BA2">
            <v>31593.509546653368</v>
          </cell>
        </row>
      </sheetData>
      <sheetData sheetId="63">
        <row r="1">
          <cell r="A1" t="str">
            <v>Final energy consumption</v>
          </cell>
        </row>
        <row r="2">
          <cell r="C2">
            <v>1130216.6877554941</v>
          </cell>
          <cell r="D2">
            <v>1154234.9138682706</v>
          </cell>
          <cell r="E2">
            <v>1144263.7906399998</v>
          </cell>
          <cell r="F2">
            <v>1176390.3147799999</v>
          </cell>
          <cell r="G2">
            <v>1188341.6861099997</v>
          </cell>
          <cell r="H2">
            <v>1192158.1279972284</v>
          </cell>
          <cell r="I2">
            <v>1194025.6319999998</v>
          </cell>
          <cell r="J2">
            <v>1174483.0445699999</v>
          </cell>
          <cell r="K2">
            <v>1180543.8857299997</v>
          </cell>
          <cell r="L2">
            <v>1114181.4605700001</v>
          </cell>
          <cell r="M2">
            <v>1163435.9373555356</v>
          </cell>
          <cell r="N2">
            <v>1106082.5194719222</v>
          </cell>
          <cell r="O2">
            <v>1106762.9200583647</v>
          </cell>
          <cell r="P2">
            <v>1106193.821616858</v>
          </cell>
          <cell r="Q2">
            <v>1060261.9117871798</v>
          </cell>
          <cell r="R2">
            <v>1082527.5130433938</v>
          </cell>
          <cell r="S2">
            <v>1102491.7632036344</v>
          </cell>
          <cell r="T2">
            <v>1112129.8563362237</v>
          </cell>
          <cell r="U2">
            <v>1109906.0845335831</v>
          </cell>
          <cell r="V2">
            <v>1104914.2912606096</v>
          </cell>
          <cell r="W2">
            <v>1101912.8722251931</v>
          </cell>
          <cell r="X2">
            <v>1101116.3445981583</v>
          </cell>
          <cell r="Y2">
            <v>1099704.6064223768</v>
          </cell>
          <cell r="Z2">
            <v>1094579.4126286041</v>
          </cell>
          <cell r="AA2">
            <v>1091077.2560698094</v>
          </cell>
          <cell r="AB2">
            <v>1089212.6985839328</v>
          </cell>
          <cell r="AC2">
            <v>1089697.5853240718</v>
          </cell>
          <cell r="AD2">
            <v>1090902.1045106361</v>
          </cell>
          <cell r="AE2">
            <v>1093628.7328714798</v>
          </cell>
          <cell r="AF2">
            <v>1095886.2759035232</v>
          </cell>
          <cell r="AG2">
            <v>1097692.3881734547</v>
          </cell>
          <cell r="AH2">
            <v>1100750.7884627101</v>
          </cell>
          <cell r="AI2">
            <v>1101766.601273221</v>
          </cell>
          <cell r="AJ2">
            <v>1101471.9695716274</v>
          </cell>
          <cell r="AK2">
            <v>1100065.5759584198</v>
          </cell>
          <cell r="AL2">
            <v>1098430.3578022455</v>
          </cell>
          <cell r="AM2">
            <v>1098053.4332834799</v>
          </cell>
          <cell r="AN2">
            <v>1097233.4062872767</v>
          </cell>
          <cell r="AO2">
            <v>1096290.2659883173</v>
          </cell>
          <cell r="AP2">
            <v>1094805.1182961692</v>
          </cell>
          <cell r="AQ2">
            <v>1093841.7771207651</v>
          </cell>
          <cell r="AR2">
            <v>1093745.4407120377</v>
          </cell>
          <cell r="AS2">
            <v>1093121.3013899596</v>
          </cell>
          <cell r="AT2">
            <v>1091231.6122496093</v>
          </cell>
          <cell r="AU2">
            <v>1089618.4638227993</v>
          </cell>
          <cell r="AV2">
            <v>1088781.7334640916</v>
          </cell>
          <cell r="AW2">
            <v>1088447.1081576534</v>
          </cell>
          <cell r="AX2">
            <v>1087055.6709502435</v>
          </cell>
          <cell r="AY2">
            <v>1086670.0655335854</v>
          </cell>
          <cell r="AZ2">
            <v>1085862.511770996</v>
          </cell>
          <cell r="BA2">
            <v>1084733.7982438356</v>
          </cell>
        </row>
      </sheetData>
      <sheetData sheetId="64">
        <row r="1">
          <cell r="A1" t="str">
            <v>Final energy consumption - Industry</v>
          </cell>
        </row>
        <row r="2">
          <cell r="C2">
            <v>330517.30762928218</v>
          </cell>
          <cell r="D2">
            <v>329502.10415098729</v>
          </cell>
          <cell r="E2">
            <v>326911.07477745845</v>
          </cell>
          <cell r="F2">
            <v>334967.99633985071</v>
          </cell>
          <cell r="G2">
            <v>333199.27161861415</v>
          </cell>
          <cell r="H2">
            <v>327865.34426312562</v>
          </cell>
          <cell r="I2">
            <v>322259.11597863957</v>
          </cell>
          <cell r="J2">
            <v>324940.86526331608</v>
          </cell>
          <cell r="K2">
            <v>312419.37528999994</v>
          </cell>
          <cell r="L2">
            <v>265868.09347999998</v>
          </cell>
          <cell r="M2">
            <v>285951.91582050908</v>
          </cell>
          <cell r="N2">
            <v>282055.71794296266</v>
          </cell>
          <cell r="O2">
            <v>276747.11440504243</v>
          </cell>
          <cell r="P2">
            <v>276226.37556489045</v>
          </cell>
          <cell r="Q2">
            <v>272559.32592795271</v>
          </cell>
          <cell r="R2">
            <v>273308.17948089284</v>
          </cell>
          <cell r="S2">
            <v>274853.05888798257</v>
          </cell>
          <cell r="T2">
            <v>278675.69226271717</v>
          </cell>
          <cell r="U2">
            <v>276140.76646243787</v>
          </cell>
          <cell r="V2">
            <v>274848.74043132941</v>
          </cell>
          <cell r="W2">
            <v>274915.4121052085</v>
          </cell>
          <cell r="X2">
            <v>275497.74583895248</v>
          </cell>
          <cell r="Y2">
            <v>276385.65340838378</v>
          </cell>
          <cell r="Z2">
            <v>275393.89493144926</v>
          </cell>
          <cell r="AA2">
            <v>275283.4476767634</v>
          </cell>
          <cell r="AB2">
            <v>275713.83663746307</v>
          </cell>
          <cell r="AC2">
            <v>276748.42308851896</v>
          </cell>
          <cell r="AD2">
            <v>277672.21780892037</v>
          </cell>
          <cell r="AE2">
            <v>279042.7726279099</v>
          </cell>
          <cell r="AF2">
            <v>279624.51810172485</v>
          </cell>
          <cell r="AG2">
            <v>279764.91417625581</v>
          </cell>
          <cell r="AH2">
            <v>280391.51841725525</v>
          </cell>
          <cell r="AI2">
            <v>280606.60995210521</v>
          </cell>
          <cell r="AJ2">
            <v>280365.19558265107</v>
          </cell>
          <cell r="AK2">
            <v>280044.92547434894</v>
          </cell>
          <cell r="AL2">
            <v>279774.35906164255</v>
          </cell>
          <cell r="AM2">
            <v>280835.87971664505</v>
          </cell>
          <cell r="AN2">
            <v>281454.41502104368</v>
          </cell>
          <cell r="AO2">
            <v>281955.33632471989</v>
          </cell>
          <cell r="AP2">
            <v>282526.21742110484</v>
          </cell>
          <cell r="AQ2">
            <v>283216.68482294795</v>
          </cell>
          <cell r="AR2">
            <v>284196.41354650864</v>
          </cell>
          <cell r="AS2">
            <v>285092.99569710984</v>
          </cell>
          <cell r="AT2">
            <v>285026.22498693597</v>
          </cell>
          <cell r="AU2">
            <v>285437.4320997115</v>
          </cell>
          <cell r="AV2">
            <v>286068.05239972012</v>
          </cell>
          <cell r="AW2">
            <v>287132.02363094175</v>
          </cell>
          <cell r="AX2">
            <v>287309.48069017171</v>
          </cell>
          <cell r="AY2">
            <v>287945.12397598138</v>
          </cell>
          <cell r="AZ2">
            <v>288619.91150093015</v>
          </cell>
          <cell r="BA2">
            <v>289011.07683018019</v>
          </cell>
        </row>
      </sheetData>
      <sheetData sheetId="65">
        <row r="1">
          <cell r="A1" t="str">
            <v>Iron and Steel</v>
          </cell>
        </row>
        <row r="2">
          <cell r="C2">
            <v>66700.571334753215</v>
          </cell>
          <cell r="D2">
            <v>64105.872507499989</v>
          </cell>
          <cell r="E2">
            <v>61991.066436499983</v>
          </cell>
          <cell r="F2">
            <v>65044.049089999993</v>
          </cell>
          <cell r="G2">
            <v>65297.916976499982</v>
          </cell>
          <cell r="H2">
            <v>62486.797259958745</v>
          </cell>
          <cell r="I2">
            <v>63611.150772499976</v>
          </cell>
          <cell r="J2">
            <v>61875.907750499959</v>
          </cell>
          <cell r="K2">
            <v>58422.935891499976</v>
          </cell>
          <cell r="L2">
            <v>42368.597639500011</v>
          </cell>
          <cell r="M2">
            <v>51288.075538322533</v>
          </cell>
          <cell r="N2">
            <v>51545.21383374936</v>
          </cell>
          <cell r="O2">
            <v>50274.389000970987</v>
          </cell>
          <cell r="P2">
            <v>49808.129913332108</v>
          </cell>
          <cell r="Q2">
            <v>49531.334470700211</v>
          </cell>
          <cell r="R2">
            <v>50174.446810645139</v>
          </cell>
          <cell r="S2">
            <v>49035.466731104956</v>
          </cell>
          <cell r="T2">
            <v>50041.415537068169</v>
          </cell>
          <cell r="U2">
            <v>47766.842978423098</v>
          </cell>
          <cell r="V2">
            <v>47282.018113774582</v>
          </cell>
          <cell r="W2">
            <v>46530.796977618935</v>
          </cell>
          <cell r="X2">
            <v>46393.278234294048</v>
          </cell>
          <cell r="Y2">
            <v>46150.487345029382</v>
          </cell>
          <cell r="Z2">
            <v>45349.588955440937</v>
          </cell>
          <cell r="AA2">
            <v>45045.985036177386</v>
          </cell>
          <cell r="AB2">
            <v>45006.216661077036</v>
          </cell>
          <cell r="AC2">
            <v>45168.385390806638</v>
          </cell>
          <cell r="AD2">
            <v>45355.094849789064</v>
          </cell>
          <cell r="AE2">
            <v>45524.410475156619</v>
          </cell>
          <cell r="AF2">
            <v>45544.772779237996</v>
          </cell>
          <cell r="AG2">
            <v>45287.884539222665</v>
          </cell>
          <cell r="AH2">
            <v>45181.725921945821</v>
          </cell>
          <cell r="AI2">
            <v>44990.820019812614</v>
          </cell>
          <cell r="AJ2">
            <v>44488.600046296706</v>
          </cell>
          <cell r="AK2">
            <v>43986.673663921902</v>
          </cell>
          <cell r="AL2">
            <v>43549.38276037902</v>
          </cell>
          <cell r="AM2">
            <v>43354.250073518873</v>
          </cell>
          <cell r="AN2">
            <v>43212.860376693316</v>
          </cell>
          <cell r="AO2">
            <v>42826.265536014282</v>
          </cell>
          <cell r="AP2">
            <v>42584.094636516347</v>
          </cell>
          <cell r="AQ2">
            <v>42391.938421615421</v>
          </cell>
          <cell r="AR2">
            <v>42322.496528409058</v>
          </cell>
          <cell r="AS2">
            <v>42282.873180014409</v>
          </cell>
          <cell r="AT2">
            <v>42163.089114832925</v>
          </cell>
          <cell r="AU2">
            <v>42006.664355173278</v>
          </cell>
          <cell r="AV2">
            <v>41894.319011858766</v>
          </cell>
          <cell r="AW2">
            <v>41946.912562573409</v>
          </cell>
          <cell r="AX2">
            <v>41805.856058718782</v>
          </cell>
          <cell r="AY2">
            <v>41581.483516264147</v>
          </cell>
          <cell r="AZ2">
            <v>41435.654338649263</v>
          </cell>
          <cell r="BA2">
            <v>41258.99629118976</v>
          </cell>
        </row>
      </sheetData>
      <sheetData sheetId="66">
        <row r="1">
          <cell r="A1" t="str">
            <v>Iron and Steel - Integrated steelworks</v>
          </cell>
        </row>
        <row r="2">
          <cell r="C2">
            <v>57612.604916677366</v>
          </cell>
          <cell r="D2">
            <v>54757.041045861944</v>
          </cell>
          <cell r="E2">
            <v>53042.626102222879</v>
          </cell>
          <cell r="F2">
            <v>55654.539005476436</v>
          </cell>
          <cell r="G2">
            <v>55557.412253087234</v>
          </cell>
          <cell r="H2">
            <v>53192.226342825459</v>
          </cell>
          <cell r="I2">
            <v>53656.441849566021</v>
          </cell>
          <cell r="J2">
            <v>52117.047787913587</v>
          </cell>
          <cell r="K2">
            <v>48864.591555889601</v>
          </cell>
          <cell r="L2">
            <v>34976.158128872637</v>
          </cell>
          <cell r="M2">
            <v>42962.196624474724</v>
          </cell>
          <cell r="N2">
            <v>42962.150548609548</v>
          </cell>
          <cell r="O2">
            <v>42116.11858918301</v>
          </cell>
          <cell r="P2">
            <v>42114.914246278146</v>
          </cell>
          <cell r="Q2">
            <v>42088.684457981093</v>
          </cell>
          <cell r="R2">
            <v>42473.078967126072</v>
          </cell>
          <cell r="S2">
            <v>41491.623541856083</v>
          </cell>
          <cell r="T2">
            <v>42171.058237622929</v>
          </cell>
          <cell r="U2">
            <v>40039.277942174056</v>
          </cell>
          <cell r="V2">
            <v>39562.383661100685</v>
          </cell>
          <cell r="W2">
            <v>38871.422523513022</v>
          </cell>
          <cell r="X2">
            <v>38747.569071467449</v>
          </cell>
          <cell r="Y2">
            <v>38526.972317141102</v>
          </cell>
          <cell r="Z2">
            <v>37752.590142000197</v>
          </cell>
          <cell r="AA2">
            <v>37515.051017262209</v>
          </cell>
          <cell r="AB2">
            <v>37490.519336029676</v>
          </cell>
          <cell r="AC2">
            <v>37646.581361582954</v>
          </cell>
          <cell r="AD2">
            <v>37820.276917329262</v>
          </cell>
          <cell r="AE2">
            <v>37995.655745818061</v>
          </cell>
          <cell r="AF2">
            <v>38013.044427209359</v>
          </cell>
          <cell r="AG2">
            <v>37753.225271098236</v>
          </cell>
          <cell r="AH2">
            <v>37649.617568540089</v>
          </cell>
          <cell r="AI2">
            <v>37451.526542854852</v>
          </cell>
          <cell r="AJ2">
            <v>36936.011533539662</v>
          </cell>
          <cell r="AK2">
            <v>36448.560068115257</v>
          </cell>
          <cell r="AL2">
            <v>36017.80945824174</v>
          </cell>
          <cell r="AM2">
            <v>35808.42889147692</v>
          </cell>
          <cell r="AN2">
            <v>35666.795318957069</v>
          </cell>
          <cell r="AO2">
            <v>35275.731261958223</v>
          </cell>
          <cell r="AP2">
            <v>35030.514160451159</v>
          </cell>
          <cell r="AQ2">
            <v>34860.393757436243</v>
          </cell>
          <cell r="AR2">
            <v>34763.849996569319</v>
          </cell>
          <cell r="AS2">
            <v>34736.588505322514</v>
          </cell>
          <cell r="AT2">
            <v>34619.757424536678</v>
          </cell>
          <cell r="AU2">
            <v>34448.46088332792</v>
          </cell>
          <cell r="AV2">
            <v>34302.697197701928</v>
          </cell>
          <cell r="AW2">
            <v>34310.813353184516</v>
          </cell>
          <cell r="AX2">
            <v>34153.391152177814</v>
          </cell>
          <cell r="AY2">
            <v>33899.975328927256</v>
          </cell>
          <cell r="AZ2">
            <v>33724.952335933835</v>
          </cell>
          <cell r="BA2">
            <v>33512.59948008442</v>
          </cell>
        </row>
      </sheetData>
      <sheetData sheetId="67">
        <row r="1">
          <cell r="A1" t="str">
            <v>Iron and Steel - Electric arc</v>
          </cell>
        </row>
        <row r="2">
          <cell r="C2">
            <v>9087.9664180758446</v>
          </cell>
          <cell r="D2">
            <v>9348.831461638043</v>
          </cell>
          <cell r="E2">
            <v>8948.4403342771056</v>
          </cell>
          <cell r="F2">
            <v>9389.5100845235593</v>
          </cell>
          <cell r="G2">
            <v>9740.5047234127487</v>
          </cell>
          <cell r="H2">
            <v>9294.5709171332837</v>
          </cell>
          <cell r="I2">
            <v>9954.7089229339563</v>
          </cell>
          <cell r="J2">
            <v>9758.8599625863681</v>
          </cell>
          <cell r="K2">
            <v>9558.344335610378</v>
          </cell>
          <cell r="L2">
            <v>7392.4395106273705</v>
          </cell>
          <cell r="M2">
            <v>8325.878913847806</v>
          </cell>
          <cell r="N2">
            <v>8583.0632851398132</v>
          </cell>
          <cell r="O2">
            <v>8158.2704117879757</v>
          </cell>
          <cell r="P2">
            <v>7693.2156670539607</v>
          </cell>
          <cell r="Q2">
            <v>7442.6500127191212</v>
          </cell>
          <cell r="R2">
            <v>7701.3678435190704</v>
          </cell>
          <cell r="S2">
            <v>7543.8431892488697</v>
          </cell>
          <cell r="T2">
            <v>7870.3572994452379</v>
          </cell>
          <cell r="U2">
            <v>7727.5650362490414</v>
          </cell>
          <cell r="V2">
            <v>7719.6344526738976</v>
          </cell>
          <cell r="W2">
            <v>7659.3744541059159</v>
          </cell>
          <cell r="X2">
            <v>7645.7091628265971</v>
          </cell>
          <cell r="Y2">
            <v>7623.5150278882757</v>
          </cell>
          <cell r="Z2">
            <v>7596.9988134407386</v>
          </cell>
          <cell r="AA2">
            <v>7530.9340189151753</v>
          </cell>
          <cell r="AB2">
            <v>7515.6973250473629</v>
          </cell>
          <cell r="AC2">
            <v>7521.8040292236874</v>
          </cell>
          <cell r="AD2">
            <v>7534.8179324598059</v>
          </cell>
          <cell r="AE2">
            <v>7528.7547293385569</v>
          </cell>
          <cell r="AF2">
            <v>7531.7283520286346</v>
          </cell>
          <cell r="AG2">
            <v>7534.6592681244329</v>
          </cell>
          <cell r="AH2">
            <v>7532.1083534057316</v>
          </cell>
          <cell r="AI2">
            <v>7539.2934769577641</v>
          </cell>
          <cell r="AJ2">
            <v>7552.5885127570418</v>
          </cell>
          <cell r="AK2">
            <v>7538.1135958066479</v>
          </cell>
          <cell r="AL2">
            <v>7531.5733021372771</v>
          </cell>
          <cell r="AM2">
            <v>7545.8211820419519</v>
          </cell>
          <cell r="AN2">
            <v>7546.0650577362476</v>
          </cell>
          <cell r="AO2">
            <v>7550.5342740560563</v>
          </cell>
          <cell r="AP2">
            <v>7553.5804760651863</v>
          </cell>
          <cell r="AQ2">
            <v>7531.5446641791777</v>
          </cell>
          <cell r="AR2">
            <v>7558.6465318397404</v>
          </cell>
          <cell r="AS2">
            <v>7546.2846746918949</v>
          </cell>
          <cell r="AT2">
            <v>7543.3316902962506</v>
          </cell>
          <cell r="AU2">
            <v>7558.2034718453569</v>
          </cell>
          <cell r="AV2">
            <v>7591.6218141568415</v>
          </cell>
          <cell r="AW2">
            <v>7636.0992093888917</v>
          </cell>
          <cell r="AX2">
            <v>7652.4649065409649</v>
          </cell>
          <cell r="AY2">
            <v>7681.5081873368881</v>
          </cell>
          <cell r="AZ2">
            <v>7710.7020027154304</v>
          </cell>
          <cell r="BA2">
            <v>7746.3968111053409</v>
          </cell>
        </row>
      </sheetData>
      <sheetData sheetId="68">
        <row r="1">
          <cell r="A1" t="str">
            <v>Iron and Steel - Direct Reduced Iron (DRI) and Iron ore (EAF)</v>
          </cell>
        </row>
        <row r="2">
          <cell r="C2">
            <v>0</v>
          </cell>
          <cell r="D2">
            <v>0</v>
          </cell>
          <cell r="E2">
            <v>0</v>
          </cell>
          <cell r="F2">
            <v>0</v>
          </cell>
          <cell r="G2">
            <v>0</v>
          </cell>
          <cell r="H2">
            <v>0</v>
          </cell>
          <cell r="I2">
            <v>0</v>
          </cell>
          <cell r="J2">
            <v>0</v>
          </cell>
          <cell r="K2">
            <v>0</v>
          </cell>
          <cell r="L2">
            <v>0</v>
          </cell>
          <cell r="M2">
            <v>0</v>
          </cell>
          <cell r="N2">
            <v>0</v>
          </cell>
          <cell r="P2">
            <v>0</v>
          </cell>
          <cell r="Q2">
            <v>0</v>
          </cell>
          <cell r="R2">
            <v>0</v>
          </cell>
          <cell r="S2">
            <v>0</v>
          </cell>
          <cell r="T2">
            <v>0</v>
          </cell>
          <cell r="U2">
            <v>0</v>
          </cell>
          <cell r="V2">
            <v>0</v>
          </cell>
          <cell r="W2">
            <v>0</v>
          </cell>
          <cell r="X2">
            <v>0</v>
          </cell>
          <cell r="Y2">
            <v>0</v>
          </cell>
          <cell r="Z2">
            <v>0</v>
          </cell>
          <cell r="AA2">
            <v>0</v>
          </cell>
          <cell r="AB2">
            <v>0</v>
          </cell>
          <cell r="AC2">
            <v>0</v>
          </cell>
          <cell r="AD2">
            <v>0</v>
          </cell>
          <cell r="AE2">
            <v>0</v>
          </cell>
          <cell r="AF2">
            <v>0</v>
          </cell>
          <cell r="AG2">
            <v>0</v>
          </cell>
          <cell r="AH2">
            <v>0</v>
          </cell>
          <cell r="AI2">
            <v>0</v>
          </cell>
          <cell r="AJ2">
            <v>0</v>
          </cell>
          <cell r="AK2">
            <v>0</v>
          </cell>
          <cell r="AL2">
            <v>0</v>
          </cell>
          <cell r="AM2">
            <v>0</v>
          </cell>
          <cell r="AN2">
            <v>0</v>
          </cell>
          <cell r="AO2">
            <v>0</v>
          </cell>
          <cell r="AP2">
            <v>0</v>
          </cell>
          <cell r="AQ2">
            <v>0</v>
          </cell>
          <cell r="AR2">
            <v>0</v>
          </cell>
          <cell r="AS2">
            <v>0</v>
          </cell>
          <cell r="AT2">
            <v>0</v>
          </cell>
          <cell r="AU2">
            <v>0</v>
          </cell>
          <cell r="AV2">
            <v>0</v>
          </cell>
          <cell r="AW2">
            <v>0</v>
          </cell>
          <cell r="AX2">
            <v>0</v>
          </cell>
          <cell r="AY2">
            <v>0</v>
          </cell>
          <cell r="AZ2">
            <v>0</v>
          </cell>
          <cell r="BA2">
            <v>0</v>
          </cell>
        </row>
      </sheetData>
      <sheetData sheetId="69">
        <row r="1">
          <cell r="A1" t="str">
            <v>Iron and Steel - Alkaline electrolysis</v>
          </cell>
        </row>
        <row r="2">
          <cell r="C2">
            <v>0</v>
          </cell>
          <cell r="D2">
            <v>0</v>
          </cell>
          <cell r="E2">
            <v>0</v>
          </cell>
          <cell r="F2">
            <v>0</v>
          </cell>
          <cell r="G2">
            <v>0</v>
          </cell>
          <cell r="H2">
            <v>0</v>
          </cell>
          <cell r="I2">
            <v>0</v>
          </cell>
          <cell r="J2">
            <v>0</v>
          </cell>
          <cell r="K2">
            <v>0</v>
          </cell>
          <cell r="L2">
            <v>0</v>
          </cell>
          <cell r="M2">
            <v>0</v>
          </cell>
          <cell r="N2">
            <v>0</v>
          </cell>
          <cell r="O2">
            <v>0</v>
          </cell>
          <cell r="P2">
            <v>0</v>
          </cell>
          <cell r="Q2">
            <v>0</v>
          </cell>
          <cell r="R2">
            <v>0</v>
          </cell>
          <cell r="S2">
            <v>0</v>
          </cell>
          <cell r="T2">
            <v>0</v>
          </cell>
          <cell r="U2">
            <v>0</v>
          </cell>
          <cell r="V2">
            <v>0</v>
          </cell>
          <cell r="W2">
            <v>0</v>
          </cell>
          <cell r="X2">
            <v>0</v>
          </cell>
          <cell r="Y2">
            <v>0</v>
          </cell>
          <cell r="Z2">
            <v>0</v>
          </cell>
          <cell r="AA2">
            <v>0</v>
          </cell>
          <cell r="AB2">
            <v>0</v>
          </cell>
          <cell r="AC2">
            <v>0</v>
          </cell>
          <cell r="AD2">
            <v>0</v>
          </cell>
          <cell r="AE2">
            <v>0</v>
          </cell>
          <cell r="AF2">
            <v>0</v>
          </cell>
          <cell r="AG2">
            <v>0</v>
          </cell>
          <cell r="AH2">
            <v>0</v>
          </cell>
          <cell r="AI2">
            <v>0</v>
          </cell>
          <cell r="AJ2">
            <v>0</v>
          </cell>
          <cell r="AK2">
            <v>0</v>
          </cell>
          <cell r="AL2">
            <v>0</v>
          </cell>
          <cell r="AM2">
            <v>0</v>
          </cell>
          <cell r="AN2">
            <v>0</v>
          </cell>
          <cell r="AO2">
            <v>0</v>
          </cell>
          <cell r="AP2">
            <v>0</v>
          </cell>
          <cell r="AQ2">
            <v>0</v>
          </cell>
          <cell r="AR2">
            <v>0</v>
          </cell>
          <cell r="AS2">
            <v>0</v>
          </cell>
          <cell r="AT2">
            <v>0</v>
          </cell>
          <cell r="AU2">
            <v>0</v>
          </cell>
          <cell r="AV2">
            <v>0</v>
          </cell>
          <cell r="AW2">
            <v>0</v>
          </cell>
          <cell r="AX2">
            <v>0</v>
          </cell>
          <cell r="AY2">
            <v>0</v>
          </cell>
          <cell r="AZ2">
            <v>0</v>
          </cell>
          <cell r="BA2">
            <v>0</v>
          </cell>
        </row>
      </sheetData>
      <sheetData sheetId="70">
        <row r="1">
          <cell r="A1" t="str">
            <v>Non-ferrous metals</v>
          </cell>
        </row>
        <row r="2">
          <cell r="C2">
            <v>11984.456042666432</v>
          </cell>
          <cell r="D2">
            <v>12111.323740770742</v>
          </cell>
          <cell r="E2">
            <v>12134.916843499996</v>
          </cell>
          <cell r="F2">
            <v>11900.039500000001</v>
          </cell>
          <cell r="G2">
            <v>12196.112063500001</v>
          </cell>
          <cell r="H2">
            <v>11942.015028142872</v>
          </cell>
          <cell r="I2">
            <v>11582.480177499998</v>
          </cell>
          <cell r="J2">
            <v>11511.768399500001</v>
          </cell>
          <cell r="K2">
            <v>11003.189778499996</v>
          </cell>
          <cell r="L2">
            <v>9100.0065104999994</v>
          </cell>
          <cell r="M2">
            <v>9910.5223587974906</v>
          </cell>
          <cell r="N2">
            <v>10413.305692719438</v>
          </cell>
          <cell r="O2">
            <v>9674.5090322682736</v>
          </cell>
          <cell r="P2">
            <v>9496.8114357877967</v>
          </cell>
          <cell r="Q2">
            <v>9251.1906697871309</v>
          </cell>
          <cell r="R2">
            <v>9652.5860550759608</v>
          </cell>
          <cell r="S2">
            <v>9768.8044230334781</v>
          </cell>
          <cell r="T2">
            <v>10042.899722181995</v>
          </cell>
          <cell r="U2">
            <v>9986.1511253456047</v>
          </cell>
          <cell r="V2">
            <v>9886.9257772736019</v>
          </cell>
          <cell r="W2">
            <v>9833.6426559333213</v>
          </cell>
          <cell r="X2">
            <v>9858.3084172754643</v>
          </cell>
          <cell r="Y2">
            <v>9904.9123785199663</v>
          </cell>
          <cell r="Z2">
            <v>9901.5096958272497</v>
          </cell>
          <cell r="AA2">
            <v>9883.2238809750706</v>
          </cell>
          <cell r="AB2">
            <v>9904.9905545263246</v>
          </cell>
          <cell r="AC2">
            <v>9927.2568369774799</v>
          </cell>
          <cell r="AD2">
            <v>9960.1208167458171</v>
          </cell>
          <cell r="AE2">
            <v>9987.3971536617919</v>
          </cell>
          <cell r="AF2">
            <v>9994.1297881721202</v>
          </cell>
          <cell r="AG2">
            <v>10003.744242896337</v>
          </cell>
          <cell r="AH2">
            <v>10026.330623988442</v>
          </cell>
          <cell r="AI2">
            <v>10045.093683591065</v>
          </cell>
          <cell r="AJ2">
            <v>10059.417801125477</v>
          </cell>
          <cell r="AK2">
            <v>10056.963835559116</v>
          </cell>
          <cell r="AL2">
            <v>10053.693467920981</v>
          </cell>
          <cell r="AM2">
            <v>10076.249667885244</v>
          </cell>
          <cell r="AN2">
            <v>10104.939087569677</v>
          </cell>
          <cell r="AO2">
            <v>10122.333124417184</v>
          </cell>
          <cell r="AP2">
            <v>10142.586860119853</v>
          </cell>
          <cell r="AQ2">
            <v>10170.119229968057</v>
          </cell>
          <cell r="AR2">
            <v>10210.006390379338</v>
          </cell>
          <cell r="AS2">
            <v>10240.499148340343</v>
          </cell>
          <cell r="AT2">
            <v>10281.968402378774</v>
          </cell>
          <cell r="AU2">
            <v>10294.579044191758</v>
          </cell>
          <cell r="AV2">
            <v>10315.516438364168</v>
          </cell>
          <cell r="AW2">
            <v>10362.614339452459</v>
          </cell>
          <cell r="AX2">
            <v>10342.137212637326</v>
          </cell>
          <cell r="AY2">
            <v>10376.245699774478</v>
          </cell>
          <cell r="AZ2">
            <v>10397.743833908989</v>
          </cell>
          <cell r="BA2">
            <v>10408.696598535793</v>
          </cell>
        </row>
      </sheetData>
      <sheetData sheetId="71">
        <row r="1">
          <cell r="A1" t="str">
            <v>Alumina production</v>
          </cell>
        </row>
        <row r="2">
          <cell r="C2">
            <v>1955.7474867616788</v>
          </cell>
          <cell r="D2">
            <v>1769.1462258300135</v>
          </cell>
          <cell r="E2">
            <v>2033.2498381427974</v>
          </cell>
          <cell r="F2">
            <v>2074.1086845556056</v>
          </cell>
          <cell r="G2">
            <v>2255.1226053168953</v>
          </cell>
          <cell r="H2">
            <v>2167.9417815797528</v>
          </cell>
          <cell r="I2">
            <v>2271.7011816772506</v>
          </cell>
          <cell r="J2">
            <v>2075.4890852625267</v>
          </cell>
          <cell r="K2">
            <v>2064.5996028069121</v>
          </cell>
          <cell r="L2">
            <v>1590.2038681968234</v>
          </cell>
          <cell r="M2">
            <v>1853.4716672808402</v>
          </cell>
          <cell r="N2">
            <v>1869.9137552674017</v>
          </cell>
          <cell r="O2">
            <v>1893.1198166420777</v>
          </cell>
          <cell r="P2">
            <v>1868.4144530514661</v>
          </cell>
          <cell r="Q2">
            <v>1810.1045936843082</v>
          </cell>
          <cell r="R2">
            <v>1952.7442688751298</v>
          </cell>
          <cell r="S2">
            <v>1949.1376611023584</v>
          </cell>
          <cell r="T2">
            <v>1986.7122485022026</v>
          </cell>
          <cell r="U2">
            <v>1974.7428604079016</v>
          </cell>
          <cell r="V2">
            <v>1945.2514632889627</v>
          </cell>
          <cell r="W2">
            <v>1931.7688909991634</v>
          </cell>
          <cell r="X2">
            <v>1935.4088930222999</v>
          </cell>
          <cell r="Y2">
            <v>1952.2336794953555</v>
          </cell>
          <cell r="Z2">
            <v>1951.7066690953711</v>
          </cell>
          <cell r="AA2">
            <v>1951.3827408597408</v>
          </cell>
          <cell r="AB2">
            <v>1957.1423060020729</v>
          </cell>
          <cell r="AC2">
            <v>1960.4403869528437</v>
          </cell>
          <cell r="AD2">
            <v>1968.6660197670003</v>
          </cell>
          <cell r="AE2">
            <v>1971.9675040727723</v>
          </cell>
          <cell r="AF2">
            <v>1972.9997918440481</v>
          </cell>
          <cell r="AG2">
            <v>1972.2624643109873</v>
          </cell>
          <cell r="AH2">
            <v>1967.3623711739156</v>
          </cell>
          <cell r="AI2">
            <v>1965.6015828399293</v>
          </cell>
          <cell r="AJ2">
            <v>1955.1912117141301</v>
          </cell>
          <cell r="AK2">
            <v>1944.3842211865615</v>
          </cell>
          <cell r="AL2">
            <v>1936.065867918918</v>
          </cell>
          <cell r="AM2">
            <v>1927.8366065948362</v>
          </cell>
          <cell r="AN2">
            <v>1927.2724985854263</v>
          </cell>
          <cell r="AO2">
            <v>1920.3671451347293</v>
          </cell>
          <cell r="AP2">
            <v>1914.1924731245731</v>
          </cell>
          <cell r="AQ2">
            <v>1911.2576897228817</v>
          </cell>
          <cell r="AR2">
            <v>1909.0505607869834</v>
          </cell>
          <cell r="AS2">
            <v>1909.0765451526834</v>
          </cell>
          <cell r="AT2">
            <v>1906.5393420104799</v>
          </cell>
          <cell r="AU2">
            <v>1905.1350161970349</v>
          </cell>
          <cell r="AV2">
            <v>1896.4967201674133</v>
          </cell>
          <cell r="AW2">
            <v>1888.9099667311852</v>
          </cell>
          <cell r="AX2">
            <v>1858.2012252994323</v>
          </cell>
          <cell r="AY2">
            <v>1847.4970770953139</v>
          </cell>
          <cell r="AZ2">
            <v>1844.7295797769018</v>
          </cell>
          <cell r="BA2">
            <v>1826.2686433900099</v>
          </cell>
        </row>
      </sheetData>
      <sheetData sheetId="72">
        <row r="1">
          <cell r="A1" t="str">
            <v>Aluminium production - Primary</v>
          </cell>
        </row>
        <row r="2">
          <cell r="C2">
            <v>4229.3227029123</v>
          </cell>
          <cell r="D2">
            <v>4393.0089451351523</v>
          </cell>
          <cell r="E2">
            <v>4284.9557076154761</v>
          </cell>
          <cell r="F2">
            <v>4376.8688734280295</v>
          </cell>
          <cell r="G2">
            <v>4468.7731751058318</v>
          </cell>
          <cell r="H2">
            <v>4429.1120790774257</v>
          </cell>
          <cell r="I2">
            <v>4063.0814173550552</v>
          </cell>
          <cell r="J2">
            <v>4154.1467167944602</v>
          </cell>
          <cell r="K2">
            <v>3961.4640438987281</v>
          </cell>
          <cell r="L2">
            <v>3049.3391146815566</v>
          </cell>
          <cell r="M2">
            <v>3168.1979719777964</v>
          </cell>
          <cell r="N2">
            <v>3456.0642203806051</v>
          </cell>
          <cell r="O2">
            <v>2775.4971942019288</v>
          </cell>
          <cell r="P2">
            <v>2611.7310811802536</v>
          </cell>
          <cell r="Q2">
            <v>2545.1449772190022</v>
          </cell>
          <cell r="R2">
            <v>2641.130780379428</v>
          </cell>
          <cell r="S2">
            <v>2694.0868045537281</v>
          </cell>
          <cell r="T2">
            <v>2746.121330031744</v>
          </cell>
          <cell r="U2">
            <v>2759.2975466312191</v>
          </cell>
          <cell r="V2">
            <v>2759.9460168615242</v>
          </cell>
          <cell r="W2">
            <v>2765.5791302197999</v>
          </cell>
          <cell r="X2">
            <v>2774.0860274588367</v>
          </cell>
          <cell r="Y2">
            <v>2800.5777520273809</v>
          </cell>
          <cell r="Z2">
            <v>2811.9388969933925</v>
          </cell>
          <cell r="AA2">
            <v>2814.487508198381</v>
          </cell>
          <cell r="AB2">
            <v>2825.1858931997722</v>
          </cell>
          <cell r="AC2">
            <v>2834.0985344679748</v>
          </cell>
          <cell r="AD2">
            <v>2844.0563895807641</v>
          </cell>
          <cell r="AE2">
            <v>2851.1426571632487</v>
          </cell>
          <cell r="AF2">
            <v>2853.1296568556272</v>
          </cell>
          <cell r="AG2">
            <v>2859.0485132119197</v>
          </cell>
          <cell r="AH2">
            <v>2864.7739266863141</v>
          </cell>
          <cell r="AI2">
            <v>2871.4119071204259</v>
          </cell>
          <cell r="AJ2">
            <v>2877.5481588291505</v>
          </cell>
          <cell r="AK2">
            <v>2878.9922809949844</v>
          </cell>
          <cell r="AL2">
            <v>2881.1184637646784</v>
          </cell>
          <cell r="AM2">
            <v>2885.3601855972697</v>
          </cell>
          <cell r="AN2">
            <v>2892.456548747622</v>
          </cell>
          <cell r="AO2">
            <v>2903.001251748135</v>
          </cell>
          <cell r="AP2">
            <v>2907.6213354490187</v>
          </cell>
          <cell r="AQ2">
            <v>2915.2251916270357</v>
          </cell>
          <cell r="AR2">
            <v>2920.0188718634381</v>
          </cell>
          <cell r="AS2">
            <v>2926.5467413031556</v>
          </cell>
          <cell r="AT2">
            <v>2934.2473834540979</v>
          </cell>
          <cell r="AU2">
            <v>2944.5596391929139</v>
          </cell>
          <cell r="AV2">
            <v>2951.9322096973069</v>
          </cell>
          <cell r="AW2">
            <v>2958.6078166708512</v>
          </cell>
          <cell r="AX2">
            <v>2949.3417638402912</v>
          </cell>
          <cell r="AY2">
            <v>2962.8402675756938</v>
          </cell>
          <cell r="AZ2">
            <v>2963.603871858455</v>
          </cell>
          <cell r="BA2">
            <v>2975.3347509552455</v>
          </cell>
        </row>
      </sheetData>
      <sheetData sheetId="73">
        <row r="1">
          <cell r="A1" t="str">
            <v>Aluminium production - Secondary</v>
          </cell>
        </row>
        <row r="2">
          <cell r="C2">
            <v>408.913080282956</v>
          </cell>
          <cell r="D2">
            <v>406.13918899759659</v>
          </cell>
          <cell r="E2">
            <v>385.72089273681269</v>
          </cell>
          <cell r="F2">
            <v>375.94123391002665</v>
          </cell>
          <cell r="G2">
            <v>384.55441641188708</v>
          </cell>
          <cell r="H2">
            <v>424.13796972047186</v>
          </cell>
          <cell r="I2">
            <v>449.06829324976803</v>
          </cell>
          <cell r="J2">
            <v>457.20543011996227</v>
          </cell>
          <cell r="K2">
            <v>430.77371873514721</v>
          </cell>
          <cell r="L2">
            <v>385.64009616369759</v>
          </cell>
          <cell r="M2">
            <v>485.98730165060982</v>
          </cell>
          <cell r="N2">
            <v>494.08072263510877</v>
          </cell>
          <cell r="O2">
            <v>491.8674621743038</v>
          </cell>
          <cell r="P2">
            <v>505.50194376324771</v>
          </cell>
          <cell r="Q2">
            <v>509.23547004347409</v>
          </cell>
          <cell r="R2">
            <v>513.34796112537379</v>
          </cell>
          <cell r="S2">
            <v>525.62001448928652</v>
          </cell>
          <cell r="T2">
            <v>554.590360173607</v>
          </cell>
          <cell r="U2">
            <v>541.71010822832625</v>
          </cell>
          <cell r="V2">
            <v>528.17942242363426</v>
          </cell>
          <cell r="W2">
            <v>519.77974887241066</v>
          </cell>
          <cell r="X2">
            <v>518.30584516511146</v>
          </cell>
          <cell r="Y2">
            <v>515.76925028550681</v>
          </cell>
          <cell r="Z2">
            <v>512.51076642122791</v>
          </cell>
          <cell r="AA2">
            <v>507.36532211304217</v>
          </cell>
          <cell r="AB2">
            <v>505.1685728186913</v>
          </cell>
          <cell r="AC2">
            <v>504.20743023854544</v>
          </cell>
          <cell r="AD2">
            <v>503.54925031503348</v>
          </cell>
          <cell r="AE2">
            <v>502.39008027218989</v>
          </cell>
          <cell r="AF2">
            <v>500.56896461984564</v>
          </cell>
          <cell r="AG2">
            <v>497.44612626430433</v>
          </cell>
          <cell r="AH2">
            <v>497.46349639004433</v>
          </cell>
          <cell r="AI2">
            <v>496.37029323426964</v>
          </cell>
          <cell r="AJ2">
            <v>496.12020271655325</v>
          </cell>
          <cell r="AK2">
            <v>495.04918271127644</v>
          </cell>
          <cell r="AL2">
            <v>488.47737422927764</v>
          </cell>
          <cell r="AM2">
            <v>488.43614168213014</v>
          </cell>
          <cell r="AN2">
            <v>487.62606547157515</v>
          </cell>
          <cell r="AO2">
            <v>488.16224498917131</v>
          </cell>
          <cell r="AP2">
            <v>485.85456752579319</v>
          </cell>
          <cell r="AQ2">
            <v>484.5753219998366</v>
          </cell>
          <cell r="AR2">
            <v>486.69166336504691</v>
          </cell>
          <cell r="AS2">
            <v>489.38411742164749</v>
          </cell>
          <cell r="AT2">
            <v>490.38957623875621</v>
          </cell>
          <cell r="AU2">
            <v>491.9647706967254</v>
          </cell>
          <cell r="AV2">
            <v>492.4839968711928</v>
          </cell>
          <cell r="AW2">
            <v>496.36865323549574</v>
          </cell>
          <cell r="AX2">
            <v>497.31681567539226</v>
          </cell>
          <cell r="AY2">
            <v>499.61102015641609</v>
          </cell>
          <cell r="AZ2">
            <v>502.36410865991309</v>
          </cell>
          <cell r="BA2">
            <v>501.78704974809563</v>
          </cell>
        </row>
      </sheetData>
      <sheetData sheetId="74">
        <row r="1">
          <cell r="A1" t="str">
            <v>Other non-ferrous metals</v>
          </cell>
        </row>
        <row r="2">
          <cell r="C2">
            <v>5390.4727727094969</v>
          </cell>
          <cell r="D2">
            <v>5543.0293808079796</v>
          </cell>
          <cell r="E2">
            <v>5430.9904050049081</v>
          </cell>
          <cell r="F2">
            <v>5073.1207081063394</v>
          </cell>
          <cell r="G2">
            <v>5087.6618666653858</v>
          </cell>
          <cell r="H2">
            <v>4920.8231977652222</v>
          </cell>
          <cell r="I2">
            <v>4798.6292852179249</v>
          </cell>
          <cell r="J2">
            <v>4824.9271673230505</v>
          </cell>
          <cell r="K2">
            <v>4546.3524130592095</v>
          </cell>
          <cell r="L2">
            <v>4074.8234314579227</v>
          </cell>
          <cell r="M2">
            <v>4402.8654178882434</v>
          </cell>
          <cell r="N2">
            <v>4593.246994436322</v>
          </cell>
          <cell r="O2">
            <v>4514.0245592499632</v>
          </cell>
          <cell r="P2">
            <v>4511.1639577928299</v>
          </cell>
          <cell r="Q2">
            <v>4386.7056288403464</v>
          </cell>
          <cell r="R2">
            <v>4545.3630446960278</v>
          </cell>
          <cell r="S2">
            <v>4599.9599428881038</v>
          </cell>
          <cell r="T2">
            <v>4755.4757834744414</v>
          </cell>
          <cell r="U2">
            <v>4710.400610078158</v>
          </cell>
          <cell r="V2">
            <v>4653.5488746994797</v>
          </cell>
          <cell r="W2">
            <v>4616.514885841947</v>
          </cell>
          <cell r="X2">
            <v>4630.5076516292156</v>
          </cell>
          <cell r="Y2">
            <v>4636.3316967117216</v>
          </cell>
          <cell r="Z2">
            <v>4625.3533633172574</v>
          </cell>
          <cell r="AA2">
            <v>4609.9883098039072</v>
          </cell>
          <cell r="AB2">
            <v>4617.4937825057877</v>
          </cell>
          <cell r="AC2">
            <v>4628.5104853181156</v>
          </cell>
          <cell r="AD2">
            <v>4643.8491570830192</v>
          </cell>
          <cell r="AE2">
            <v>4661.8969121535811</v>
          </cell>
          <cell r="AF2">
            <v>4667.4313748525992</v>
          </cell>
          <cell r="AG2">
            <v>4674.9871391091256</v>
          </cell>
          <cell r="AH2">
            <v>4696.7308297381678</v>
          </cell>
          <cell r="AI2">
            <v>4711.7099003964413</v>
          </cell>
          <cell r="AJ2">
            <v>4730.5582278656429</v>
          </cell>
          <cell r="AK2">
            <v>4738.5381506662943</v>
          </cell>
          <cell r="AL2">
            <v>4748.0317620081059</v>
          </cell>
          <cell r="AM2">
            <v>4774.6167340110078</v>
          </cell>
          <cell r="AN2">
            <v>4797.5839747650543</v>
          </cell>
          <cell r="AO2">
            <v>4810.8024825451485</v>
          </cell>
          <cell r="AP2">
            <v>4834.9184840204689</v>
          </cell>
          <cell r="AQ2">
            <v>4859.061026618303</v>
          </cell>
          <cell r="AR2">
            <v>4894.2452943638682</v>
          </cell>
          <cell r="AS2">
            <v>4915.4917444628554</v>
          </cell>
          <cell r="AT2">
            <v>4950.7921006754395</v>
          </cell>
          <cell r="AU2">
            <v>4952.9196181050838</v>
          </cell>
          <cell r="AV2">
            <v>4974.6035116282555</v>
          </cell>
          <cell r="AW2">
            <v>5018.7279028149278</v>
          </cell>
          <cell r="AX2">
            <v>5037.2774078222101</v>
          </cell>
          <cell r="AY2">
            <v>5066.2973349470549</v>
          </cell>
          <cell r="AZ2">
            <v>5087.0462736137206</v>
          </cell>
          <cell r="BA2">
            <v>5105.3061544424418</v>
          </cell>
        </row>
      </sheetData>
      <sheetData sheetId="75">
        <row r="1">
          <cell r="A1" t="str">
            <v>Chemical and Petrochemical</v>
          </cell>
        </row>
        <row r="2">
          <cell r="C2">
            <v>56787.255491108182</v>
          </cell>
          <cell r="D2">
            <v>57178.744179999994</v>
          </cell>
          <cell r="E2">
            <v>57555.368879999995</v>
          </cell>
          <cell r="F2">
            <v>60390.542719999998</v>
          </cell>
          <cell r="G2">
            <v>57469.876849999993</v>
          </cell>
          <cell r="H2">
            <v>57633.433614108013</v>
          </cell>
          <cell r="I2">
            <v>55830.553360000027</v>
          </cell>
          <cell r="J2">
            <v>58148.721049999986</v>
          </cell>
          <cell r="K2">
            <v>56418.622889999991</v>
          </cell>
          <cell r="L2">
            <v>49807.508899999993</v>
          </cell>
          <cell r="M2">
            <v>51715.847021317932</v>
          </cell>
          <cell r="N2">
            <v>52185.454291860966</v>
          </cell>
          <cell r="O2">
            <v>51822.476417218051</v>
          </cell>
          <cell r="P2">
            <v>52601.795176741784</v>
          </cell>
          <cell r="Q2">
            <v>51622.234298979107</v>
          </cell>
          <cell r="R2">
            <v>50386.588040582312</v>
          </cell>
          <cell r="S2">
            <v>50358.350908729466</v>
          </cell>
          <cell r="T2">
            <v>51252.355853587185</v>
          </cell>
          <cell r="U2">
            <v>51180.607643414936</v>
          </cell>
          <cell r="V2">
            <v>51119.883111793373</v>
          </cell>
          <cell r="W2">
            <v>51582.320092421047</v>
          </cell>
          <cell r="X2">
            <v>51876.386164176656</v>
          </cell>
          <cell r="Y2">
            <v>51957.341269539858</v>
          </cell>
          <cell r="Z2">
            <v>51860.537103791663</v>
          </cell>
          <cell r="AA2">
            <v>51946.247777499011</v>
          </cell>
          <cell r="AB2">
            <v>52062.368656850238</v>
          </cell>
          <cell r="AC2">
            <v>52366.961515964816</v>
          </cell>
          <cell r="AD2">
            <v>52384.720078265709</v>
          </cell>
          <cell r="AE2">
            <v>52643.213102611531</v>
          </cell>
          <cell r="AF2">
            <v>52784.567383767324</v>
          </cell>
          <cell r="AG2">
            <v>52718.342037269045</v>
          </cell>
          <cell r="AH2">
            <v>52869.049618889956</v>
          </cell>
          <cell r="AI2">
            <v>52829.180544838127</v>
          </cell>
          <cell r="AJ2">
            <v>52811.64697978209</v>
          </cell>
          <cell r="AK2">
            <v>52815.613471471239</v>
          </cell>
          <cell r="AL2">
            <v>52773.644061024985</v>
          </cell>
          <cell r="AM2">
            <v>53084.011213714366</v>
          </cell>
          <cell r="AN2">
            <v>53182.946410308083</v>
          </cell>
          <cell r="AO2">
            <v>53335.271502874792</v>
          </cell>
          <cell r="AP2">
            <v>53477.623606740148</v>
          </cell>
          <cell r="AQ2">
            <v>53643.367975882305</v>
          </cell>
          <cell r="AR2">
            <v>53811.355884009812</v>
          </cell>
          <cell r="AS2">
            <v>54009.281440247469</v>
          </cell>
          <cell r="AT2">
            <v>53958.536656685996</v>
          </cell>
          <cell r="AU2">
            <v>54075.68749835834</v>
          </cell>
          <cell r="AV2">
            <v>54220.067990216055</v>
          </cell>
          <cell r="AW2">
            <v>54417.05086599612</v>
          </cell>
          <cell r="AX2">
            <v>54376.843086300956</v>
          </cell>
          <cell r="AY2">
            <v>54611.692371540194</v>
          </cell>
          <cell r="AZ2">
            <v>54792.1945355313</v>
          </cell>
          <cell r="BA2">
            <v>54861.649694844666</v>
          </cell>
        </row>
      </sheetData>
      <sheetData sheetId="76">
        <row r="1">
          <cell r="A1" t="str">
            <v>Basic chemicals</v>
          </cell>
        </row>
        <row r="2">
          <cell r="C2">
            <v>40109.490557885598</v>
          </cell>
          <cell r="D2">
            <v>40619.027353155296</v>
          </cell>
          <cell r="E2">
            <v>41744.784575099766</v>
          </cell>
          <cell r="F2">
            <v>44121.738581050435</v>
          </cell>
          <cell r="G2">
            <v>41848.136675974325</v>
          </cell>
          <cell r="H2">
            <v>42013.504308851851</v>
          </cell>
          <cell r="I2">
            <v>41169.034788005105</v>
          </cell>
          <cell r="J2">
            <v>43008.522116908265</v>
          </cell>
          <cell r="K2">
            <v>43121.756520056755</v>
          </cell>
          <cell r="L2">
            <v>36877.189349086613</v>
          </cell>
          <cell r="M2">
            <v>39201.278190889301</v>
          </cell>
          <cell r="N2">
            <v>40011.015785478456</v>
          </cell>
          <cell r="O2">
            <v>39565.609294822432</v>
          </cell>
          <cell r="P2">
            <v>40863.852068712156</v>
          </cell>
          <cell r="Q2">
            <v>39619.709227847219</v>
          </cell>
          <cell r="R2">
            <v>39032.359807924506</v>
          </cell>
          <cell r="S2">
            <v>39075.939835234814</v>
          </cell>
          <cell r="T2">
            <v>39801.369133365326</v>
          </cell>
          <cell r="U2">
            <v>39685.029900295907</v>
          </cell>
          <cell r="V2">
            <v>39678.093787471946</v>
          </cell>
          <cell r="W2">
            <v>40086.217525279433</v>
          </cell>
          <cell r="X2">
            <v>40328.911533632985</v>
          </cell>
          <cell r="Y2">
            <v>40389.324172422697</v>
          </cell>
          <cell r="Z2">
            <v>40345.373851370605</v>
          </cell>
          <cell r="AA2">
            <v>40440.286030840733</v>
          </cell>
          <cell r="AB2">
            <v>40536.390944281266</v>
          </cell>
          <cell r="AC2">
            <v>40765.280818253224</v>
          </cell>
          <cell r="AD2">
            <v>40777.262956992417</v>
          </cell>
          <cell r="AE2">
            <v>40940.943833856996</v>
          </cell>
          <cell r="AF2">
            <v>41066.566229256307</v>
          </cell>
          <cell r="AG2">
            <v>40943.059512095424</v>
          </cell>
          <cell r="AH2">
            <v>41065.169652859964</v>
          </cell>
          <cell r="AI2">
            <v>40973.923127397698</v>
          </cell>
          <cell r="AJ2">
            <v>40936.519957127923</v>
          </cell>
          <cell r="AK2">
            <v>40936.060732863632</v>
          </cell>
          <cell r="AL2">
            <v>40878.057128750443</v>
          </cell>
          <cell r="AM2">
            <v>41090.182841199683</v>
          </cell>
          <cell r="AN2">
            <v>41113.080844386532</v>
          </cell>
          <cell r="AO2">
            <v>41191.326217178932</v>
          </cell>
          <cell r="AP2">
            <v>41277.285350650025</v>
          </cell>
          <cell r="AQ2">
            <v>41376.565933205871</v>
          </cell>
          <cell r="AR2">
            <v>41462.882620636366</v>
          </cell>
          <cell r="AS2">
            <v>41583.466448174455</v>
          </cell>
          <cell r="AT2">
            <v>41513.581984892677</v>
          </cell>
          <cell r="AU2">
            <v>41563.955554656655</v>
          </cell>
          <cell r="AV2">
            <v>41642.978085094066</v>
          </cell>
          <cell r="AW2">
            <v>41768.224390290969</v>
          </cell>
          <cell r="AX2">
            <v>41721.034037533318</v>
          </cell>
          <cell r="AY2">
            <v>41865.26295534442</v>
          </cell>
          <cell r="AZ2">
            <v>42020.113607956504</v>
          </cell>
          <cell r="BA2">
            <v>41995.169775772607</v>
          </cell>
        </row>
      </sheetData>
      <sheetData sheetId="77">
        <row r="1">
          <cell r="A1" t="str">
            <v>Other chemicals</v>
          </cell>
        </row>
        <row r="2">
          <cell r="C2">
            <v>15961.600716153831</v>
          </cell>
          <cell r="D2">
            <v>15733.369636139996</v>
          </cell>
          <cell r="E2">
            <v>14958.142906799918</v>
          </cell>
          <cell r="F2">
            <v>15361.993246728534</v>
          </cell>
          <cell r="G2">
            <v>14799.322422555397</v>
          </cell>
          <cell r="H2">
            <v>14789.815423280788</v>
          </cell>
          <cell r="I2">
            <v>13842.250673835755</v>
          </cell>
          <cell r="J2">
            <v>14328.004415844187</v>
          </cell>
          <cell r="K2">
            <v>12493.678800524371</v>
          </cell>
          <cell r="L2">
            <v>12081.50668997603</v>
          </cell>
          <cell r="M2">
            <v>11764.177376408601</v>
          </cell>
          <cell r="N2">
            <v>11444.180013408841</v>
          </cell>
          <cell r="O2">
            <v>11530.700348430877</v>
          </cell>
          <cell r="P2">
            <v>10988.568685484264</v>
          </cell>
          <cell r="Q2">
            <v>11266.498983904234</v>
          </cell>
          <cell r="R2">
            <v>10600.876620627598</v>
          </cell>
          <cell r="S2">
            <v>10530.144286979094</v>
          </cell>
          <cell r="T2">
            <v>10688.710846481923</v>
          </cell>
          <cell r="U2">
            <v>10727.07503310601</v>
          </cell>
          <cell r="V2">
            <v>10672.362664129972</v>
          </cell>
          <cell r="W2">
            <v>10720.064948626501</v>
          </cell>
          <cell r="X2">
            <v>10771.353520544229</v>
          </cell>
          <cell r="Y2">
            <v>10791.019133371223</v>
          </cell>
          <cell r="Z2">
            <v>10741.102365651677</v>
          </cell>
          <cell r="AA2">
            <v>10731.437985271676</v>
          </cell>
          <cell r="AB2">
            <v>10751.333812551435</v>
          </cell>
          <cell r="AC2">
            <v>10822.591161550326</v>
          </cell>
          <cell r="AD2">
            <v>10824.775317951709</v>
          </cell>
          <cell r="AE2">
            <v>10917.624273115107</v>
          </cell>
          <cell r="AF2">
            <v>10932.493251582935</v>
          </cell>
          <cell r="AG2">
            <v>10984.70089753506</v>
          </cell>
          <cell r="AH2">
            <v>11009.813043192369</v>
          </cell>
          <cell r="AI2">
            <v>11057.37440080212</v>
          </cell>
          <cell r="AJ2">
            <v>11074.498753959308</v>
          </cell>
          <cell r="AK2">
            <v>11076.603438572971</v>
          </cell>
          <cell r="AL2">
            <v>11088.818142080241</v>
          </cell>
          <cell r="AM2">
            <v>11179.71603586667</v>
          </cell>
          <cell r="AN2">
            <v>11248.726161319546</v>
          </cell>
          <cell r="AO2">
            <v>11315.167960098586</v>
          </cell>
          <cell r="AP2">
            <v>11363.888598525862</v>
          </cell>
          <cell r="AQ2">
            <v>11423.019746273711</v>
          </cell>
          <cell r="AR2">
            <v>11500.17975728467</v>
          </cell>
          <cell r="AS2">
            <v>11574.000350495553</v>
          </cell>
          <cell r="AT2">
            <v>11590.168099903805</v>
          </cell>
          <cell r="AU2">
            <v>11648.841663425865</v>
          </cell>
          <cell r="AV2">
            <v>11707.276470947454</v>
          </cell>
          <cell r="AW2">
            <v>11770.301344658903</v>
          </cell>
          <cell r="AX2">
            <v>11767.88580935804</v>
          </cell>
          <cell r="AY2">
            <v>11852.805083330482</v>
          </cell>
          <cell r="AZ2">
            <v>11873.329906081568</v>
          </cell>
          <cell r="BA2">
            <v>11957.633909169939</v>
          </cell>
        </row>
      </sheetData>
      <sheetData sheetId="78">
        <row r="1">
          <cell r="A1" t="str">
            <v>Pharmaceutical products</v>
          </cell>
        </row>
        <row r="2">
          <cell r="C2">
            <v>716.16421706875258</v>
          </cell>
          <cell r="D2">
            <v>826.34719070470237</v>
          </cell>
          <cell r="E2">
            <v>852.44139810030811</v>
          </cell>
          <cell r="F2">
            <v>906.81089222103344</v>
          </cell>
          <cell r="G2">
            <v>822.41775147026942</v>
          </cell>
          <cell r="H2">
            <v>830.11388197537792</v>
          </cell>
          <cell r="I2">
            <v>819.26789815916482</v>
          </cell>
          <cell r="J2">
            <v>812.19451724753287</v>
          </cell>
          <cell r="K2">
            <v>803.18756941886147</v>
          </cell>
          <cell r="L2">
            <v>848.8128609373515</v>
          </cell>
          <cell r="M2">
            <v>750.39145402002828</v>
          </cell>
          <cell r="N2">
            <v>730.25849297366608</v>
          </cell>
          <cell r="O2">
            <v>726.16677396474745</v>
          </cell>
          <cell r="P2">
            <v>749.37442254536074</v>
          </cell>
          <cell r="Q2">
            <v>736.02608722765638</v>
          </cell>
          <cell r="R2">
            <v>753.35161203020857</v>
          </cell>
          <cell r="S2">
            <v>752.26678651555812</v>
          </cell>
          <cell r="T2">
            <v>762.27587373993265</v>
          </cell>
          <cell r="U2">
            <v>768.50271001301485</v>
          </cell>
          <cell r="V2">
            <v>769.42666019145679</v>
          </cell>
          <cell r="W2">
            <v>776.03761851511058</v>
          </cell>
          <cell r="X2">
            <v>776.12110999943661</v>
          </cell>
          <cell r="Y2">
            <v>776.99796374593745</v>
          </cell>
          <cell r="Z2">
            <v>774.06088676938043</v>
          </cell>
          <cell r="AA2">
            <v>774.52376138660463</v>
          </cell>
          <cell r="AB2">
            <v>774.64390001753884</v>
          </cell>
          <cell r="AC2">
            <v>779.08953616126689</v>
          </cell>
          <cell r="AD2">
            <v>782.6818033215817</v>
          </cell>
          <cell r="AE2">
            <v>784.64499563942604</v>
          </cell>
          <cell r="AF2">
            <v>785.50790292808449</v>
          </cell>
          <cell r="AG2">
            <v>790.5816276385583</v>
          </cell>
          <cell r="AH2">
            <v>794.06692283762061</v>
          </cell>
          <cell r="AI2">
            <v>797.88301663830362</v>
          </cell>
          <cell r="AJ2">
            <v>800.62826869486003</v>
          </cell>
          <cell r="AK2">
            <v>802.94930003463742</v>
          </cell>
          <cell r="AL2">
            <v>806.76879019430237</v>
          </cell>
          <cell r="AM2">
            <v>814.11233664800864</v>
          </cell>
          <cell r="AN2">
            <v>821.13940460200649</v>
          </cell>
          <cell r="AO2">
            <v>828.77732559727042</v>
          </cell>
          <cell r="AP2">
            <v>836.44965756426518</v>
          </cell>
          <cell r="AQ2">
            <v>843.78229640271854</v>
          </cell>
          <cell r="AR2">
            <v>848.29350608877337</v>
          </cell>
          <cell r="AS2">
            <v>851.81464157746279</v>
          </cell>
          <cell r="AT2">
            <v>854.7865718895132</v>
          </cell>
          <cell r="AU2">
            <v>862.89028027582685</v>
          </cell>
          <cell r="AV2">
            <v>869.81343417454218</v>
          </cell>
          <cell r="AW2">
            <v>878.52513104625007</v>
          </cell>
          <cell r="AX2">
            <v>887.92323940959272</v>
          </cell>
          <cell r="AY2">
            <v>893.62433286529017</v>
          </cell>
          <cell r="AZ2">
            <v>898.75102149322868</v>
          </cell>
          <cell r="BA2">
            <v>908.84600990211595</v>
          </cell>
        </row>
      </sheetData>
      <sheetData sheetId="79">
        <row r="1">
          <cell r="A1" t="str">
            <v>Non-metallic minerals</v>
          </cell>
        </row>
        <row r="2">
          <cell r="C2">
            <v>44598.020573602393</v>
          </cell>
          <cell r="D2">
            <v>44820.915799357681</v>
          </cell>
          <cell r="E2">
            <v>43746.745438999395</v>
          </cell>
          <cell r="F2">
            <v>45102.014847887149</v>
          </cell>
          <cell r="G2">
            <v>45679.193167158577</v>
          </cell>
          <cell r="H2">
            <v>46454.691322401719</v>
          </cell>
          <cell r="I2">
            <v>45178.343552796345</v>
          </cell>
          <cell r="J2">
            <v>46387.978172797171</v>
          </cell>
          <cell r="K2">
            <v>45188.506407424196</v>
          </cell>
          <cell r="L2">
            <v>36582.446546023413</v>
          </cell>
          <cell r="M2">
            <v>37498.435022573198</v>
          </cell>
          <cell r="N2">
            <v>37823.72237624813</v>
          </cell>
          <cell r="O2">
            <v>35682.957665395596</v>
          </cell>
          <cell r="P2">
            <v>34328.588160428495</v>
          </cell>
          <cell r="Q2">
            <v>33867.82917802572</v>
          </cell>
          <cell r="R2">
            <v>33844.024270095273</v>
          </cell>
          <cell r="S2">
            <v>33973.803043455686</v>
          </cell>
          <cell r="T2">
            <v>33693.348342802485</v>
          </cell>
          <cell r="U2">
            <v>32844.348730392187</v>
          </cell>
          <cell r="V2">
            <v>32159.708084343998</v>
          </cell>
          <cell r="W2">
            <v>31929.646633556971</v>
          </cell>
          <cell r="X2">
            <v>31952.360385073902</v>
          </cell>
          <cell r="Y2">
            <v>31879.016914639429</v>
          </cell>
          <cell r="Z2">
            <v>31552.791094405813</v>
          </cell>
          <cell r="AA2">
            <v>31515.961038786387</v>
          </cell>
          <cell r="AB2">
            <v>31434.622562136872</v>
          </cell>
          <cell r="AC2">
            <v>31700.236827619941</v>
          </cell>
          <cell r="AD2">
            <v>31879.75590727113</v>
          </cell>
          <cell r="AE2">
            <v>32090.134051610999</v>
          </cell>
          <cell r="AF2">
            <v>32206.662743563746</v>
          </cell>
          <cell r="AG2">
            <v>32192.960325147884</v>
          </cell>
          <cell r="AH2">
            <v>32295.262438103615</v>
          </cell>
          <cell r="AI2">
            <v>32286.336363306815</v>
          </cell>
          <cell r="AJ2">
            <v>32221.592190117015</v>
          </cell>
          <cell r="AK2">
            <v>32085.517971011235</v>
          </cell>
          <cell r="AL2">
            <v>32023.743702151944</v>
          </cell>
          <cell r="AM2">
            <v>32142.355412484769</v>
          </cell>
          <cell r="AN2">
            <v>32228.444351391125</v>
          </cell>
          <cell r="AO2">
            <v>32231.441799900444</v>
          </cell>
          <cell r="AP2">
            <v>32220.201101274204</v>
          </cell>
          <cell r="AQ2">
            <v>32246.431021760334</v>
          </cell>
          <cell r="AR2">
            <v>32294.355167290272</v>
          </cell>
          <cell r="AS2">
            <v>32332.40700762935</v>
          </cell>
          <cell r="AT2">
            <v>32255.130257229852</v>
          </cell>
          <cell r="AU2">
            <v>32318.106659609955</v>
          </cell>
          <cell r="AV2">
            <v>32436.079188354099</v>
          </cell>
          <cell r="AW2">
            <v>32652.371392121371</v>
          </cell>
          <cell r="AX2">
            <v>32543.337979042764</v>
          </cell>
          <cell r="AY2">
            <v>32593.467193379562</v>
          </cell>
          <cell r="AZ2">
            <v>32690.287480723044</v>
          </cell>
          <cell r="BA2">
            <v>32627.806892861161</v>
          </cell>
        </row>
      </sheetData>
      <sheetData sheetId="80">
        <row r="1">
          <cell r="A1" t="str">
            <v>Cement</v>
          </cell>
        </row>
        <row r="2">
          <cell r="C2">
            <v>20747.392463326323</v>
          </cell>
          <cell r="D2">
            <v>19946.808803569598</v>
          </cell>
          <cell r="E2">
            <v>19732.78918781591</v>
          </cell>
          <cell r="F2">
            <v>19567.921949759075</v>
          </cell>
          <cell r="G2">
            <v>20347.004583990962</v>
          </cell>
          <cell r="H2">
            <v>19720.120551263481</v>
          </cell>
          <cell r="I2">
            <v>20807.905278988335</v>
          </cell>
          <cell r="J2">
            <v>21293.908282824548</v>
          </cell>
          <cell r="K2">
            <v>18680.997811423218</v>
          </cell>
          <cell r="L2">
            <v>14786.403360865173</v>
          </cell>
          <cell r="M2">
            <v>14035.921261368459</v>
          </cell>
          <cell r="N2">
            <v>14158.58267117156</v>
          </cell>
          <cell r="O2">
            <v>12357.29872314062</v>
          </cell>
          <cell r="P2">
            <v>11735.630770497548</v>
          </cell>
          <cell r="Q2">
            <v>11336.977278782726</v>
          </cell>
          <cell r="R2">
            <v>11568.262086348186</v>
          </cell>
          <cell r="S2">
            <v>11701.926410073318</v>
          </cell>
          <cell r="T2">
            <v>11589.529750679712</v>
          </cell>
          <cell r="U2">
            <v>11121.893301709804</v>
          </cell>
          <cell r="V2">
            <v>10886.732891548001</v>
          </cell>
          <cell r="W2">
            <v>10801.917080259278</v>
          </cell>
          <cell r="X2">
            <v>10830.6163632239</v>
          </cell>
          <cell r="Y2">
            <v>10787.023074951747</v>
          </cell>
          <cell r="Z2">
            <v>10724.01396685498</v>
          </cell>
          <cell r="AA2">
            <v>10724.541742519084</v>
          </cell>
          <cell r="AB2">
            <v>10766.746327945748</v>
          </cell>
          <cell r="AC2">
            <v>10860.537376725719</v>
          </cell>
          <cell r="AD2">
            <v>10952.341057682706</v>
          </cell>
          <cell r="AE2">
            <v>11051.786355084649</v>
          </cell>
          <cell r="AF2">
            <v>11074.596872821348</v>
          </cell>
          <cell r="AG2">
            <v>11068.320644862959</v>
          </cell>
          <cell r="AH2">
            <v>11091.763932904858</v>
          </cell>
          <cell r="AI2">
            <v>11077.797836269043</v>
          </cell>
          <cell r="AJ2">
            <v>11011.088347250934</v>
          </cell>
          <cell r="AK2">
            <v>10940.305054793907</v>
          </cell>
          <cell r="AL2">
            <v>10883.333483721444</v>
          </cell>
          <cell r="AM2">
            <v>10889.309303795906</v>
          </cell>
          <cell r="AN2">
            <v>10889.997185513415</v>
          </cell>
          <cell r="AO2">
            <v>10848.81045782661</v>
          </cell>
          <cell r="AP2">
            <v>10776.977117354738</v>
          </cell>
          <cell r="AQ2">
            <v>10698.271411732288</v>
          </cell>
          <cell r="AR2">
            <v>10614.361001223559</v>
          </cell>
          <cell r="AS2">
            <v>10528.610938675643</v>
          </cell>
          <cell r="AT2">
            <v>10404.757134618701</v>
          </cell>
          <cell r="AU2">
            <v>10378.581415755372</v>
          </cell>
          <cell r="AV2">
            <v>10417.590644755141</v>
          </cell>
          <cell r="AW2">
            <v>10465.69917650657</v>
          </cell>
          <cell r="AX2">
            <v>10342.207302726949</v>
          </cell>
          <cell r="AY2">
            <v>10384.675687544857</v>
          </cell>
          <cell r="AZ2">
            <v>10387.247982636831</v>
          </cell>
          <cell r="BA2">
            <v>10339.069633574209</v>
          </cell>
        </row>
      </sheetData>
      <sheetData sheetId="81">
        <row r="1">
          <cell r="A1" t="str">
            <v>Ceramics &amp; other non-metallic minerals</v>
          </cell>
        </row>
        <row r="2">
          <cell r="C2">
            <v>13067.010421232459</v>
          </cell>
          <cell r="D2">
            <v>14046.280092663019</v>
          </cell>
          <cell r="E2">
            <v>13450.080488960164</v>
          </cell>
          <cell r="F2">
            <v>15038.770632023441</v>
          </cell>
          <cell r="G2">
            <v>14798.828634246629</v>
          </cell>
          <cell r="H2">
            <v>16296.543469175735</v>
          </cell>
          <cell r="I2">
            <v>13918.501574635742</v>
          </cell>
          <cell r="J2">
            <v>14277.781768086597</v>
          </cell>
          <cell r="K2">
            <v>16181.661208164354</v>
          </cell>
          <cell r="L2">
            <v>12975.771534410178</v>
          </cell>
          <cell r="M2">
            <v>14278.563626101941</v>
          </cell>
          <cell r="N2">
            <v>14301.96832002295</v>
          </cell>
          <cell r="O2">
            <v>14288.968496575269</v>
          </cell>
          <cell r="P2">
            <v>14183.530916568985</v>
          </cell>
          <cell r="Q2">
            <v>14191.000578625617</v>
          </cell>
          <cell r="R2">
            <v>13765.194899411197</v>
          </cell>
          <cell r="S2">
            <v>13649.772148892589</v>
          </cell>
          <cell r="T2">
            <v>13441.783766948065</v>
          </cell>
          <cell r="U2">
            <v>13144.309960256545</v>
          </cell>
          <cell r="V2">
            <v>12849.46443999568</v>
          </cell>
          <cell r="W2">
            <v>12750.735408093555</v>
          </cell>
          <cell r="X2">
            <v>12715.502549665282</v>
          </cell>
          <cell r="Y2">
            <v>12675.083706580703</v>
          </cell>
          <cell r="Z2">
            <v>12446.165558633209</v>
          </cell>
          <cell r="AA2">
            <v>12410.936151111755</v>
          </cell>
          <cell r="AB2">
            <v>12276.291809127071</v>
          </cell>
          <cell r="AC2">
            <v>12404.979899368171</v>
          </cell>
          <cell r="AD2">
            <v>12447.793002723371</v>
          </cell>
          <cell r="AE2">
            <v>12501.57983985616</v>
          </cell>
          <cell r="AF2">
            <v>12577.303413997486</v>
          </cell>
          <cell r="AG2">
            <v>12569.809059763518</v>
          </cell>
          <cell r="AH2">
            <v>12628.158320445786</v>
          </cell>
          <cell r="AI2">
            <v>12625.045883952827</v>
          </cell>
          <cell r="AJ2">
            <v>12606.351649085187</v>
          </cell>
          <cell r="AK2">
            <v>12561.424895206512</v>
          </cell>
          <cell r="AL2">
            <v>12563.337764972124</v>
          </cell>
          <cell r="AM2">
            <v>12637.794407676192</v>
          </cell>
          <cell r="AN2">
            <v>12696.957995066774</v>
          </cell>
          <cell r="AO2">
            <v>12732.603495484682</v>
          </cell>
          <cell r="AP2">
            <v>12781.88556141333</v>
          </cell>
          <cell r="AQ2">
            <v>12851.557365115406</v>
          </cell>
          <cell r="AR2">
            <v>12934.783252660101</v>
          </cell>
          <cell r="AS2">
            <v>13029.330673446277</v>
          </cell>
          <cell r="AT2">
            <v>13046.893101152476</v>
          </cell>
          <cell r="AU2">
            <v>13118.442231014395</v>
          </cell>
          <cell r="AV2">
            <v>13140.214106299876</v>
          </cell>
          <cell r="AW2">
            <v>13273.18850215762</v>
          </cell>
          <cell r="AX2">
            <v>13289.242761722457</v>
          </cell>
          <cell r="AY2">
            <v>13285.000047245068</v>
          </cell>
          <cell r="AZ2">
            <v>13367.552635908794</v>
          </cell>
          <cell r="BA2">
            <v>13366.74527974075</v>
          </cell>
        </row>
      </sheetData>
      <sheetData sheetId="82">
        <row r="1">
          <cell r="A1" t="str">
            <v>Glass production</v>
          </cell>
        </row>
        <row r="2">
          <cell r="C2">
            <v>10783.617689043615</v>
          </cell>
          <cell r="D2">
            <v>10827.826903125066</v>
          </cell>
          <cell r="E2">
            <v>10563.875762223328</v>
          </cell>
          <cell r="F2">
            <v>10495.322266104633</v>
          </cell>
          <cell r="G2">
            <v>10533.359948920988</v>
          </cell>
          <cell r="H2">
            <v>10438.027301962506</v>
          </cell>
          <cell r="I2">
            <v>10451.936699172267</v>
          </cell>
          <cell r="J2">
            <v>10816.288121886026</v>
          </cell>
          <cell r="K2">
            <v>10325.847387836619</v>
          </cell>
          <cell r="L2">
            <v>8820.27165074806</v>
          </cell>
          <cell r="M2">
            <v>9183.9501351027975</v>
          </cell>
          <cell r="N2">
            <v>9363.1713850536198</v>
          </cell>
          <cell r="O2">
            <v>9036.6904456797074</v>
          </cell>
          <cell r="P2">
            <v>8409.4264733619621</v>
          </cell>
          <cell r="Q2">
            <v>8339.8513206173775</v>
          </cell>
          <cell r="R2">
            <v>8510.5672843358898</v>
          </cell>
          <cell r="S2">
            <v>8622.1044844897751</v>
          </cell>
          <cell r="T2">
            <v>8662.0348251747073</v>
          </cell>
          <cell r="U2">
            <v>8578.1454684258315</v>
          </cell>
          <cell r="V2">
            <v>8423.5107528003173</v>
          </cell>
          <cell r="W2">
            <v>8376.9941452041403</v>
          </cell>
          <cell r="X2">
            <v>8406.2414721847181</v>
          </cell>
          <cell r="Y2">
            <v>8416.9101331069796</v>
          </cell>
          <cell r="Z2">
            <v>8382.6115689176258</v>
          </cell>
          <cell r="AA2">
            <v>8380.4831451555456</v>
          </cell>
          <cell r="AB2">
            <v>8391.5844250640512</v>
          </cell>
          <cell r="AC2">
            <v>8434.7195515260537</v>
          </cell>
          <cell r="AD2">
            <v>8479.6218468650532</v>
          </cell>
          <cell r="AE2">
            <v>8536.7678566701925</v>
          </cell>
          <cell r="AF2">
            <v>8554.7624567449129</v>
          </cell>
          <cell r="AG2">
            <v>8554.8306205214085</v>
          </cell>
          <cell r="AH2">
            <v>8575.3401847529713</v>
          </cell>
          <cell r="AI2">
            <v>8583.4926430849446</v>
          </cell>
          <cell r="AJ2">
            <v>8604.152193780892</v>
          </cell>
          <cell r="AK2">
            <v>8583.7880210108178</v>
          </cell>
          <cell r="AL2">
            <v>8577.0724534583769</v>
          </cell>
          <cell r="AM2">
            <v>8615.2517010126721</v>
          </cell>
          <cell r="AN2">
            <v>8641.4891708109335</v>
          </cell>
          <cell r="AO2">
            <v>8650.0278465891552</v>
          </cell>
          <cell r="AP2">
            <v>8661.3384225061345</v>
          </cell>
          <cell r="AQ2">
            <v>8696.6022449126376</v>
          </cell>
          <cell r="AR2">
            <v>8745.2109134066122</v>
          </cell>
          <cell r="AS2">
            <v>8774.46539550743</v>
          </cell>
          <cell r="AT2">
            <v>8803.4800214586703</v>
          </cell>
          <cell r="AU2">
            <v>8821.0830128401885</v>
          </cell>
          <cell r="AV2">
            <v>8878.2744372990819</v>
          </cell>
          <cell r="AW2">
            <v>8913.4837134571808</v>
          </cell>
          <cell r="AX2">
            <v>8911.8879145933588</v>
          </cell>
          <cell r="AY2">
            <v>8923.7914585896378</v>
          </cell>
          <cell r="AZ2">
            <v>8935.4868621774185</v>
          </cell>
          <cell r="BA2">
            <v>8921.9919795462065</v>
          </cell>
        </row>
      </sheetData>
      <sheetData sheetId="83">
        <row r="1">
          <cell r="A1" t="str">
            <v>Paper, Pulp and Print</v>
          </cell>
        </row>
        <row r="2">
          <cell r="C2">
            <v>35196.291940055256</v>
          </cell>
          <cell r="D2">
            <v>34488.527479999997</v>
          </cell>
          <cell r="E2">
            <v>34874.28974</v>
          </cell>
          <cell r="F2">
            <v>36003.128069999992</v>
          </cell>
          <cell r="G2">
            <v>36016.474399999999</v>
          </cell>
          <cell r="H2">
            <v>36796.705494734939</v>
          </cell>
          <cell r="I2">
            <v>37530.602549999981</v>
          </cell>
          <cell r="J2">
            <v>38499.208329999987</v>
          </cell>
          <cell r="K2">
            <v>35709.59898000001</v>
          </cell>
          <cell r="L2">
            <v>33029.635689999996</v>
          </cell>
          <cell r="M2">
            <v>34621.251592475899</v>
          </cell>
          <cell r="N2">
            <v>33360.008543530996</v>
          </cell>
          <cell r="O2">
            <v>33246.978264558791</v>
          </cell>
          <cell r="P2">
            <v>33979.032175804954</v>
          </cell>
          <cell r="Q2">
            <v>33315.535749217757</v>
          </cell>
          <cell r="R2">
            <v>33383.973301283724</v>
          </cell>
          <cell r="S2">
            <v>33590.684883084527</v>
          </cell>
          <cell r="T2">
            <v>34221.00308559314</v>
          </cell>
          <cell r="U2">
            <v>34439.686008971024</v>
          </cell>
          <cell r="V2">
            <v>34553.635894765161</v>
          </cell>
          <cell r="W2">
            <v>34692.926356769953</v>
          </cell>
          <cell r="X2">
            <v>34875.478636198241</v>
          </cell>
          <cell r="Y2">
            <v>35045.77181011418</v>
          </cell>
          <cell r="Z2">
            <v>35039.138042017454</v>
          </cell>
          <cell r="AA2">
            <v>35030.212993771544</v>
          </cell>
          <cell r="AB2">
            <v>35146.459179590049</v>
          </cell>
          <cell r="AC2">
            <v>35205.488783113949</v>
          </cell>
          <cell r="AD2">
            <v>35334.133317074877</v>
          </cell>
          <cell r="AE2">
            <v>35479.11637740452</v>
          </cell>
          <cell r="AF2">
            <v>35549.878163889356</v>
          </cell>
          <cell r="AG2">
            <v>35617.601118439692</v>
          </cell>
          <cell r="AH2">
            <v>35722.916457021332</v>
          </cell>
          <cell r="AI2">
            <v>35808.666802042884</v>
          </cell>
          <cell r="AJ2">
            <v>35891.979554393271</v>
          </cell>
          <cell r="AK2">
            <v>35894.306730689575</v>
          </cell>
          <cell r="AL2">
            <v>35983.91826507941</v>
          </cell>
          <cell r="AM2">
            <v>36160.04280944886</v>
          </cell>
          <cell r="AN2">
            <v>36281.814571688505</v>
          </cell>
          <cell r="AO2">
            <v>36477.673408499002</v>
          </cell>
          <cell r="AP2">
            <v>36630.787767505972</v>
          </cell>
          <cell r="AQ2">
            <v>36787.233549523</v>
          </cell>
          <cell r="AR2">
            <v>37041.682793337495</v>
          </cell>
          <cell r="AS2">
            <v>37167.458911358655</v>
          </cell>
          <cell r="AT2">
            <v>37148.086127076524</v>
          </cell>
          <cell r="AU2">
            <v>37356.906850276748</v>
          </cell>
          <cell r="AV2">
            <v>37556.172613518916</v>
          </cell>
          <cell r="AW2">
            <v>37838.748699827011</v>
          </cell>
          <cell r="AX2">
            <v>38036.12476022607</v>
          </cell>
          <cell r="AY2">
            <v>38301.212655386851</v>
          </cell>
          <cell r="AZ2">
            <v>38547.373090328219</v>
          </cell>
          <cell r="BA2">
            <v>38772.080729239402</v>
          </cell>
        </row>
      </sheetData>
      <sheetData sheetId="84">
        <row r="1">
          <cell r="A1" t="str">
            <v>Pulp production</v>
          </cell>
        </row>
        <row r="2">
          <cell r="C2">
            <v>11634.541961801444</v>
          </cell>
          <cell r="D2">
            <v>11145.128774202665</v>
          </cell>
          <cell r="E2">
            <v>11284.768798974741</v>
          </cell>
          <cell r="F2">
            <v>11594.144626817777</v>
          </cell>
          <cell r="G2">
            <v>11371.146452556284</v>
          </cell>
          <cell r="H2">
            <v>11378.228040935355</v>
          </cell>
          <cell r="I2">
            <v>11835.316597187437</v>
          </cell>
          <cell r="J2">
            <v>12421.109411619647</v>
          </cell>
          <cell r="K2">
            <v>11705.663050055151</v>
          </cell>
          <cell r="L2">
            <v>10574.408632793433</v>
          </cell>
          <cell r="M2">
            <v>11237.204854966094</v>
          </cell>
          <cell r="N2">
            <v>11037.648080751058</v>
          </cell>
          <cell r="O2">
            <v>11431.03958603958</v>
          </cell>
          <cell r="P2">
            <v>11980.104016588588</v>
          </cell>
          <cell r="Q2">
            <v>10954.796865059319</v>
          </cell>
          <cell r="R2">
            <v>10902.750466038966</v>
          </cell>
          <cell r="S2">
            <v>10978.906926157808</v>
          </cell>
          <cell r="T2">
            <v>11115.845622068196</v>
          </cell>
          <cell r="U2">
            <v>11220.281107164245</v>
          </cell>
          <cell r="V2">
            <v>11292.114255223849</v>
          </cell>
          <cell r="W2">
            <v>11343.075354373679</v>
          </cell>
          <cell r="X2">
            <v>11411.206222756811</v>
          </cell>
          <cell r="Y2">
            <v>11483.67785171668</v>
          </cell>
          <cell r="Z2">
            <v>11485.228778479917</v>
          </cell>
          <cell r="AA2">
            <v>11486.258218464631</v>
          </cell>
          <cell r="AB2">
            <v>11528.656751820414</v>
          </cell>
          <cell r="AC2">
            <v>11518.889700005308</v>
          </cell>
          <cell r="AD2">
            <v>11548.253235916529</v>
          </cell>
          <cell r="AE2">
            <v>11582.401272977131</v>
          </cell>
          <cell r="AF2">
            <v>11597.515651264181</v>
          </cell>
          <cell r="AG2">
            <v>11621.253182957353</v>
          </cell>
          <cell r="AH2">
            <v>11674.661384161245</v>
          </cell>
          <cell r="AI2">
            <v>11701.435880984707</v>
          </cell>
          <cell r="AJ2">
            <v>11739.497030219136</v>
          </cell>
          <cell r="AK2">
            <v>11760.826728456623</v>
          </cell>
          <cell r="AL2">
            <v>11816.749679005436</v>
          </cell>
          <cell r="AM2">
            <v>11879.503402068403</v>
          </cell>
          <cell r="AN2">
            <v>11939.049029417272</v>
          </cell>
          <cell r="AO2">
            <v>12018.531981996599</v>
          </cell>
          <cell r="AP2">
            <v>12085.472764678767</v>
          </cell>
          <cell r="AQ2">
            <v>12159.931025934869</v>
          </cell>
          <cell r="AR2">
            <v>12267.287816321084</v>
          </cell>
          <cell r="AS2">
            <v>12283.506842438615</v>
          </cell>
          <cell r="AT2">
            <v>12146.11670021007</v>
          </cell>
          <cell r="AU2">
            <v>12255.576984807614</v>
          </cell>
          <cell r="AV2">
            <v>12340.693933004235</v>
          </cell>
          <cell r="AW2">
            <v>12460.949865927083</v>
          </cell>
          <cell r="AX2">
            <v>12552.306634656929</v>
          </cell>
          <cell r="AY2">
            <v>12684.693645929137</v>
          </cell>
          <cell r="AZ2">
            <v>12789.461777572291</v>
          </cell>
          <cell r="BA2">
            <v>12890.433267783705</v>
          </cell>
        </row>
      </sheetData>
      <sheetData sheetId="85">
        <row r="1">
          <cell r="A1" t="str">
            <v>Paper production</v>
          </cell>
        </row>
        <row r="2">
          <cell r="C2">
            <v>21854.191770090332</v>
          </cell>
          <cell r="D2">
            <v>21655.462400669814</v>
          </cell>
          <cell r="E2">
            <v>21936.150923736739</v>
          </cell>
          <cell r="F2">
            <v>22776.28716460264</v>
          </cell>
          <cell r="G2">
            <v>23050.532042278719</v>
          </cell>
          <cell r="H2">
            <v>23753.368770269299</v>
          </cell>
          <cell r="I2">
            <v>24033.619312098348</v>
          </cell>
          <cell r="J2">
            <v>24431.727163971958</v>
          </cell>
          <cell r="K2">
            <v>22563.23432969072</v>
          </cell>
          <cell r="L2">
            <v>21102.210670167533</v>
          </cell>
          <cell r="M2">
            <v>22058.8184762649</v>
          </cell>
          <cell r="N2">
            <v>21114.331377443788</v>
          </cell>
          <cell r="O2">
            <v>20658.279637608535</v>
          </cell>
          <cell r="P2">
            <v>20645.161308543877</v>
          </cell>
          <cell r="Q2">
            <v>21167.006700521873</v>
          </cell>
          <cell r="R2">
            <v>21263.420626388819</v>
          </cell>
          <cell r="S2">
            <v>21411.291969092159</v>
          </cell>
          <cell r="T2">
            <v>21908.813909349847</v>
          </cell>
          <cell r="U2">
            <v>22032.377623049644</v>
          </cell>
          <cell r="V2">
            <v>22086.311963912645</v>
          </cell>
          <cell r="W2">
            <v>22173.228197298089</v>
          </cell>
          <cell r="X2">
            <v>22295.369293310785</v>
          </cell>
          <cell r="Y2">
            <v>22397.246115573289</v>
          </cell>
          <cell r="Z2">
            <v>22389.295222236386</v>
          </cell>
          <cell r="AA2">
            <v>22380.949243424962</v>
          </cell>
          <cell r="AB2">
            <v>22465.297002217663</v>
          </cell>
          <cell r="AC2">
            <v>22536.777449189303</v>
          </cell>
          <cell r="AD2">
            <v>22638.445215735926</v>
          </cell>
          <cell r="AE2">
            <v>22748.86956160509</v>
          </cell>
          <cell r="AF2">
            <v>22804.445649552763</v>
          </cell>
          <cell r="AG2">
            <v>22847.514661563891</v>
          </cell>
          <cell r="AH2">
            <v>22900.872056144177</v>
          </cell>
          <cell r="AI2">
            <v>22958.219866555268</v>
          </cell>
          <cell r="AJ2">
            <v>23000.116829759838</v>
          </cell>
          <cell r="AK2">
            <v>22981.736382560997</v>
          </cell>
          <cell r="AL2">
            <v>23017.390018217837</v>
          </cell>
          <cell r="AM2">
            <v>23129.185684757944</v>
          </cell>
          <cell r="AN2">
            <v>23191.269108696888</v>
          </cell>
          <cell r="AO2">
            <v>23307.495691623692</v>
          </cell>
          <cell r="AP2">
            <v>23391.585444644476</v>
          </cell>
          <cell r="AQ2">
            <v>23473.319029846924</v>
          </cell>
          <cell r="AR2">
            <v>23621.672013928033</v>
          </cell>
          <cell r="AS2">
            <v>23729.935910603283</v>
          </cell>
          <cell r="AT2">
            <v>23845.809070191041</v>
          </cell>
          <cell r="AU2">
            <v>23946.695795225274</v>
          </cell>
          <cell r="AV2">
            <v>24062.983967679738</v>
          </cell>
          <cell r="AW2">
            <v>24225.040761020075</v>
          </cell>
          <cell r="AX2">
            <v>24331.879528353835</v>
          </cell>
          <cell r="AY2">
            <v>24465.955983820259</v>
          </cell>
          <cell r="AZ2">
            <v>24604.541232025549</v>
          </cell>
          <cell r="BA2">
            <v>24727.38308409771</v>
          </cell>
        </row>
      </sheetData>
      <sheetData sheetId="86">
        <row r="1">
          <cell r="A1" t="str">
            <v>Printing and reproduction of recorded media</v>
          </cell>
        </row>
        <row r="2">
          <cell r="C2">
            <v>1707.5582081634773</v>
          </cell>
          <cell r="D2">
            <v>1687.9363051275232</v>
          </cell>
          <cell r="E2">
            <v>1653.3700172885196</v>
          </cell>
          <cell r="F2">
            <v>1632.6962785795793</v>
          </cell>
          <cell r="G2">
            <v>1594.7959051649993</v>
          </cell>
          <cell r="H2">
            <v>1665.1086835302879</v>
          </cell>
          <cell r="I2">
            <v>1661.6666407141984</v>
          </cell>
          <cell r="J2">
            <v>1646.3717544083843</v>
          </cell>
          <cell r="K2">
            <v>1440.7016002541325</v>
          </cell>
          <cell r="L2">
            <v>1353.0163870390309</v>
          </cell>
          <cell r="M2">
            <v>1325.2282612449042</v>
          </cell>
          <cell r="N2">
            <v>1208.0290853361537</v>
          </cell>
          <cell r="O2">
            <v>1157.6590409106725</v>
          </cell>
          <cell r="P2">
            <v>1353.7668506724851</v>
          </cell>
          <cell r="Q2">
            <v>1193.7321836365647</v>
          </cell>
          <cell r="R2">
            <v>1217.8022088559374</v>
          </cell>
          <cell r="S2">
            <v>1200.4859878345628</v>
          </cell>
          <cell r="T2">
            <v>1196.3435541750941</v>
          </cell>
          <cell r="U2">
            <v>1187.0272787571341</v>
          </cell>
          <cell r="V2">
            <v>1175.2096756286596</v>
          </cell>
          <cell r="W2">
            <v>1176.6228050981913</v>
          </cell>
          <cell r="X2">
            <v>1168.9031201306404</v>
          </cell>
          <cell r="Y2">
            <v>1164.847842824207</v>
          </cell>
          <cell r="Z2">
            <v>1164.6140413011512</v>
          </cell>
          <cell r="AA2">
            <v>1163.0055318819507</v>
          </cell>
          <cell r="AB2">
            <v>1152.5054255519726</v>
          </cell>
          <cell r="AC2">
            <v>1149.8216339193384</v>
          </cell>
          <cell r="AD2">
            <v>1147.4348654224216</v>
          </cell>
          <cell r="AE2">
            <v>1147.8455428223008</v>
          </cell>
          <cell r="AF2">
            <v>1147.9168630724193</v>
          </cell>
          <cell r="AG2">
            <v>1148.8332739184482</v>
          </cell>
          <cell r="AH2">
            <v>1147.3830167159097</v>
          </cell>
          <cell r="AI2">
            <v>1149.0110545029095</v>
          </cell>
          <cell r="AJ2">
            <v>1152.3656944143033</v>
          </cell>
          <cell r="AK2">
            <v>1151.7436196719573</v>
          </cell>
          <cell r="AL2">
            <v>1149.7785678561333</v>
          </cell>
          <cell r="AM2">
            <v>1151.3537226225153</v>
          </cell>
          <cell r="AN2">
            <v>1151.4964335743432</v>
          </cell>
          <cell r="AO2">
            <v>1151.6457348787105</v>
          </cell>
          <cell r="AP2">
            <v>1153.7295581827241</v>
          </cell>
          <cell r="AQ2">
            <v>1153.9834937412106</v>
          </cell>
          <cell r="AR2">
            <v>1152.722963088373</v>
          </cell>
          <cell r="AS2">
            <v>1154.016158316756</v>
          </cell>
          <cell r="AT2">
            <v>1156.1603566754104</v>
          </cell>
          <cell r="AU2">
            <v>1154.6340702438611</v>
          </cell>
          <cell r="AV2">
            <v>1152.4947128349449</v>
          </cell>
          <cell r="AW2">
            <v>1152.7580728798596</v>
          </cell>
          <cell r="AX2">
            <v>1151.9385972153093</v>
          </cell>
          <cell r="AY2">
            <v>1150.5630256374595</v>
          </cell>
          <cell r="AZ2">
            <v>1153.3700807303792</v>
          </cell>
          <cell r="BA2">
            <v>1154.2643773579882</v>
          </cell>
        </row>
      </sheetData>
      <sheetData sheetId="87">
        <row r="1">
          <cell r="A1" t="str">
            <v>Food, beverages and tobacco</v>
          </cell>
        </row>
        <row r="2">
          <cell r="C2">
            <v>30881.244003458301</v>
          </cell>
          <cell r="D2">
            <v>31624.336039357691</v>
          </cell>
          <cell r="E2">
            <v>32609.477018999412</v>
          </cell>
          <cell r="F2">
            <v>32826.53105788715</v>
          </cell>
          <cell r="G2">
            <v>32622.372027158581</v>
          </cell>
          <cell r="H2">
            <v>30985.333864259243</v>
          </cell>
          <cell r="I2">
            <v>29634.132122796338</v>
          </cell>
          <cell r="J2">
            <v>29799.590112797163</v>
          </cell>
          <cell r="K2">
            <v>29089.894597424176</v>
          </cell>
          <cell r="L2">
            <v>27579.419036023417</v>
          </cell>
          <cell r="M2">
            <v>28509.546892329399</v>
          </cell>
          <cell r="N2">
            <v>27816.475436898098</v>
          </cell>
          <cell r="O2">
            <v>28222.345222736079</v>
          </cell>
          <cell r="P2">
            <v>28372.877286465919</v>
          </cell>
          <cell r="Q2">
            <v>28664.479944022154</v>
          </cell>
          <cell r="R2">
            <v>29178.431399649708</v>
          </cell>
          <cell r="S2">
            <v>29976.57996400561</v>
          </cell>
          <cell r="T2">
            <v>30359.92974088998</v>
          </cell>
          <cell r="U2">
            <v>30681.321156824026</v>
          </cell>
          <cell r="V2">
            <v>30728.728630476864</v>
          </cell>
          <cell r="W2">
            <v>31097.1472316369</v>
          </cell>
          <cell r="X2">
            <v>31315.138885277949</v>
          </cell>
          <cell r="Y2">
            <v>31625.635932668512</v>
          </cell>
          <cell r="Z2">
            <v>31861.250839148295</v>
          </cell>
          <cell r="AA2">
            <v>32027.731139043612</v>
          </cell>
          <cell r="AB2">
            <v>32162.097361443364</v>
          </cell>
          <cell r="AC2">
            <v>32385.219769274561</v>
          </cell>
          <cell r="AD2">
            <v>32624.729843344223</v>
          </cell>
          <cell r="AE2">
            <v>32874.809857153959</v>
          </cell>
          <cell r="AF2">
            <v>33041.212243761722</v>
          </cell>
          <cell r="AG2">
            <v>33263.876195531178</v>
          </cell>
          <cell r="AH2">
            <v>33442.675557961004</v>
          </cell>
          <cell r="AI2">
            <v>33598.414284203391</v>
          </cell>
          <cell r="AJ2">
            <v>33734.747782128885</v>
          </cell>
          <cell r="AK2">
            <v>33883.935877577183</v>
          </cell>
          <cell r="AL2">
            <v>34006.66665183234</v>
          </cell>
          <cell r="AM2">
            <v>34286.049087378167</v>
          </cell>
          <cell r="AN2">
            <v>34477.21796001037</v>
          </cell>
          <cell r="AO2">
            <v>34682.912532435235</v>
          </cell>
          <cell r="AP2">
            <v>34869.768530364898</v>
          </cell>
          <cell r="AQ2">
            <v>35045.463037054084</v>
          </cell>
          <cell r="AR2">
            <v>35333.8753558065</v>
          </cell>
          <cell r="AS2">
            <v>35555.073346319026</v>
          </cell>
          <cell r="AT2">
            <v>35730.814512830781</v>
          </cell>
          <cell r="AU2">
            <v>35859.381146302403</v>
          </cell>
          <cell r="AV2">
            <v>36026.889844884805</v>
          </cell>
          <cell r="AW2">
            <v>36157.038916730366</v>
          </cell>
          <cell r="AX2">
            <v>36355.471304963161</v>
          </cell>
          <cell r="AY2">
            <v>36574.299904939413</v>
          </cell>
          <cell r="AZ2">
            <v>36688.499742585955</v>
          </cell>
          <cell r="BA2">
            <v>36884.964769050115</v>
          </cell>
        </row>
      </sheetData>
      <sheetData sheetId="88">
        <row r="1">
          <cell r="A1" t="str">
            <v>Transport equipment</v>
          </cell>
        </row>
        <row r="2">
          <cell r="C2">
            <v>9470.2394475854526</v>
          </cell>
          <cell r="D2">
            <v>9736.3312000000024</v>
          </cell>
          <cell r="E2">
            <v>9423.6248099999957</v>
          </cell>
          <cell r="F2">
            <v>9946.827989999998</v>
          </cell>
          <cell r="G2">
            <v>10038.173429999995</v>
          </cell>
          <cell r="H2">
            <v>9646.315993508686</v>
          </cell>
          <cell r="I2">
            <v>9428.4863399999977</v>
          </cell>
          <cell r="J2">
            <v>9387.7464899999995</v>
          </cell>
          <cell r="K2">
            <v>8550.4515800000008</v>
          </cell>
          <cell r="L2">
            <v>7393.4565500000008</v>
          </cell>
          <cell r="M2">
            <v>8086.0029054344905</v>
          </cell>
          <cell r="N2">
            <v>7944.9119783262931</v>
          </cell>
          <cell r="O2">
            <v>8131.098732106303</v>
          </cell>
          <cell r="P2">
            <v>8403.5125188938473</v>
          </cell>
          <cell r="Q2">
            <v>7965.5955855917882</v>
          </cell>
          <cell r="R2">
            <v>8080.5889727780996</v>
          </cell>
          <cell r="S2">
            <v>8616.4972748335822</v>
          </cell>
          <cell r="T2">
            <v>8660.4137242052821</v>
          </cell>
          <cell r="U2">
            <v>8755.9364313008373</v>
          </cell>
          <cell r="V2">
            <v>8851.9883004496569</v>
          </cell>
          <cell r="W2">
            <v>8833.0122053512296</v>
          </cell>
          <cell r="X2">
            <v>8864.3241577461904</v>
          </cell>
          <cell r="Y2">
            <v>9026.947096030688</v>
          </cell>
          <cell r="Z2">
            <v>9027.327499586574</v>
          </cell>
          <cell r="AA2">
            <v>9043.2902408677637</v>
          </cell>
          <cell r="AB2">
            <v>9141.4726228353084</v>
          </cell>
          <cell r="AC2">
            <v>9147.3323947466251</v>
          </cell>
          <cell r="AD2">
            <v>9200.9373943478768</v>
          </cell>
          <cell r="AE2">
            <v>9315.8207774142993</v>
          </cell>
          <cell r="AF2">
            <v>9338.4480832319514</v>
          </cell>
          <cell r="AG2">
            <v>9396.2288605338435</v>
          </cell>
          <cell r="AH2">
            <v>9468.4568084654402</v>
          </cell>
          <cell r="AI2">
            <v>9536.4428709353651</v>
          </cell>
          <cell r="AJ2">
            <v>9598.3853638513701</v>
          </cell>
          <cell r="AK2">
            <v>9659.7381554538424</v>
          </cell>
          <cell r="AL2">
            <v>9722.0952382480373</v>
          </cell>
          <cell r="AM2">
            <v>9803.3062600483845</v>
          </cell>
          <cell r="AN2">
            <v>9867.3244397591061</v>
          </cell>
          <cell r="AO2">
            <v>9953.7393091172635</v>
          </cell>
          <cell r="AP2">
            <v>10035.515796753585</v>
          </cell>
          <cell r="AQ2">
            <v>10118.676691996116</v>
          </cell>
          <cell r="AR2">
            <v>10187.955688905749</v>
          </cell>
          <cell r="AS2">
            <v>10260.777043645145</v>
          </cell>
          <cell r="AT2">
            <v>10324.496347236034</v>
          </cell>
          <cell r="AU2">
            <v>10383.471371288902</v>
          </cell>
          <cell r="AV2">
            <v>10432.397852288832</v>
          </cell>
          <cell r="AW2">
            <v>10516.370901191025</v>
          </cell>
          <cell r="AX2">
            <v>10602.12064352822</v>
          </cell>
          <cell r="AY2">
            <v>10684.014216731694</v>
          </cell>
          <cell r="AZ2">
            <v>10766.97903156915</v>
          </cell>
          <cell r="BA2">
            <v>10851.774034493728</v>
          </cell>
        </row>
      </sheetData>
      <sheetData sheetId="89">
        <row r="1">
          <cell r="A1" t="str">
            <v>Machinery equipment</v>
          </cell>
        </row>
        <row r="2">
          <cell r="C2">
            <v>19600.262937967487</v>
          </cell>
          <cell r="D2">
            <v>20079.504070000003</v>
          </cell>
          <cell r="E2">
            <v>19751.348710000002</v>
          </cell>
          <cell r="F2">
            <v>21345.696520000001</v>
          </cell>
          <cell r="G2">
            <v>21493.936819999999</v>
          </cell>
          <cell r="H2">
            <v>21304.679727577528</v>
          </cell>
          <cell r="I2">
            <v>21376.50604</v>
          </cell>
          <cell r="J2">
            <v>21316.572969999994</v>
          </cell>
          <cell r="K2">
            <v>21982.7634</v>
          </cell>
          <cell r="L2">
            <v>19012.370279999996</v>
          </cell>
          <cell r="M2">
            <v>20445.398339783053</v>
          </cell>
          <cell r="N2">
            <v>20083.089512785675</v>
          </cell>
          <cell r="O2">
            <v>19446.16811559199</v>
          </cell>
          <cell r="P2">
            <v>19445.424958923482</v>
          </cell>
          <cell r="Q2">
            <v>18771.264904382839</v>
          </cell>
          <cell r="R2">
            <v>18452.294907975323</v>
          </cell>
          <cell r="S2">
            <v>18706.005649055227</v>
          </cell>
          <cell r="T2">
            <v>18974.188567696638</v>
          </cell>
          <cell r="U2">
            <v>18987.037669571375</v>
          </cell>
          <cell r="V2">
            <v>19011.230632807055</v>
          </cell>
          <cell r="W2">
            <v>18926.137038911409</v>
          </cell>
          <cell r="X2">
            <v>18986.998070065496</v>
          </cell>
          <cell r="Y2">
            <v>19223.687167707834</v>
          </cell>
          <cell r="Z2">
            <v>19165.582057142794</v>
          </cell>
          <cell r="AA2">
            <v>19128.791999159959</v>
          </cell>
          <cell r="AB2">
            <v>19240.076718426793</v>
          </cell>
          <cell r="AC2">
            <v>19197.742646961229</v>
          </cell>
          <cell r="AD2">
            <v>19221.301972963774</v>
          </cell>
          <cell r="AE2">
            <v>19325.027416400313</v>
          </cell>
          <cell r="AF2">
            <v>19281.245464530108</v>
          </cell>
          <cell r="AG2">
            <v>19292.059182532881</v>
          </cell>
          <cell r="AH2">
            <v>19323.202505471425</v>
          </cell>
          <cell r="AI2">
            <v>19353.139423808407</v>
          </cell>
          <cell r="AJ2">
            <v>19317.479065283584</v>
          </cell>
          <cell r="AK2">
            <v>19320.941308706399</v>
          </cell>
          <cell r="AL2">
            <v>19324.445169543324</v>
          </cell>
          <cell r="AM2">
            <v>19370.587498100929</v>
          </cell>
          <cell r="AN2">
            <v>19370.442686568706</v>
          </cell>
          <cell r="AO2">
            <v>19379.730255287315</v>
          </cell>
          <cell r="AP2">
            <v>19407.165843723786</v>
          </cell>
          <cell r="AQ2">
            <v>19448.401064653273</v>
          </cell>
          <cell r="AR2">
            <v>19487.176349600715</v>
          </cell>
          <cell r="AS2">
            <v>19510.937895663141</v>
          </cell>
          <cell r="AT2">
            <v>19522.761873039173</v>
          </cell>
          <cell r="AU2">
            <v>19537.703210380332</v>
          </cell>
          <cell r="AV2">
            <v>19502.910838387903</v>
          </cell>
          <cell r="AW2">
            <v>19550.59253114634</v>
          </cell>
          <cell r="AX2">
            <v>19589.899107337751</v>
          </cell>
          <cell r="AY2">
            <v>19601.614225244932</v>
          </cell>
          <cell r="AZ2">
            <v>19628.100220886343</v>
          </cell>
          <cell r="BA2">
            <v>19665.606908762224</v>
          </cell>
        </row>
      </sheetData>
      <sheetData sheetId="90">
        <row r="1">
          <cell r="A1" t="str">
            <v>Textile and leather</v>
          </cell>
        </row>
        <row r="2">
          <cell r="C2">
            <v>10846.284445059815</v>
          </cell>
          <cell r="D2">
            <v>10745.431189999999</v>
          </cell>
          <cell r="E2">
            <v>10659.300529999999</v>
          </cell>
          <cell r="F2">
            <v>10555.71214</v>
          </cell>
          <cell r="G2">
            <v>9855.3424999999988</v>
          </cell>
          <cell r="H2">
            <v>8121.4267473880818</v>
          </cell>
          <cell r="I2">
            <v>7592.9877400000005</v>
          </cell>
          <cell r="J2">
            <v>7036.5364599999984</v>
          </cell>
          <cell r="K2">
            <v>6211.3426399999989</v>
          </cell>
          <cell r="L2">
            <v>5228.9950899999994</v>
          </cell>
          <cell r="M2">
            <v>5229.695480300149</v>
          </cell>
          <cell r="N2">
            <v>4912.0719504397703</v>
          </cell>
          <cell r="O2">
            <v>4750.745949862936</v>
          </cell>
          <cell r="P2">
            <v>4557.0566764619743</v>
          </cell>
          <cell r="Q2">
            <v>4422.4203036731651</v>
          </cell>
          <cell r="R2">
            <v>4469.2063855425004</v>
          </cell>
          <cell r="S2">
            <v>4467.2750387043125</v>
          </cell>
          <cell r="T2">
            <v>4482.2290885986458</v>
          </cell>
          <cell r="U2">
            <v>4421.9277972807713</v>
          </cell>
          <cell r="V2">
            <v>4337.6500577097022</v>
          </cell>
          <cell r="W2">
            <v>4338.1547496155663</v>
          </cell>
          <cell r="X2">
            <v>4305.4635587179246</v>
          </cell>
          <cell r="Y2">
            <v>4283.5696266312716</v>
          </cell>
          <cell r="Z2">
            <v>4276.3688512532053</v>
          </cell>
          <cell r="AA2">
            <v>4277.1228975790518</v>
          </cell>
          <cell r="AB2">
            <v>4243.4597076727259</v>
          </cell>
          <cell r="AC2">
            <v>4233.0420702819747</v>
          </cell>
          <cell r="AD2">
            <v>4220.172782961853</v>
          </cell>
          <cell r="AE2">
            <v>4226.6555733540335</v>
          </cell>
          <cell r="AF2">
            <v>4222.0733667089762</v>
          </cell>
          <cell r="AG2">
            <v>4222.2763427318359</v>
          </cell>
          <cell r="AH2">
            <v>4210.1093760081576</v>
          </cell>
          <cell r="AI2">
            <v>4202.6438368761392</v>
          </cell>
          <cell r="AJ2">
            <v>4197.3631970266379</v>
          </cell>
          <cell r="AK2">
            <v>4197.5212729812238</v>
          </cell>
          <cell r="AL2">
            <v>4173.6018591726988</v>
          </cell>
          <cell r="AM2">
            <v>4182.5226606046099</v>
          </cell>
          <cell r="AN2">
            <v>4177.4674196499609</v>
          </cell>
          <cell r="AO2">
            <v>4180.7939860255901</v>
          </cell>
          <cell r="AP2">
            <v>4183.4230150379344</v>
          </cell>
          <cell r="AQ2">
            <v>4185.7907829912583</v>
          </cell>
          <cell r="AR2">
            <v>4197.0732036483168</v>
          </cell>
          <cell r="AS2">
            <v>4191.7704434685647</v>
          </cell>
          <cell r="AT2">
            <v>4193.4025090670975</v>
          </cell>
          <cell r="AU2">
            <v>4206.6489317265441</v>
          </cell>
          <cell r="AV2">
            <v>4218.0861026720195</v>
          </cell>
          <cell r="AW2">
            <v>4221.5232863255869</v>
          </cell>
          <cell r="AX2">
            <v>4216.7251279857464</v>
          </cell>
          <cell r="AY2">
            <v>4229.0623116893166</v>
          </cell>
          <cell r="AZ2">
            <v>4244.6608291420598</v>
          </cell>
          <cell r="BA2">
            <v>4249.3128992490101</v>
          </cell>
        </row>
      </sheetData>
      <sheetData sheetId="91">
        <row r="1">
          <cell r="A1" t="str">
            <v>Wood and wood products</v>
          </cell>
        </row>
        <row r="2">
          <cell r="C2">
            <v>6468.386917860169</v>
          </cell>
          <cell r="D2">
            <v>6173.1098099999999</v>
          </cell>
          <cell r="E2">
            <v>6282.109059999998</v>
          </cell>
          <cell r="F2">
            <v>6728.6799700000001</v>
          </cell>
          <cell r="G2">
            <v>7384.0097899999973</v>
          </cell>
          <cell r="H2">
            <v>6971.0624824161414</v>
          </cell>
          <cell r="I2">
            <v>6619.6893599999976</v>
          </cell>
          <cell r="J2">
            <v>7193.3181999999997</v>
          </cell>
          <cell r="K2">
            <v>6920.7062099999985</v>
          </cell>
          <cell r="L2">
            <v>6712.1456200000002</v>
          </cell>
          <cell r="M2">
            <v>7312.8363804058181</v>
          </cell>
          <cell r="N2">
            <v>7416.2654898884648</v>
          </cell>
          <cell r="O2">
            <v>7223.4902122931062</v>
          </cell>
          <cell r="P2">
            <v>7494.956733822145</v>
          </cell>
          <cell r="Q2">
            <v>7726.4018372030623</v>
          </cell>
          <cell r="R2">
            <v>7925.7006324651275</v>
          </cell>
          <cell r="S2">
            <v>8310.3053103641942</v>
          </cell>
          <cell r="T2">
            <v>8543.0130120267841</v>
          </cell>
          <cell r="U2">
            <v>8623.4183310980079</v>
          </cell>
          <cell r="V2">
            <v>8644.1923279514358</v>
          </cell>
          <cell r="W2">
            <v>8709.2016170970819</v>
          </cell>
          <cell r="X2">
            <v>8659.8928899960811</v>
          </cell>
          <cell r="Y2">
            <v>8737.9158092059115</v>
          </cell>
          <cell r="Z2">
            <v>8790.8363779101128</v>
          </cell>
          <cell r="AA2">
            <v>8807.8502538916564</v>
          </cell>
          <cell r="AB2">
            <v>8826.259909374432</v>
          </cell>
          <cell r="AC2">
            <v>8848.4373564195284</v>
          </cell>
          <cell r="AD2">
            <v>8852.1713515957654</v>
          </cell>
          <cell r="AE2">
            <v>8890.5656854663757</v>
          </cell>
          <cell r="AF2">
            <v>8911.9769063385047</v>
          </cell>
          <cell r="AG2">
            <v>8946.7937230178341</v>
          </cell>
          <cell r="AH2">
            <v>8944.1771880913147</v>
          </cell>
          <cell r="AI2">
            <v>8985.5805647812558</v>
          </cell>
          <cell r="AJ2">
            <v>9019.1848017165776</v>
          </cell>
          <cell r="AK2">
            <v>9027.8516137602728</v>
          </cell>
          <cell r="AL2">
            <v>9035.3963415717262</v>
          </cell>
          <cell r="AM2">
            <v>9075.0119571895539</v>
          </cell>
          <cell r="AN2">
            <v>9103.6702863024966</v>
          </cell>
          <cell r="AO2">
            <v>9154.780821103599</v>
          </cell>
          <cell r="AP2">
            <v>9202.3965583124955</v>
          </cell>
          <cell r="AQ2">
            <v>9254.9142751468553</v>
          </cell>
          <cell r="AR2">
            <v>9192.5942114151749</v>
          </cell>
          <cell r="AS2">
            <v>9236.111007523632</v>
          </cell>
          <cell r="AT2">
            <v>9260.2487571790552</v>
          </cell>
          <cell r="AU2">
            <v>9265.9500360860602</v>
          </cell>
          <cell r="AV2">
            <v>9273.2812957501155</v>
          </cell>
          <cell r="AW2">
            <v>9283.5255089032617</v>
          </cell>
          <cell r="AX2">
            <v>9270.0362157455347</v>
          </cell>
          <cell r="AY2">
            <v>9296.9511212857542</v>
          </cell>
          <cell r="AZ2">
            <v>9305.1413413589453</v>
          </cell>
          <cell r="BA2">
            <v>9335.501521386459</v>
          </cell>
        </row>
      </sheetData>
      <sheetData sheetId="92">
        <row r="1">
          <cell r="A1" t="str">
            <v>Other industrial sectors</v>
          </cell>
        </row>
        <row r="2">
          <cell r="C2">
            <v>37984.29449516545</v>
          </cell>
          <cell r="D2">
            <v>38438.008134001175</v>
          </cell>
          <cell r="E2">
            <v>37882.827309459622</v>
          </cell>
          <cell r="F2">
            <v>35124.77443407636</v>
          </cell>
          <cell r="G2">
            <v>35145.863594297065</v>
          </cell>
          <cell r="H2">
            <v>35522.882728629629</v>
          </cell>
          <cell r="I2">
            <v>33874.183963046882</v>
          </cell>
          <cell r="J2">
            <v>33783.517327721849</v>
          </cell>
          <cell r="K2">
            <v>32921.362915151622</v>
          </cell>
          <cell r="L2">
            <v>29053.511617953143</v>
          </cell>
          <cell r="M2">
            <v>31334.304288769148</v>
          </cell>
          <cell r="N2">
            <v>28555.19883651545</v>
          </cell>
          <cell r="O2">
            <v>28271.955792040346</v>
          </cell>
          <cell r="P2">
            <v>27738.190528227948</v>
          </cell>
          <cell r="Q2">
            <v>27421.038986369724</v>
          </cell>
          <cell r="R2">
            <v>27760.338704799702</v>
          </cell>
          <cell r="S2">
            <v>28049.285661611477</v>
          </cell>
          <cell r="T2">
            <v>28404.89558806684</v>
          </cell>
          <cell r="U2">
            <v>28453.488589816017</v>
          </cell>
          <cell r="V2">
            <v>28272.77949998403</v>
          </cell>
          <cell r="W2">
            <v>28442.426546296112</v>
          </cell>
          <cell r="X2">
            <v>28410.116440130529</v>
          </cell>
          <cell r="Y2">
            <v>28550.368058296714</v>
          </cell>
          <cell r="Z2">
            <v>28568.964414925147</v>
          </cell>
          <cell r="AA2">
            <v>28577.030419011979</v>
          </cell>
          <cell r="AB2">
            <v>28545.812703529919</v>
          </cell>
          <cell r="AC2">
            <v>28568.319496352186</v>
          </cell>
          <cell r="AD2">
            <v>28639.079494560257</v>
          </cell>
          <cell r="AE2">
            <v>28685.622157675403</v>
          </cell>
          <cell r="AF2">
            <v>28749.551178523088</v>
          </cell>
          <cell r="AG2">
            <v>28823.147608932592</v>
          </cell>
          <cell r="AH2">
            <v>28907.61192130878</v>
          </cell>
          <cell r="AI2">
            <v>28970.291557909135</v>
          </cell>
          <cell r="AJ2">
            <v>29024.798800929424</v>
          </cell>
          <cell r="AK2">
            <v>29115.861573216967</v>
          </cell>
          <cell r="AL2">
            <v>29127.771544718067</v>
          </cell>
          <cell r="AM2">
            <v>29301.493076271272</v>
          </cell>
          <cell r="AN2">
            <v>29447.287431102333</v>
          </cell>
          <cell r="AO2">
            <v>29610.394049045168</v>
          </cell>
          <cell r="AP2">
            <v>29772.65370475563</v>
          </cell>
          <cell r="AQ2">
            <v>29924.348772357254</v>
          </cell>
          <cell r="AR2">
            <v>30117.841973706174</v>
          </cell>
          <cell r="AS2">
            <v>30305.806272900056</v>
          </cell>
          <cell r="AT2">
            <v>30187.690429379767</v>
          </cell>
          <cell r="AU2">
            <v>30132.33299631716</v>
          </cell>
          <cell r="AV2">
            <v>30192.331223424455</v>
          </cell>
          <cell r="AW2">
            <v>30185.274626674811</v>
          </cell>
          <cell r="AX2">
            <v>30170.929193685439</v>
          </cell>
          <cell r="AY2">
            <v>30095.080759745048</v>
          </cell>
          <cell r="AZ2">
            <v>30123.277056246861</v>
          </cell>
          <cell r="BA2">
            <v>30094.686490567874</v>
          </cell>
        </row>
      </sheetData>
      <sheetData sheetId="93">
        <row r="1">
          <cell r="A1" t="str">
            <v>Final energy consumption - Residential, Services, Agriculture</v>
          </cell>
        </row>
        <row r="2">
          <cell r="C2">
            <v>455005.1858590148</v>
          </cell>
          <cell r="D2">
            <v>476710.12506185524</v>
          </cell>
          <cell r="E2">
            <v>466386.95557916444</v>
          </cell>
          <cell r="F2">
            <v>484996.480208005</v>
          </cell>
          <cell r="G2">
            <v>489057.70342591021</v>
          </cell>
          <cell r="H2">
            <v>494973.73934907315</v>
          </cell>
          <cell r="I2">
            <v>494739.37105729693</v>
          </cell>
          <cell r="J2">
            <v>466059.94664924685</v>
          </cell>
          <cell r="K2">
            <v>490456.20328766858</v>
          </cell>
          <cell r="L2">
            <v>482858.23361841473</v>
          </cell>
          <cell r="M2">
            <v>513278.15981062903</v>
          </cell>
          <cell r="N2">
            <v>461767.69986076013</v>
          </cell>
          <cell r="O2">
            <v>478451.5206532646</v>
          </cell>
          <cell r="P2">
            <v>482035.05066962203</v>
          </cell>
          <cell r="Q2">
            <v>435085.5788832783</v>
          </cell>
          <cell r="R2">
            <v>450620.23141435237</v>
          </cell>
          <cell r="S2">
            <v>460318.83926704264</v>
          </cell>
          <cell r="T2">
            <v>458655.27772291738</v>
          </cell>
          <cell r="U2">
            <v>456061.05561576667</v>
          </cell>
          <cell r="V2">
            <v>451136.17038982845</v>
          </cell>
          <cell r="W2">
            <v>448319.43042759824</v>
          </cell>
          <cell r="X2">
            <v>448035.97178810311</v>
          </cell>
          <cell r="Y2">
            <v>447095.94089510047</v>
          </cell>
          <cell r="Z2">
            <v>444760.37269380095</v>
          </cell>
          <cell r="AA2">
            <v>443358.75615625561</v>
          </cell>
          <cell r="AB2">
            <v>442716.49573331652</v>
          </cell>
          <cell r="AC2">
            <v>443309.38120029232</v>
          </cell>
          <cell r="AD2">
            <v>444268.97871240327</v>
          </cell>
          <cell r="AE2">
            <v>445766.32206349878</v>
          </cell>
          <cell r="AF2">
            <v>447413.94817706727</v>
          </cell>
          <cell r="AG2">
            <v>448892.49333209096</v>
          </cell>
          <cell r="AH2">
            <v>451121.79728987411</v>
          </cell>
          <cell r="AI2">
            <v>451833.57822720759</v>
          </cell>
          <cell r="AJ2">
            <v>451956.39534696209</v>
          </cell>
          <cell r="AK2">
            <v>451294.90242660849</v>
          </cell>
          <cell r="AL2">
            <v>450508.60795914562</v>
          </cell>
          <cell r="AM2">
            <v>449736.41166144505</v>
          </cell>
          <cell r="AN2">
            <v>449193.82818681566</v>
          </cell>
          <cell r="AO2">
            <v>448642.12118212291</v>
          </cell>
          <cell r="AP2">
            <v>447726.83306131256</v>
          </cell>
          <cell r="AQ2">
            <v>447221.11736458569</v>
          </cell>
          <cell r="AR2">
            <v>447131.56375937333</v>
          </cell>
          <cell r="AS2">
            <v>446644.06115130766</v>
          </cell>
          <cell r="AT2">
            <v>445854.14940233488</v>
          </cell>
          <cell r="AU2">
            <v>444888.77817047091</v>
          </cell>
          <cell r="AV2">
            <v>444209.58233818685</v>
          </cell>
          <cell r="AW2">
            <v>443568.14411388076</v>
          </cell>
          <cell r="AX2">
            <v>442928.27449629136</v>
          </cell>
          <cell r="AY2">
            <v>442607.02915013576</v>
          </cell>
          <cell r="AZ2">
            <v>441863.8112602121</v>
          </cell>
          <cell r="BA2">
            <v>440899.12987660512</v>
          </cell>
        </row>
      </sheetData>
      <sheetData sheetId="94">
        <row r="1">
          <cell r="A1" t="str">
            <v>Residential</v>
          </cell>
        </row>
        <row r="2">
          <cell r="C2">
            <v>293048.55733303539</v>
          </cell>
          <cell r="D2">
            <v>307921.51796089194</v>
          </cell>
          <cell r="E2">
            <v>301735.9539976138</v>
          </cell>
          <cell r="F2">
            <v>311659.65387588146</v>
          </cell>
          <cell r="G2">
            <v>311915.84719534504</v>
          </cell>
          <cell r="H2">
            <v>311693.90603739041</v>
          </cell>
          <cell r="I2">
            <v>308233.48837915168</v>
          </cell>
          <cell r="J2">
            <v>288908.59062403202</v>
          </cell>
          <cell r="K2">
            <v>303285.26794201648</v>
          </cell>
          <cell r="L2">
            <v>300201.92458108492</v>
          </cell>
          <cell r="M2">
            <v>321246.87915223656</v>
          </cell>
          <cell r="N2">
            <v>283639.48585557204</v>
          </cell>
          <cell r="O2">
            <v>298188.48817662138</v>
          </cell>
          <cell r="P2">
            <v>301076.36968902423</v>
          </cell>
          <cell r="Q2">
            <v>265206.28600802191</v>
          </cell>
          <cell r="R2">
            <v>275587.34558950516</v>
          </cell>
          <cell r="S2">
            <v>283644.40928819508</v>
          </cell>
          <cell r="T2">
            <v>282028.24177082127</v>
          </cell>
          <cell r="U2">
            <v>279971.66154645348</v>
          </cell>
          <cell r="V2">
            <v>276535.78024616261</v>
          </cell>
          <cell r="W2">
            <v>275075.43440625805</v>
          </cell>
          <cell r="X2">
            <v>275454.10577761539</v>
          </cell>
          <cell r="Y2">
            <v>275030.98396126425</v>
          </cell>
          <cell r="Z2">
            <v>273675.21600200771</v>
          </cell>
          <cell r="AA2">
            <v>273192.114138123</v>
          </cell>
          <cell r="AB2">
            <v>272967.62149677833</v>
          </cell>
          <cell r="AC2">
            <v>273520.02230804245</v>
          </cell>
          <cell r="AD2">
            <v>274281.04598922154</v>
          </cell>
          <cell r="AE2">
            <v>275367.30372996087</v>
          </cell>
          <cell r="AF2">
            <v>276468.28785835992</v>
          </cell>
          <cell r="AG2">
            <v>277354.16656253219</v>
          </cell>
          <cell r="AH2">
            <v>278747.84563761088</v>
          </cell>
          <cell r="AI2">
            <v>278810.16412905778</v>
          </cell>
          <cell r="AJ2">
            <v>278658.98052967474</v>
          </cell>
          <cell r="AK2">
            <v>278023.73350978893</v>
          </cell>
          <cell r="AL2">
            <v>277352.12828808586</v>
          </cell>
          <cell r="AM2">
            <v>276501.93211318005</v>
          </cell>
          <cell r="AN2">
            <v>275799.83215551637</v>
          </cell>
          <cell r="AO2">
            <v>275087.63374729181</v>
          </cell>
          <cell r="AP2">
            <v>274124.62123018288</v>
          </cell>
          <cell r="AQ2">
            <v>273385.68556371029</v>
          </cell>
          <cell r="AR2">
            <v>272839.47916291119</v>
          </cell>
          <cell r="AS2">
            <v>272023.47752230836</v>
          </cell>
          <cell r="AT2">
            <v>271093.96816113981</v>
          </cell>
          <cell r="AU2">
            <v>269940.10472992784</v>
          </cell>
          <cell r="AV2">
            <v>269029.92012750293</v>
          </cell>
          <cell r="AW2">
            <v>268052.77675067575</v>
          </cell>
          <cell r="AX2">
            <v>267068.50821636012</v>
          </cell>
          <cell r="AY2">
            <v>266316.21326115739</v>
          </cell>
          <cell r="AZ2">
            <v>265259.9711063751</v>
          </cell>
          <cell r="BA2">
            <v>264037.09154372622</v>
          </cell>
        </row>
      </sheetData>
      <sheetData sheetId="95">
        <row r="1">
          <cell r="A1" t="str">
            <v>Residential: Space heating</v>
          </cell>
        </row>
        <row r="2">
          <cell r="C2">
            <v>201202.27096455061</v>
          </cell>
          <cell r="D2">
            <v>214696.91430633017</v>
          </cell>
          <cell r="E2">
            <v>206826.9334703655</v>
          </cell>
          <cell r="F2">
            <v>214179.71676192072</v>
          </cell>
          <cell r="G2">
            <v>212691.57813935858</v>
          </cell>
          <cell r="H2">
            <v>210709.75158272331</v>
          </cell>
          <cell r="I2">
            <v>206119.18989558832</v>
          </cell>
          <cell r="J2">
            <v>185718.8198522334</v>
          </cell>
          <cell r="K2">
            <v>198695.26037304656</v>
          </cell>
          <cell r="L2">
            <v>194238.01820483699</v>
          </cell>
          <cell r="M2">
            <v>213119.31586729284</v>
          </cell>
          <cell r="N2">
            <v>176436.71006400752</v>
          </cell>
          <cell r="O2">
            <v>189484.61373697655</v>
          </cell>
          <cell r="P2">
            <v>192586.61685074173</v>
          </cell>
          <cell r="Q2">
            <v>158001.65998517553</v>
          </cell>
          <cell r="R2">
            <v>168850.0583587939</v>
          </cell>
          <cell r="S2">
            <v>175511.57468118961</v>
          </cell>
          <cell r="T2">
            <v>174749.79437009068</v>
          </cell>
          <cell r="U2">
            <v>173809.15639808431</v>
          </cell>
          <cell r="V2">
            <v>171440.36977750002</v>
          </cell>
          <cell r="W2">
            <v>170519.50142586697</v>
          </cell>
          <cell r="X2">
            <v>170852.96813381626</v>
          </cell>
          <cell r="Y2">
            <v>170539.67682250729</v>
          </cell>
          <cell r="Z2">
            <v>169777.2223831969</v>
          </cell>
          <cell r="AA2">
            <v>169502.27989411438</v>
          </cell>
          <cell r="AB2">
            <v>169434.28285796344</v>
          </cell>
          <cell r="AC2">
            <v>169881.78554628961</v>
          </cell>
          <cell r="AD2">
            <v>170557.43311269584</v>
          </cell>
          <cell r="AE2">
            <v>171605.58777969319</v>
          </cell>
          <cell r="AF2">
            <v>172669.44130469664</v>
          </cell>
          <cell r="AG2">
            <v>173663.69155324029</v>
          </cell>
          <cell r="AH2">
            <v>175166.96916865138</v>
          </cell>
          <cell r="AI2">
            <v>175153.9534868075</v>
          </cell>
          <cell r="AJ2">
            <v>175100.1414151596</v>
          </cell>
          <cell r="AK2">
            <v>174831.62199034149</v>
          </cell>
          <cell r="AL2">
            <v>174467.53744433046</v>
          </cell>
          <cell r="AM2">
            <v>173944.28965833486</v>
          </cell>
          <cell r="AN2">
            <v>173494.78765350211</v>
          </cell>
          <cell r="AO2">
            <v>173051.90898333982</v>
          </cell>
          <cell r="AP2">
            <v>172420.40473783787</v>
          </cell>
          <cell r="AQ2">
            <v>171904.45048185953</v>
          </cell>
          <cell r="AR2">
            <v>171476.81674524079</v>
          </cell>
          <cell r="AS2">
            <v>170911.17926746904</v>
          </cell>
          <cell r="AT2">
            <v>170299.81483308334</v>
          </cell>
          <cell r="AU2">
            <v>169495.03848168638</v>
          </cell>
          <cell r="AV2">
            <v>168843.87110353122</v>
          </cell>
          <cell r="AW2">
            <v>168097.9486594419</v>
          </cell>
          <cell r="AX2">
            <v>167376.30355198099</v>
          </cell>
          <cell r="AY2">
            <v>166910.39534566767</v>
          </cell>
          <cell r="AZ2">
            <v>166155.58957486699</v>
          </cell>
          <cell r="BA2">
            <v>165262.14422249407</v>
          </cell>
        </row>
      </sheetData>
      <sheetData sheetId="96">
        <row r="1">
          <cell r="A1" t="str">
            <v>Residential: Space cooling</v>
          </cell>
        </row>
        <row r="2">
          <cell r="C2">
            <v>547.80678428256283</v>
          </cell>
          <cell r="D2">
            <v>596.95333357841253</v>
          </cell>
          <cell r="E2">
            <v>642.7743217301271</v>
          </cell>
          <cell r="F2">
            <v>689.40290974070888</v>
          </cell>
          <cell r="G2">
            <v>746.13878922174365</v>
          </cell>
          <cell r="H2">
            <v>810.65633366492023</v>
          </cell>
          <cell r="I2">
            <v>879.64032070221117</v>
          </cell>
          <cell r="J2">
            <v>939.50459298869396</v>
          </cell>
          <cell r="K2">
            <v>1015.283694068103</v>
          </cell>
          <cell r="L2">
            <v>1070.1037852564775</v>
          </cell>
          <cell r="M2">
            <v>1129.1743079294629</v>
          </cell>
          <cell r="N2">
            <v>1215.9925153097779</v>
          </cell>
          <cell r="O2">
            <v>1296.9642605433241</v>
          </cell>
          <cell r="P2">
            <v>1315.5688699121495</v>
          </cell>
          <cell r="Q2">
            <v>1340.5916597618761</v>
          </cell>
          <cell r="R2">
            <v>1361.2416299431793</v>
          </cell>
          <cell r="S2">
            <v>1381.9298080819001</v>
          </cell>
          <cell r="T2">
            <v>1434.9128348471295</v>
          </cell>
          <cell r="U2">
            <v>1472.4272629857257</v>
          </cell>
          <cell r="V2">
            <v>1530.8764138354816</v>
          </cell>
          <cell r="W2">
            <v>1563.051904549953</v>
          </cell>
          <cell r="X2">
            <v>1626.1524578186588</v>
          </cell>
          <cell r="Y2">
            <v>1663.184343804114</v>
          </cell>
          <cell r="Z2">
            <v>1712.1597704438864</v>
          </cell>
          <cell r="AA2">
            <v>1790.2281851545624</v>
          </cell>
          <cell r="AB2">
            <v>1863.1302391915472</v>
          </cell>
          <cell r="AC2">
            <v>1936.383682317392</v>
          </cell>
          <cell r="AD2">
            <v>2007.2230251551582</v>
          </cell>
          <cell r="AE2">
            <v>2081.944788019252</v>
          </cell>
          <cell r="AF2">
            <v>2147.9022889877383</v>
          </cell>
          <cell r="AG2">
            <v>2204.1977433602374</v>
          </cell>
          <cell r="AH2">
            <v>2258.1444367968106</v>
          </cell>
          <cell r="AI2">
            <v>2314.706713808253</v>
          </cell>
          <cell r="AJ2">
            <v>2378.0547927941534</v>
          </cell>
          <cell r="AK2">
            <v>2437.9071701344851</v>
          </cell>
          <cell r="AL2">
            <v>2497.8966234826448</v>
          </cell>
          <cell r="AM2">
            <v>2560.9288952155871</v>
          </cell>
          <cell r="AN2">
            <v>2619.0722252661226</v>
          </cell>
          <cell r="AO2">
            <v>2681.0379077734074</v>
          </cell>
          <cell r="AP2">
            <v>2743.6739986342304</v>
          </cell>
          <cell r="AQ2">
            <v>2804.2748894606057</v>
          </cell>
          <cell r="AR2">
            <v>2876.247344293623</v>
          </cell>
          <cell r="AS2">
            <v>2952.9160666981729</v>
          </cell>
          <cell r="AT2">
            <v>3029.0345921997518</v>
          </cell>
          <cell r="AU2">
            <v>3110.3853030703635</v>
          </cell>
          <cell r="AV2">
            <v>3192.6126220549727</v>
          </cell>
          <cell r="AW2">
            <v>3282.6126128000133</v>
          </cell>
          <cell r="AX2">
            <v>3374.1897099869216</v>
          </cell>
          <cell r="AY2">
            <v>3454.0240989884524</v>
          </cell>
          <cell r="AZ2">
            <v>3548.476673367587</v>
          </cell>
          <cell r="BA2">
            <v>3654.9344420345424</v>
          </cell>
        </row>
      </sheetData>
      <sheetData sheetId="97">
        <row r="1">
          <cell r="A1" t="str">
            <v>Residential: Water heating</v>
          </cell>
        </row>
        <row r="2">
          <cell r="C2">
            <v>42408.618315886815</v>
          </cell>
          <cell r="D2">
            <v>42798.958545317437</v>
          </cell>
          <cell r="E2">
            <v>43070.090249173896</v>
          </cell>
          <cell r="F2">
            <v>43753.885403805791</v>
          </cell>
          <cell r="G2">
            <v>44031.809530952516</v>
          </cell>
          <cell r="H2">
            <v>44245.588028530903</v>
          </cell>
          <cell r="I2">
            <v>44328.88252177299</v>
          </cell>
          <cell r="J2">
            <v>44157.385219976357</v>
          </cell>
          <cell r="K2">
            <v>44464.977028835587</v>
          </cell>
          <cell r="L2">
            <v>44589.298761403275</v>
          </cell>
          <cell r="M2">
            <v>45331.555600091568</v>
          </cell>
          <cell r="N2">
            <v>44684.355542619727</v>
          </cell>
          <cell r="O2">
            <v>45952.423821492259</v>
          </cell>
          <cell r="P2">
            <v>46198.209232194735</v>
          </cell>
          <cell r="Q2">
            <v>45880.379502402255</v>
          </cell>
          <cell r="R2">
            <v>45948.192318619011</v>
          </cell>
          <cell r="S2">
            <v>47476.314428554244</v>
          </cell>
          <cell r="T2">
            <v>46973.51320605103</v>
          </cell>
          <cell r="U2">
            <v>46239.961705294256</v>
          </cell>
          <cell r="V2">
            <v>45370.236639857801</v>
          </cell>
          <cell r="W2">
            <v>44833.504567815049</v>
          </cell>
          <cell r="X2">
            <v>44559.077053945999</v>
          </cell>
          <cell r="Y2">
            <v>44216.914523576022</v>
          </cell>
          <cell r="Z2">
            <v>43753.544221067888</v>
          </cell>
          <cell r="AA2">
            <v>43429.592891328975</v>
          </cell>
          <cell r="AB2">
            <v>43174.034619751568</v>
          </cell>
          <cell r="AC2">
            <v>43099.911379174097</v>
          </cell>
          <cell r="AD2">
            <v>43049.03768464231</v>
          </cell>
          <cell r="AE2">
            <v>43010.27690789738</v>
          </cell>
          <cell r="AF2">
            <v>42980.886568061847</v>
          </cell>
          <cell r="AG2">
            <v>42872.638235201317</v>
          </cell>
          <cell r="AH2">
            <v>42794.275834150721</v>
          </cell>
          <cell r="AI2">
            <v>42836.503859590353</v>
          </cell>
          <cell r="AJ2">
            <v>42817.28212763802</v>
          </cell>
          <cell r="AK2">
            <v>42665.491795938484</v>
          </cell>
          <cell r="AL2">
            <v>42523.1263801897</v>
          </cell>
          <cell r="AM2">
            <v>42347.125478748327</v>
          </cell>
          <cell r="AN2">
            <v>42202.443639494239</v>
          </cell>
          <cell r="AO2">
            <v>42058.447506767472</v>
          </cell>
          <cell r="AP2">
            <v>41876.567277599606</v>
          </cell>
          <cell r="AQ2">
            <v>41753.157130463194</v>
          </cell>
          <cell r="AR2">
            <v>41674.170364411235</v>
          </cell>
          <cell r="AS2">
            <v>41537.894285995513</v>
          </cell>
          <cell r="AT2">
            <v>41379.670765178445</v>
          </cell>
          <cell r="AU2">
            <v>41189.273965219531</v>
          </cell>
          <cell r="AV2">
            <v>41053.943700573196</v>
          </cell>
          <cell r="AW2">
            <v>40923.143905860197</v>
          </cell>
          <cell r="AX2">
            <v>40788.085596534249</v>
          </cell>
          <cell r="AY2">
            <v>40672.159594990146</v>
          </cell>
          <cell r="AZ2">
            <v>40518.536470046805</v>
          </cell>
          <cell r="BA2">
            <v>40334.090100421403</v>
          </cell>
        </row>
      </sheetData>
      <sheetData sheetId="98">
        <row r="1">
          <cell r="A1" t="str">
            <v>Residential: Cooking</v>
          </cell>
        </row>
        <row r="2">
          <cell r="C2">
            <v>18826.511428712314</v>
          </cell>
          <cell r="D2">
            <v>18900.489835692355</v>
          </cell>
          <cell r="E2">
            <v>19378.751245602198</v>
          </cell>
          <cell r="F2">
            <v>20112.858495969413</v>
          </cell>
          <cell r="G2">
            <v>20454.720179758475</v>
          </cell>
          <cell r="H2">
            <v>20867.745870803719</v>
          </cell>
          <cell r="I2">
            <v>20786.9241172277</v>
          </cell>
          <cell r="J2">
            <v>20864.78656645511</v>
          </cell>
          <cell r="K2">
            <v>20810.251316173428</v>
          </cell>
          <cell r="L2">
            <v>21087.989019107328</v>
          </cell>
          <cell r="M2">
            <v>21677.667986572589</v>
          </cell>
          <cell r="N2">
            <v>21309.30290854409</v>
          </cell>
          <cell r="O2">
            <v>21722.60511776882</v>
          </cell>
          <cell r="P2">
            <v>21879.518486357763</v>
          </cell>
          <cell r="Q2">
            <v>21579.013325757463</v>
          </cell>
          <cell r="R2">
            <v>21994.54434118246</v>
          </cell>
          <cell r="S2">
            <v>22508.044163651735</v>
          </cell>
          <cell r="T2">
            <v>22437.371968045412</v>
          </cell>
          <cell r="U2">
            <v>22173.928998285257</v>
          </cell>
          <cell r="V2">
            <v>21853.36305834931</v>
          </cell>
          <cell r="W2">
            <v>21618.091214139611</v>
          </cell>
          <cell r="X2">
            <v>21512.256505602189</v>
          </cell>
          <cell r="Y2">
            <v>21401.841285157025</v>
          </cell>
          <cell r="Z2">
            <v>21181.262604856911</v>
          </cell>
          <cell r="AA2">
            <v>21162.351341035715</v>
          </cell>
          <cell r="AB2">
            <v>21062.203551626051</v>
          </cell>
          <cell r="AC2">
            <v>21031.515862760582</v>
          </cell>
          <cell r="AD2">
            <v>21029.347139278369</v>
          </cell>
          <cell r="AE2">
            <v>20991.208187356373</v>
          </cell>
          <cell r="AF2">
            <v>20972.468777316193</v>
          </cell>
          <cell r="AG2">
            <v>20921.741161550442</v>
          </cell>
          <cell r="AH2">
            <v>20846.161983694412</v>
          </cell>
          <cell r="AI2">
            <v>20773.167641641849</v>
          </cell>
          <cell r="AJ2">
            <v>20703.824491679326</v>
          </cell>
          <cell r="AK2">
            <v>20589.105605074663</v>
          </cell>
          <cell r="AL2">
            <v>20483.020131796769</v>
          </cell>
          <cell r="AM2">
            <v>20358.469177602943</v>
          </cell>
          <cell r="AN2">
            <v>20252.264127600669</v>
          </cell>
          <cell r="AO2">
            <v>20145.320690476743</v>
          </cell>
          <cell r="AP2">
            <v>20028.708577862752</v>
          </cell>
          <cell r="AQ2">
            <v>19936.997307928079</v>
          </cell>
          <cell r="AR2">
            <v>19857.298351425161</v>
          </cell>
          <cell r="AS2">
            <v>19759.047970004631</v>
          </cell>
          <cell r="AT2">
            <v>19651.048177453184</v>
          </cell>
          <cell r="AU2">
            <v>19538.618587139485</v>
          </cell>
          <cell r="AV2">
            <v>19432.422175421514</v>
          </cell>
          <cell r="AW2">
            <v>19333.507696777491</v>
          </cell>
          <cell r="AX2">
            <v>19229.808904847407</v>
          </cell>
          <cell r="AY2">
            <v>19123.462662364487</v>
          </cell>
          <cell r="AZ2">
            <v>19012.21721188628</v>
          </cell>
          <cell r="BA2">
            <v>18897.780800774031</v>
          </cell>
        </row>
      </sheetData>
      <sheetData sheetId="99">
        <row r="1">
          <cell r="A1" t="str">
            <v>Residential: Complementary heating</v>
          </cell>
        </row>
        <row r="2">
          <cell r="C2">
            <v>0</v>
          </cell>
          <cell r="D2">
            <v>0</v>
          </cell>
          <cell r="E2">
            <v>0</v>
          </cell>
          <cell r="F2">
            <v>0</v>
          </cell>
          <cell r="G2">
            <v>0</v>
          </cell>
          <cell r="H2">
            <v>0</v>
          </cell>
          <cell r="I2">
            <v>0</v>
          </cell>
          <cell r="J2">
            <v>0</v>
          </cell>
          <cell r="K2">
            <v>0</v>
          </cell>
          <cell r="L2">
            <v>0</v>
          </cell>
          <cell r="M2">
            <v>0</v>
          </cell>
          <cell r="N2">
            <v>0</v>
          </cell>
          <cell r="O2">
            <v>0</v>
          </cell>
          <cell r="P2">
            <v>0</v>
          </cell>
          <cell r="Q2">
            <v>0</v>
          </cell>
          <cell r="R2">
            <v>0</v>
          </cell>
          <cell r="S2">
            <v>0</v>
          </cell>
          <cell r="T2">
            <v>0</v>
          </cell>
          <cell r="U2">
            <v>0</v>
          </cell>
          <cell r="V2">
            <v>0</v>
          </cell>
          <cell r="W2">
            <v>0</v>
          </cell>
          <cell r="X2">
            <v>0</v>
          </cell>
          <cell r="Y2">
            <v>0</v>
          </cell>
          <cell r="Z2">
            <v>0</v>
          </cell>
          <cell r="AA2">
            <v>0</v>
          </cell>
          <cell r="AB2">
            <v>0</v>
          </cell>
          <cell r="AC2">
            <v>0</v>
          </cell>
          <cell r="AD2">
            <v>0</v>
          </cell>
          <cell r="AE2">
            <v>0</v>
          </cell>
          <cell r="AF2">
            <v>0</v>
          </cell>
          <cell r="AG2">
            <v>0</v>
          </cell>
          <cell r="AH2">
            <v>0</v>
          </cell>
          <cell r="AI2">
            <v>0</v>
          </cell>
          <cell r="AJ2">
            <v>0</v>
          </cell>
          <cell r="AK2">
            <v>0</v>
          </cell>
          <cell r="AL2">
            <v>0</v>
          </cell>
          <cell r="AM2">
            <v>0</v>
          </cell>
          <cell r="AN2">
            <v>0</v>
          </cell>
          <cell r="AO2">
            <v>0</v>
          </cell>
          <cell r="AP2">
            <v>0</v>
          </cell>
          <cell r="AQ2">
            <v>0</v>
          </cell>
          <cell r="AR2">
            <v>0</v>
          </cell>
          <cell r="AS2">
            <v>0</v>
          </cell>
          <cell r="AT2">
            <v>0</v>
          </cell>
          <cell r="AU2">
            <v>0</v>
          </cell>
          <cell r="AV2">
            <v>0</v>
          </cell>
          <cell r="AW2">
            <v>0</v>
          </cell>
          <cell r="AX2">
            <v>0</v>
          </cell>
          <cell r="AY2">
            <v>0</v>
          </cell>
          <cell r="AZ2">
            <v>0</v>
          </cell>
          <cell r="BA2">
            <v>0</v>
          </cell>
        </row>
      </sheetData>
      <sheetData sheetId="100">
        <row r="1">
          <cell r="A1" t="str">
            <v>Residential: Household lighting</v>
          </cell>
        </row>
        <row r="2">
          <cell r="C2">
            <v>8068.0409645981417</v>
          </cell>
          <cell r="D2">
            <v>8126.9424127366565</v>
          </cell>
          <cell r="E2">
            <v>8109.1133487777888</v>
          </cell>
          <cell r="F2">
            <v>8098.2772045965203</v>
          </cell>
          <cell r="G2">
            <v>8077.5998538396461</v>
          </cell>
          <cell r="H2">
            <v>8038.5190960750069</v>
          </cell>
          <cell r="I2">
            <v>7994.1725174212597</v>
          </cell>
          <cell r="J2">
            <v>7940.5193933621231</v>
          </cell>
          <cell r="K2">
            <v>7832.6965126233636</v>
          </cell>
          <cell r="L2">
            <v>7627.7390017231564</v>
          </cell>
          <cell r="M2">
            <v>7303.8750655273734</v>
          </cell>
          <cell r="N2">
            <v>6706.5742243184768</v>
          </cell>
          <cell r="O2">
            <v>5874.6399589593566</v>
          </cell>
          <cell r="P2">
            <v>4909.7719712279468</v>
          </cell>
          <cell r="Q2">
            <v>3907.9590430315629</v>
          </cell>
          <cell r="R2">
            <v>2871.7962172338703</v>
          </cell>
          <cell r="S2">
            <v>2380.5417212938069</v>
          </cell>
          <cell r="T2">
            <v>2127.9248690818285</v>
          </cell>
          <cell r="U2">
            <v>2067.878078660452</v>
          </cell>
          <cell r="V2">
            <v>2055.4478848453605</v>
          </cell>
          <cell r="W2">
            <v>2039.6576126447742</v>
          </cell>
          <cell r="X2">
            <v>2029.8043582097196</v>
          </cell>
          <cell r="Y2">
            <v>2010.9317295383651</v>
          </cell>
          <cell r="Z2">
            <v>1975.8560122948554</v>
          </cell>
          <cell r="AA2">
            <v>1939.0514081295346</v>
          </cell>
          <cell r="AB2">
            <v>1900.8387994484233</v>
          </cell>
          <cell r="AC2">
            <v>1867.1808310143599</v>
          </cell>
          <cell r="AD2">
            <v>1841.6402472333232</v>
          </cell>
          <cell r="AE2">
            <v>1827.3904770256775</v>
          </cell>
          <cell r="AF2">
            <v>1822.935009087752</v>
          </cell>
          <cell r="AG2">
            <v>1823.7287413712561</v>
          </cell>
          <cell r="AH2">
            <v>1827.4142157066544</v>
          </cell>
          <cell r="AI2">
            <v>1835.2170866244478</v>
          </cell>
          <cell r="AJ2">
            <v>1839.3319833571425</v>
          </cell>
          <cell r="AK2">
            <v>1837.9181423215332</v>
          </cell>
          <cell r="AL2">
            <v>1837.941753748788</v>
          </cell>
          <cell r="AM2">
            <v>1841.006961017536</v>
          </cell>
          <cell r="AN2">
            <v>1844.8854331068801</v>
          </cell>
          <cell r="AO2">
            <v>1848.5352558986642</v>
          </cell>
          <cell r="AP2">
            <v>1851.709601037014</v>
          </cell>
          <cell r="AQ2">
            <v>1855.9837735557667</v>
          </cell>
          <cell r="AR2">
            <v>1863.0437640779096</v>
          </cell>
          <cell r="AS2">
            <v>1867.2528281659374</v>
          </cell>
          <cell r="AT2">
            <v>1869.2252091337714</v>
          </cell>
          <cell r="AU2">
            <v>1871.5707056974263</v>
          </cell>
          <cell r="AV2">
            <v>1874.7858976203352</v>
          </cell>
          <cell r="AW2">
            <v>1878.5223630858109</v>
          </cell>
          <cell r="AX2">
            <v>1880.6391487310752</v>
          </cell>
          <cell r="AY2">
            <v>1879.7459128049754</v>
          </cell>
          <cell r="AZ2">
            <v>1876.5303404147894</v>
          </cell>
          <cell r="BA2">
            <v>1867.6349285924573</v>
          </cell>
        </row>
      </sheetData>
      <sheetData sheetId="101">
        <row r="1">
          <cell r="A1" t="str">
            <v>Residential: Refrigerators and freezers</v>
          </cell>
        </row>
        <row r="2">
          <cell r="C2">
            <v>7439.334727032604</v>
          </cell>
          <cell r="D2">
            <v>7510.6947480769522</v>
          </cell>
          <cell r="E2">
            <v>7569.0953318482862</v>
          </cell>
          <cell r="F2">
            <v>7655.7143426530129</v>
          </cell>
          <cell r="G2">
            <v>7710.7167835267628</v>
          </cell>
          <cell r="H2">
            <v>7753.4169937782481</v>
          </cell>
          <cell r="I2">
            <v>7817.8642710185677</v>
          </cell>
          <cell r="J2">
            <v>7882.6857353672667</v>
          </cell>
          <cell r="K2">
            <v>7981.969382022904</v>
          </cell>
          <cell r="L2">
            <v>8075.9527674811206</v>
          </cell>
          <cell r="M2">
            <v>8168.9380191501432</v>
          </cell>
          <cell r="N2">
            <v>8233.872222010099</v>
          </cell>
          <cell r="O2">
            <v>8318.9031096460021</v>
          </cell>
          <cell r="P2">
            <v>8346.1386083174348</v>
          </cell>
          <cell r="Q2">
            <v>8493.2751680082201</v>
          </cell>
          <cell r="R2">
            <v>8591.758586389531</v>
          </cell>
          <cell r="S2">
            <v>8718.6009509532232</v>
          </cell>
          <cell r="T2">
            <v>8851.0587678627799</v>
          </cell>
          <cell r="U2">
            <v>8974.2057936666733</v>
          </cell>
          <cell r="V2">
            <v>9066.620727973228</v>
          </cell>
          <cell r="W2">
            <v>9124.2043634483944</v>
          </cell>
          <cell r="X2">
            <v>9169.078815469722</v>
          </cell>
          <cell r="Y2">
            <v>9196.9891313637818</v>
          </cell>
          <cell r="Z2">
            <v>9202.3132539802609</v>
          </cell>
          <cell r="AA2">
            <v>9180.6772279328616</v>
          </cell>
          <cell r="AB2">
            <v>9162.8492741059763</v>
          </cell>
          <cell r="AC2">
            <v>9124.749572546114</v>
          </cell>
          <cell r="AD2">
            <v>9070.4145743324025</v>
          </cell>
          <cell r="AE2">
            <v>9004.9328971258346</v>
          </cell>
          <cell r="AF2">
            <v>8933.6901955141493</v>
          </cell>
          <cell r="AG2">
            <v>8866.212785510932</v>
          </cell>
          <cell r="AH2">
            <v>8799.9054460133484</v>
          </cell>
          <cell r="AI2">
            <v>8728.0465371780847</v>
          </cell>
          <cell r="AJ2">
            <v>8658.9916992447361</v>
          </cell>
          <cell r="AK2">
            <v>8585.4020260657508</v>
          </cell>
          <cell r="AL2">
            <v>8510.7026738604873</v>
          </cell>
          <cell r="AM2">
            <v>8443.9086749028684</v>
          </cell>
          <cell r="AN2">
            <v>8370.0683677718425</v>
          </cell>
          <cell r="AO2">
            <v>8298.1581896549433</v>
          </cell>
          <cell r="AP2">
            <v>8224.1854595303957</v>
          </cell>
          <cell r="AQ2">
            <v>8147.5618004057451</v>
          </cell>
          <cell r="AR2">
            <v>8072.2669620798097</v>
          </cell>
          <cell r="AS2">
            <v>7996.2570661620521</v>
          </cell>
          <cell r="AT2">
            <v>7917.1490929684114</v>
          </cell>
          <cell r="AU2">
            <v>7838.5090794529797</v>
          </cell>
          <cell r="AV2">
            <v>7757.8488663664775</v>
          </cell>
          <cell r="AW2">
            <v>7678.9611490466232</v>
          </cell>
          <cell r="AX2">
            <v>7600.4504646117875</v>
          </cell>
          <cell r="AY2">
            <v>7523.5085018566369</v>
          </cell>
          <cell r="AZ2">
            <v>7445.2816890861395</v>
          </cell>
          <cell r="BA2">
            <v>7370.7534099113263</v>
          </cell>
        </row>
      </sheetData>
      <sheetData sheetId="102">
        <row r="1">
          <cell r="A1" t="str">
            <v>Residential: Washing machines</v>
          </cell>
        </row>
        <row r="2">
          <cell r="C2">
            <v>2945.4578001707628</v>
          </cell>
          <cell r="D2">
            <v>2887.3430048424516</v>
          </cell>
          <cell r="E2">
            <v>2884.6146174909845</v>
          </cell>
          <cell r="F2">
            <v>2907.5496201521037</v>
          </cell>
          <cell r="G2">
            <v>2933.4745042739723</v>
          </cell>
          <cell r="H2">
            <v>2960.6784048046156</v>
          </cell>
          <cell r="I2">
            <v>2976.5987749730411</v>
          </cell>
          <cell r="J2">
            <v>2994.5294415279295</v>
          </cell>
          <cell r="K2">
            <v>3007.5742118247344</v>
          </cell>
          <cell r="L2">
            <v>3020.1345085431103</v>
          </cell>
          <cell r="M2">
            <v>3042.6251009619637</v>
          </cell>
          <cell r="N2">
            <v>3059.3659318779041</v>
          </cell>
          <cell r="O2">
            <v>3091.4701735555568</v>
          </cell>
          <cell r="P2">
            <v>3101.4925463652903</v>
          </cell>
          <cell r="Q2">
            <v>3124.9795397871144</v>
          </cell>
          <cell r="R2">
            <v>3145.9876462863999</v>
          </cell>
          <cell r="S2">
            <v>3215.5197836933266</v>
          </cell>
          <cell r="T2">
            <v>3269.3906697044695</v>
          </cell>
          <cell r="U2">
            <v>3264.4028983926169</v>
          </cell>
          <cell r="V2">
            <v>3237.9520994122336</v>
          </cell>
          <cell r="W2">
            <v>3208.081108382019</v>
          </cell>
          <cell r="X2">
            <v>3190.9677717757995</v>
          </cell>
          <cell r="Y2">
            <v>3169.6733363300805</v>
          </cell>
          <cell r="Z2">
            <v>3119.6915586261775</v>
          </cell>
          <cell r="AA2">
            <v>3080.4391283793807</v>
          </cell>
          <cell r="AB2">
            <v>3049.7103714957534</v>
          </cell>
          <cell r="AC2">
            <v>3023.9361524282872</v>
          </cell>
          <cell r="AD2">
            <v>2995.3215471561284</v>
          </cell>
          <cell r="AE2">
            <v>2969.2220271955789</v>
          </cell>
          <cell r="AF2">
            <v>2943.383736707864</v>
          </cell>
          <cell r="AG2">
            <v>2918.8558171794689</v>
          </cell>
          <cell r="AH2">
            <v>2899.2756818844241</v>
          </cell>
          <cell r="AI2">
            <v>2890.7943836711556</v>
          </cell>
          <cell r="AJ2">
            <v>2871.271612247705</v>
          </cell>
          <cell r="AK2">
            <v>2844.6221404836815</v>
          </cell>
          <cell r="AL2">
            <v>2824.7056287465748</v>
          </cell>
          <cell r="AM2">
            <v>2809.3586126569239</v>
          </cell>
          <cell r="AN2">
            <v>2800.4973263974352</v>
          </cell>
          <cell r="AO2">
            <v>2791.0872583383521</v>
          </cell>
          <cell r="AP2">
            <v>2782.0533767065986</v>
          </cell>
          <cell r="AQ2">
            <v>2777.4794757552295</v>
          </cell>
          <cell r="AR2">
            <v>2778.1014325969754</v>
          </cell>
          <cell r="AS2">
            <v>2772.1674750225425</v>
          </cell>
          <cell r="AT2">
            <v>2762.2342107107052</v>
          </cell>
          <cell r="AU2">
            <v>2751.3417980141139</v>
          </cell>
          <cell r="AV2">
            <v>2743.4527144188382</v>
          </cell>
          <cell r="AW2">
            <v>2736.3002502034374</v>
          </cell>
          <cell r="AX2">
            <v>2726.4732355357232</v>
          </cell>
          <cell r="AY2">
            <v>2712.1523818656738</v>
          </cell>
          <cell r="AZ2">
            <v>2699.3741081127505</v>
          </cell>
          <cell r="BA2">
            <v>2686.3857243998577</v>
          </cell>
        </row>
      </sheetData>
      <sheetData sheetId="103">
        <row r="1">
          <cell r="A1" t="str">
            <v>Residential: Clothes dryers</v>
          </cell>
        </row>
        <row r="2">
          <cell r="C2">
            <v>1042.9873960222778</v>
          </cell>
          <cell r="D2">
            <v>1118.6073130259497</v>
          </cell>
          <cell r="E2">
            <v>1200.5000871887612</v>
          </cell>
          <cell r="F2">
            <v>1320.0437468672401</v>
          </cell>
          <cell r="G2">
            <v>1416.3748147107822</v>
          </cell>
          <cell r="H2">
            <v>1532.9187557988305</v>
          </cell>
          <cell r="I2">
            <v>1644.7567563259736</v>
          </cell>
          <cell r="J2">
            <v>1767.9002437096256</v>
          </cell>
          <cell r="K2">
            <v>1889.9304534964788</v>
          </cell>
          <cell r="L2">
            <v>2024.3781280571989</v>
          </cell>
          <cell r="M2">
            <v>2173.8247642636734</v>
          </cell>
          <cell r="N2">
            <v>2210.643902295732</v>
          </cell>
          <cell r="O2">
            <v>2257.8096538570171</v>
          </cell>
          <cell r="P2">
            <v>2309.678489473129</v>
          </cell>
          <cell r="Q2">
            <v>2351.4537859769675</v>
          </cell>
          <cell r="R2">
            <v>2386.8088507575794</v>
          </cell>
          <cell r="S2">
            <v>2453.3161895922253</v>
          </cell>
          <cell r="T2">
            <v>2493.2700037414825</v>
          </cell>
          <cell r="U2">
            <v>2504.8660237875965</v>
          </cell>
          <cell r="V2">
            <v>2509.7807311822185</v>
          </cell>
          <cell r="W2">
            <v>2516.7210393115879</v>
          </cell>
          <cell r="X2">
            <v>2542.5380718190304</v>
          </cell>
          <cell r="Y2">
            <v>2568.2792431172588</v>
          </cell>
          <cell r="Z2">
            <v>2579.4000089052092</v>
          </cell>
          <cell r="AA2">
            <v>2596.8624941129942</v>
          </cell>
          <cell r="AB2">
            <v>2622.2861387397693</v>
          </cell>
          <cell r="AC2">
            <v>2653.592862227214</v>
          </cell>
          <cell r="AD2">
            <v>2686.1643959310054</v>
          </cell>
          <cell r="AE2">
            <v>2719.8911558823047</v>
          </cell>
          <cell r="AF2">
            <v>2753.0163987030737</v>
          </cell>
          <cell r="AG2">
            <v>2784.5573836192148</v>
          </cell>
          <cell r="AH2">
            <v>2815.1468623119526</v>
          </cell>
          <cell r="AI2">
            <v>2851.7079270336553</v>
          </cell>
          <cell r="AJ2">
            <v>2877.600852081674</v>
          </cell>
          <cell r="AK2">
            <v>2893.5850904769218</v>
          </cell>
          <cell r="AL2">
            <v>2913.6745279416796</v>
          </cell>
          <cell r="AM2">
            <v>2935.7095419192087</v>
          </cell>
          <cell r="AN2">
            <v>2964.4523660108403</v>
          </cell>
          <cell r="AO2">
            <v>2989.8979640679177</v>
          </cell>
          <cell r="AP2">
            <v>3014.3118309224637</v>
          </cell>
          <cell r="AQ2">
            <v>3043.4201495231096</v>
          </cell>
          <cell r="AR2">
            <v>3077.3779721609671</v>
          </cell>
          <cell r="AS2">
            <v>3103.4016154066494</v>
          </cell>
          <cell r="AT2">
            <v>3125.6279954687607</v>
          </cell>
          <cell r="AU2">
            <v>3146.9535866624947</v>
          </cell>
          <cell r="AV2">
            <v>3172.3374945806777</v>
          </cell>
          <cell r="AW2">
            <v>3195.4186695760136</v>
          </cell>
          <cell r="AX2">
            <v>3217.3220946637216</v>
          </cell>
          <cell r="AY2">
            <v>3235.8675337837308</v>
          </cell>
          <cell r="AZ2">
            <v>3254.3008862096976</v>
          </cell>
          <cell r="BA2">
            <v>3272.4684960801105</v>
          </cell>
        </row>
      </sheetData>
      <sheetData sheetId="104">
        <row r="1">
          <cell r="A1" t="str">
            <v>Residential: Dishwashers</v>
          </cell>
        </row>
        <row r="2">
          <cell r="C2">
            <v>1122.4460048875765</v>
          </cell>
          <cell r="D2">
            <v>1165.9237830024356</v>
          </cell>
          <cell r="E2">
            <v>1218.78086361131</v>
          </cell>
          <cell r="F2">
            <v>1283.0387731431083</v>
          </cell>
          <cell r="G2">
            <v>1347.5681274934143</v>
          </cell>
          <cell r="H2">
            <v>1412.7315215748376</v>
          </cell>
          <cell r="I2">
            <v>1483.5592733356775</v>
          </cell>
          <cell r="J2">
            <v>1562.7971738975723</v>
          </cell>
          <cell r="K2">
            <v>1653.2523413186432</v>
          </cell>
          <cell r="L2">
            <v>1735.728182352454</v>
          </cell>
          <cell r="M2">
            <v>1819.7301982061176</v>
          </cell>
          <cell r="N2">
            <v>1853.3643672255653</v>
          </cell>
          <cell r="O2">
            <v>1901.357287229343</v>
          </cell>
          <cell r="P2">
            <v>1946.6262167413752</v>
          </cell>
          <cell r="Q2">
            <v>1993.602368427381</v>
          </cell>
          <cell r="R2">
            <v>2023.1765147239655</v>
          </cell>
          <cell r="S2">
            <v>2109.8027998813841</v>
          </cell>
          <cell r="T2">
            <v>2189.5129113815024</v>
          </cell>
          <cell r="U2">
            <v>2229.0799442567618</v>
          </cell>
          <cell r="V2">
            <v>2258.6932706369685</v>
          </cell>
          <cell r="W2">
            <v>2289.5211360363724</v>
          </cell>
          <cell r="X2">
            <v>2342.273855761855</v>
          </cell>
          <cell r="Y2">
            <v>2395.8083921155444</v>
          </cell>
          <cell r="Z2">
            <v>2426.627401756059</v>
          </cell>
          <cell r="AA2">
            <v>2461.7905696393723</v>
          </cell>
          <cell r="AB2">
            <v>2498.9656475455176</v>
          </cell>
          <cell r="AC2">
            <v>2535.142405959813</v>
          </cell>
          <cell r="AD2">
            <v>2565.5766282379277</v>
          </cell>
          <cell r="AE2">
            <v>2593.1531460634178</v>
          </cell>
          <cell r="AF2">
            <v>2616.7213960766085</v>
          </cell>
          <cell r="AG2">
            <v>2634.9107145012158</v>
          </cell>
          <cell r="AH2">
            <v>2649.3858333658918</v>
          </cell>
          <cell r="AI2">
            <v>2672.0585996172576</v>
          </cell>
          <cell r="AJ2">
            <v>2678.1128735894135</v>
          </cell>
          <cell r="AK2">
            <v>2672.7744792302783</v>
          </cell>
          <cell r="AL2">
            <v>2674.2511074949502</v>
          </cell>
          <cell r="AM2">
            <v>2679.265437187596</v>
          </cell>
          <cell r="AN2">
            <v>2690.7896010158024</v>
          </cell>
          <cell r="AO2">
            <v>2699.7330201326713</v>
          </cell>
          <cell r="AP2">
            <v>2707.9946441070547</v>
          </cell>
          <cell r="AQ2">
            <v>2721.027534105066</v>
          </cell>
          <cell r="AR2">
            <v>2741.1188849025589</v>
          </cell>
          <cell r="AS2">
            <v>2753.6994755069613</v>
          </cell>
          <cell r="AT2">
            <v>2761.8927630020166</v>
          </cell>
          <cell r="AU2">
            <v>2768.8612923281726</v>
          </cell>
          <cell r="AV2">
            <v>2780.3622204961143</v>
          </cell>
          <cell r="AW2">
            <v>2791.6395625671685</v>
          </cell>
          <cell r="AX2">
            <v>2800.2663947228393</v>
          </cell>
          <cell r="AY2">
            <v>2803.9317013495183</v>
          </cell>
          <cell r="AZ2">
            <v>2809.5233203928096</v>
          </cell>
          <cell r="BA2">
            <v>2813.5799364511117</v>
          </cell>
        </row>
      </sheetData>
      <sheetData sheetId="105">
        <row r="1">
          <cell r="A1" t="str">
            <v>Residential: TV and multimedia</v>
          </cell>
        </row>
        <row r="2">
          <cell r="C2">
            <v>5307.1738401444227</v>
          </cell>
          <cell r="D2">
            <v>5779.6346565815547</v>
          </cell>
          <cell r="E2">
            <v>6288.0451283154798</v>
          </cell>
          <cell r="F2">
            <v>6863.5034612528352</v>
          </cell>
          <cell r="G2">
            <v>7444.6556677910648</v>
          </cell>
          <cell r="H2">
            <v>8057.4848159788799</v>
          </cell>
          <cell r="I2">
            <v>8656.1401363925597</v>
          </cell>
          <cell r="J2">
            <v>9269.1809269485184</v>
          </cell>
          <cell r="K2">
            <v>9873.5299452391555</v>
          </cell>
          <cell r="L2">
            <v>10445.096824014614</v>
          </cell>
          <cell r="M2">
            <v>10960.094269172489</v>
          </cell>
          <cell r="N2">
            <v>11240.826562181826</v>
          </cell>
          <cell r="O2">
            <v>11423.682477854347</v>
          </cell>
          <cell r="P2">
            <v>11489.840130477116</v>
          </cell>
          <cell r="Q2">
            <v>11451.50323865949</v>
          </cell>
          <cell r="R2">
            <v>11304.641668043569</v>
          </cell>
          <cell r="S2">
            <v>10780.406612398672</v>
          </cell>
          <cell r="T2">
            <v>10405.776581913447</v>
          </cell>
          <cell r="U2">
            <v>10189.959626480228</v>
          </cell>
          <cell r="V2">
            <v>10195.009870938231</v>
          </cell>
          <cell r="W2">
            <v>10331.805628011563</v>
          </cell>
          <cell r="X2">
            <v>10549.286130353801</v>
          </cell>
          <cell r="Y2">
            <v>10753.473556337163</v>
          </cell>
          <cell r="Z2">
            <v>10856.472831400188</v>
          </cell>
          <cell r="AA2">
            <v>10966.477287660677</v>
          </cell>
          <cell r="AB2">
            <v>11097.907810547305</v>
          </cell>
          <cell r="AC2">
            <v>11230.440811577215</v>
          </cell>
          <cell r="AD2">
            <v>11320.917413415147</v>
          </cell>
          <cell r="AE2">
            <v>11387.388370431763</v>
          </cell>
          <cell r="AF2">
            <v>11436.425972178922</v>
          </cell>
          <cell r="AG2">
            <v>11466.189722785568</v>
          </cell>
          <cell r="AH2">
            <v>11489.055771267105</v>
          </cell>
          <cell r="AI2">
            <v>11530.963595815958</v>
          </cell>
          <cell r="AJ2">
            <v>11520.720948347729</v>
          </cell>
          <cell r="AK2">
            <v>11479.476319193833</v>
          </cell>
          <cell r="AL2">
            <v>11452.744523471785</v>
          </cell>
          <cell r="AM2">
            <v>11429.033709745656</v>
          </cell>
          <cell r="AN2">
            <v>11415.397394941219</v>
          </cell>
          <cell r="AO2">
            <v>11389.771331560443</v>
          </cell>
          <cell r="AP2">
            <v>11355.637712285694</v>
          </cell>
          <cell r="AQ2">
            <v>11328.711871382924</v>
          </cell>
          <cell r="AR2">
            <v>11309.068781006876</v>
          </cell>
          <cell r="AS2">
            <v>11266.004003214173</v>
          </cell>
          <cell r="AT2">
            <v>11211.683084795799</v>
          </cell>
          <cell r="AU2">
            <v>11158.596401139765</v>
          </cell>
          <cell r="AV2">
            <v>11115.758623643938</v>
          </cell>
          <cell r="AW2">
            <v>11076.752491632691</v>
          </cell>
          <cell r="AX2">
            <v>11026.720207780938</v>
          </cell>
          <cell r="AY2">
            <v>10968.47332847723</v>
          </cell>
          <cell r="AZ2">
            <v>10917.757063130235</v>
          </cell>
          <cell r="BA2">
            <v>10865.737444608731</v>
          </cell>
        </row>
      </sheetData>
      <sheetData sheetId="106">
        <row r="1">
          <cell r="A1" t="str">
            <v>Residential: ICT equipment</v>
          </cell>
        </row>
        <row r="2">
          <cell r="C2">
            <v>1376.4523792936636</v>
          </cell>
          <cell r="D2">
            <v>1476.9307572266725</v>
          </cell>
          <cell r="E2">
            <v>1581.518489995638</v>
          </cell>
          <cell r="F2">
            <v>1725.8386242107838</v>
          </cell>
          <cell r="G2">
            <v>1890.64453316398</v>
          </cell>
          <cell r="H2">
            <v>2028.4851475003923</v>
          </cell>
          <cell r="I2">
            <v>2170.6436476191543</v>
          </cell>
          <cell r="J2">
            <v>2322.1224508398159</v>
          </cell>
          <cell r="K2">
            <v>2454.0424607056871</v>
          </cell>
          <cell r="L2">
            <v>2585.7890046189959</v>
          </cell>
          <cell r="M2">
            <v>2715.4523087107209</v>
          </cell>
          <cell r="N2">
            <v>2800.0107123991388</v>
          </cell>
          <cell r="O2">
            <v>2891.8282335450581</v>
          </cell>
          <cell r="P2">
            <v>2957.4033773203041</v>
          </cell>
          <cell r="Q2">
            <v>2986.9354212350631</v>
          </cell>
          <cell r="R2">
            <v>2977.3159221704896</v>
          </cell>
          <cell r="S2">
            <v>2974.0148301870977</v>
          </cell>
          <cell r="T2">
            <v>2977.5907314185356</v>
          </cell>
          <cell r="U2">
            <v>2992.8488901456431</v>
          </cell>
          <cell r="V2">
            <v>3037.4213984090879</v>
          </cell>
          <cell r="W2">
            <v>3110.3040123425226</v>
          </cell>
          <cell r="X2">
            <v>3187.0185711279869</v>
          </cell>
          <cell r="Y2">
            <v>3241.3370171296697</v>
          </cell>
          <cell r="Z2">
            <v>3254.3298694738996</v>
          </cell>
          <cell r="AA2">
            <v>3265.1726998008257</v>
          </cell>
          <cell r="AB2">
            <v>3279.9980682388809</v>
          </cell>
          <cell r="AC2">
            <v>3295.3260497674028</v>
          </cell>
          <cell r="AD2">
            <v>3296.605749868188</v>
          </cell>
          <cell r="AE2">
            <v>3290.5404422775568</v>
          </cell>
          <cell r="AF2">
            <v>3279.9568124672151</v>
          </cell>
          <cell r="AG2">
            <v>3266.3193677408385</v>
          </cell>
          <cell r="AH2">
            <v>3251.704372579808</v>
          </cell>
          <cell r="AI2">
            <v>3244.7416836419075</v>
          </cell>
          <cell r="AJ2">
            <v>3223.2239987111047</v>
          </cell>
          <cell r="AK2">
            <v>3196.2967638209293</v>
          </cell>
          <cell r="AL2">
            <v>3174.4096057032421</v>
          </cell>
          <cell r="AM2">
            <v>3154.6017949274801</v>
          </cell>
          <cell r="AN2">
            <v>3137.0515801373463</v>
          </cell>
          <cell r="AO2">
            <v>3116.1592072195454</v>
          </cell>
          <cell r="AP2">
            <v>3093.0850091763587</v>
          </cell>
          <cell r="AQ2">
            <v>3072.2558733197411</v>
          </cell>
          <cell r="AR2">
            <v>3054.2582362363692</v>
          </cell>
          <cell r="AS2">
            <v>3032.2574347996419</v>
          </cell>
          <cell r="AT2">
            <v>3008.4025076709472</v>
          </cell>
          <cell r="AU2">
            <v>2985.6627294208092</v>
          </cell>
          <cell r="AV2">
            <v>2967.2197027901534</v>
          </cell>
          <cell r="AW2">
            <v>2950.3261386522913</v>
          </cell>
          <cell r="AX2">
            <v>2931.0572951966979</v>
          </cell>
          <cell r="AY2">
            <v>2909.9503845891895</v>
          </cell>
          <cell r="AZ2">
            <v>2891.7660642850187</v>
          </cell>
          <cell r="BA2">
            <v>2872.7350900038377</v>
          </cell>
        </row>
      </sheetData>
      <sheetData sheetId="107">
        <row r="1">
          <cell r="A1" t="str">
            <v>Residential: Other appliances</v>
          </cell>
        </row>
        <row r="2">
          <cell r="C2">
            <v>2761.4567274535971</v>
          </cell>
          <cell r="D2">
            <v>2862.1252644809192</v>
          </cell>
          <cell r="E2">
            <v>2965.7368435138378</v>
          </cell>
          <cell r="F2">
            <v>3069.8245315692707</v>
          </cell>
          <cell r="G2">
            <v>3170.5662712541671</v>
          </cell>
          <cell r="H2">
            <v>3275.929486156595</v>
          </cell>
          <cell r="I2">
            <v>3375.1161467741931</v>
          </cell>
          <cell r="J2">
            <v>3488.35902672562</v>
          </cell>
          <cell r="K2">
            <v>3606.5002226619858</v>
          </cell>
          <cell r="L2">
            <v>3701.696393690228</v>
          </cell>
          <cell r="M2">
            <v>3804.6256643576348</v>
          </cell>
          <cell r="N2">
            <v>3888.4669027821346</v>
          </cell>
          <cell r="O2">
            <v>3972.1903451937933</v>
          </cell>
          <cell r="P2">
            <v>4035.5049098952081</v>
          </cell>
          <cell r="Q2">
            <v>4094.9329697990679</v>
          </cell>
          <cell r="R2">
            <v>4131.8235353611244</v>
          </cell>
          <cell r="S2">
            <v>4134.3433187178734</v>
          </cell>
          <cell r="T2">
            <v>4118.1248566829072</v>
          </cell>
          <cell r="U2">
            <v>4052.9459264139114</v>
          </cell>
          <cell r="V2">
            <v>3980.0083732227267</v>
          </cell>
          <cell r="W2">
            <v>3920.9903937092613</v>
          </cell>
          <cell r="X2">
            <v>3892.6840519145021</v>
          </cell>
          <cell r="Y2">
            <v>3872.8745802879594</v>
          </cell>
          <cell r="Z2">
            <v>3836.3360860055918</v>
          </cell>
          <cell r="AA2">
            <v>3817.1910108337329</v>
          </cell>
          <cell r="AB2">
            <v>3821.4141181240675</v>
          </cell>
          <cell r="AC2">
            <v>3840.0571519803898</v>
          </cell>
          <cell r="AD2">
            <v>3861.3644712757105</v>
          </cell>
          <cell r="AE2">
            <v>3885.767550992462</v>
          </cell>
          <cell r="AF2">
            <v>3911.4593985620095</v>
          </cell>
          <cell r="AG2">
            <v>3931.1233364714349</v>
          </cell>
          <cell r="AH2">
            <v>3950.4060311884514</v>
          </cell>
          <cell r="AI2">
            <v>3978.3026136273356</v>
          </cell>
          <cell r="AJ2">
            <v>3990.4237348240949</v>
          </cell>
          <cell r="AK2">
            <v>3989.5319867068642</v>
          </cell>
          <cell r="AL2">
            <v>3992.1178873187978</v>
          </cell>
          <cell r="AM2">
            <v>3998.2341709210978</v>
          </cell>
          <cell r="AN2">
            <v>4008.1224402718408</v>
          </cell>
          <cell r="AO2">
            <v>4017.5764320618064</v>
          </cell>
          <cell r="AP2">
            <v>4026.2890044829392</v>
          </cell>
          <cell r="AQ2">
            <v>4040.3652759512288</v>
          </cell>
          <cell r="AR2">
            <v>4059.7103244789205</v>
          </cell>
          <cell r="AS2">
            <v>4071.400033863109</v>
          </cell>
          <cell r="AT2">
            <v>4078.1849294747544</v>
          </cell>
          <cell r="AU2">
            <v>4085.2928000962966</v>
          </cell>
          <cell r="AV2">
            <v>4095.3050060055612</v>
          </cell>
          <cell r="AW2">
            <v>4107.6432510321565</v>
          </cell>
          <cell r="AX2">
            <v>4117.1916117678647</v>
          </cell>
          <cell r="AY2">
            <v>4122.5418144197256</v>
          </cell>
          <cell r="AZ2">
            <v>4130.6177045760087</v>
          </cell>
          <cell r="BA2">
            <v>4138.8469479547266</v>
          </cell>
        </row>
      </sheetData>
      <sheetData sheetId="108">
        <row r="1">
          <cell r="A1" t="str">
            <v>Services</v>
          </cell>
        </row>
        <row r="2">
          <cell r="C2">
            <v>130777.45713545667</v>
          </cell>
          <cell r="D2">
            <v>137563.88729705711</v>
          </cell>
          <cell r="E2">
            <v>134127.2607476619</v>
          </cell>
          <cell r="F2">
            <v>142451.86321196303</v>
          </cell>
          <cell r="G2">
            <v>145633.94424776727</v>
          </cell>
          <cell r="H2">
            <v>151489.24014446768</v>
          </cell>
          <cell r="I2">
            <v>156586.15194754337</v>
          </cell>
          <cell r="J2">
            <v>148112.68298257215</v>
          </cell>
          <cell r="K2">
            <v>158377.84220103189</v>
          </cell>
          <cell r="L2">
            <v>154717.66665825256</v>
          </cell>
          <cell r="M2">
            <v>163450.20997568915</v>
          </cell>
          <cell r="N2">
            <v>150482.58029029885</v>
          </cell>
          <cell r="O2">
            <v>152666.57481540969</v>
          </cell>
          <cell r="P2">
            <v>153014.55072606239</v>
          </cell>
          <cell r="Q2">
            <v>143205.34248766172</v>
          </cell>
          <cell r="R2">
            <v>148539.39951892209</v>
          </cell>
          <cell r="S2">
            <v>150287.52620115032</v>
          </cell>
          <cell r="T2">
            <v>149855.35213324346</v>
          </cell>
          <cell r="U2">
            <v>149040.26071256743</v>
          </cell>
          <cell r="V2">
            <v>147276.98516558987</v>
          </cell>
          <cell r="W2">
            <v>145704.30876107645</v>
          </cell>
          <cell r="X2">
            <v>144782.61229983877</v>
          </cell>
          <cell r="Y2">
            <v>143997.72836425167</v>
          </cell>
          <cell r="Z2">
            <v>142788.87076909398</v>
          </cell>
          <cell r="AA2">
            <v>141746.20098618008</v>
          </cell>
          <cell r="AB2">
            <v>141174.29304340784</v>
          </cell>
          <cell r="AC2">
            <v>140997.34548805881</v>
          </cell>
          <cell r="AD2">
            <v>140980.46443097308</v>
          </cell>
          <cell r="AE2">
            <v>141220.84096399343</v>
          </cell>
          <cell r="AF2">
            <v>141571.39211515218</v>
          </cell>
          <cell r="AG2">
            <v>142012.62637184086</v>
          </cell>
          <cell r="AH2">
            <v>142748.32230596084</v>
          </cell>
          <cell r="AI2">
            <v>143219.29021990817</v>
          </cell>
          <cell r="AJ2">
            <v>143380.28388036843</v>
          </cell>
          <cell r="AK2">
            <v>143227.66212817156</v>
          </cell>
          <cell r="AL2">
            <v>143038.11393691163</v>
          </cell>
          <cell r="AM2">
            <v>142880.14637037026</v>
          </cell>
          <cell r="AN2">
            <v>142857.88817082884</v>
          </cell>
          <cell r="AO2">
            <v>142831.21436006838</v>
          </cell>
          <cell r="AP2">
            <v>142713.73205363139</v>
          </cell>
          <cell r="AQ2">
            <v>142802.18752969979</v>
          </cell>
          <cell r="AR2">
            <v>143131.19318175333</v>
          </cell>
          <cell r="AS2">
            <v>143269.06566766219</v>
          </cell>
          <cell r="AT2">
            <v>143292.85003808685</v>
          </cell>
          <cell r="AU2">
            <v>143267.62828566539</v>
          </cell>
          <cell r="AV2">
            <v>143316.85886019754</v>
          </cell>
          <cell r="AW2">
            <v>143417.58925719024</v>
          </cell>
          <cell r="AX2">
            <v>143516.57307963201</v>
          </cell>
          <cell r="AY2">
            <v>143716.66697793506</v>
          </cell>
          <cell r="AZ2">
            <v>143813.0202667492</v>
          </cell>
          <cell r="BA2">
            <v>143843.95705252481</v>
          </cell>
        </row>
      </sheetData>
      <sheetData sheetId="109">
        <row r="1">
          <cell r="A1" t="str">
            <v>Services: Space heating</v>
          </cell>
        </row>
        <row r="2">
          <cell r="C2">
            <v>68807.833091410183</v>
          </cell>
          <cell r="D2">
            <v>73851.38824196237</v>
          </cell>
          <cell r="E2">
            <v>69115.423986201378</v>
          </cell>
          <cell r="F2">
            <v>75800.191436860739</v>
          </cell>
          <cell r="G2">
            <v>77324.888610600217</v>
          </cell>
          <cell r="H2">
            <v>81523.160776746736</v>
          </cell>
          <cell r="I2">
            <v>84540.959843076213</v>
          </cell>
          <cell r="J2">
            <v>73990.359308425468</v>
          </cell>
          <cell r="K2">
            <v>82915.553627931164</v>
          </cell>
          <cell r="L2">
            <v>78812.052782809798</v>
          </cell>
          <cell r="M2">
            <v>86836.992660855394</v>
          </cell>
          <cell r="N2">
            <v>73448.636984715689</v>
          </cell>
          <cell r="O2">
            <v>75134.408977374173</v>
          </cell>
          <cell r="P2">
            <v>75259.5049280721</v>
          </cell>
          <cell r="Q2">
            <v>64921.054811926697</v>
          </cell>
          <cell r="R2">
            <v>69945.583187393684</v>
          </cell>
          <cell r="S2">
            <v>71220.691946726045</v>
          </cell>
          <cell r="T2">
            <v>70919.811706726512</v>
          </cell>
          <cell r="U2">
            <v>70946.447870741162</v>
          </cell>
          <cell r="V2">
            <v>70051.613766598966</v>
          </cell>
          <cell r="W2">
            <v>69042.703955463774</v>
          </cell>
          <cell r="X2">
            <v>68164.352642571277</v>
          </cell>
          <cell r="Y2">
            <v>67427.044853191968</v>
          </cell>
          <cell r="Z2">
            <v>66548.611394947337</v>
          </cell>
          <cell r="AA2">
            <v>65729.24874389499</v>
          </cell>
          <cell r="AB2">
            <v>65183.161658269069</v>
          </cell>
          <cell r="AC2">
            <v>64957.260815479021</v>
          </cell>
          <cell r="AD2">
            <v>64878.620237264018</v>
          </cell>
          <cell r="AE2">
            <v>64952.093031952114</v>
          </cell>
          <cell r="AF2">
            <v>65109.903359534204</v>
          </cell>
          <cell r="AG2">
            <v>65408.447855948056</v>
          </cell>
          <cell r="AH2">
            <v>66061.508829536149</v>
          </cell>
          <cell r="AI2">
            <v>66249.415784564393</v>
          </cell>
          <cell r="AJ2">
            <v>66291.312281497681</v>
          </cell>
          <cell r="AK2">
            <v>66201.191320883445</v>
          </cell>
          <cell r="AL2">
            <v>66005.448365979886</v>
          </cell>
          <cell r="AM2">
            <v>65762.859917710506</v>
          </cell>
          <cell r="AN2">
            <v>65562.546232495064</v>
          </cell>
          <cell r="AO2">
            <v>65351.803240428497</v>
          </cell>
          <cell r="AP2">
            <v>65065.730546049082</v>
          </cell>
          <cell r="AQ2">
            <v>64874.5895898464</v>
          </cell>
          <cell r="AR2">
            <v>64815.244565824396</v>
          </cell>
          <cell r="AS2">
            <v>64668.873286026821</v>
          </cell>
          <cell r="AT2">
            <v>64476.781344476942</v>
          </cell>
          <cell r="AU2">
            <v>64235.88342587011</v>
          </cell>
          <cell r="AV2">
            <v>64005.01915004247</v>
          </cell>
          <cell r="AW2">
            <v>63813.108781727089</v>
          </cell>
          <cell r="AX2">
            <v>63633.928727482678</v>
          </cell>
          <cell r="AY2">
            <v>63597.096734298189</v>
          </cell>
          <cell r="AZ2">
            <v>63482.969744692535</v>
          </cell>
          <cell r="BA2">
            <v>63315.959627141681</v>
          </cell>
        </row>
      </sheetData>
      <sheetData sheetId="110">
        <row r="1">
          <cell r="A1" t="str">
            <v>Services: Space cooling</v>
          </cell>
        </row>
        <row r="2">
          <cell r="C2">
            <v>2198.6106537091619</v>
          </cell>
          <cell r="D2">
            <v>2385.0764540106961</v>
          </cell>
          <cell r="E2">
            <v>2626.3863566346913</v>
          </cell>
          <cell r="F2">
            <v>2776.310507016432</v>
          </cell>
          <cell r="G2">
            <v>3000.2506598184832</v>
          </cell>
          <cell r="H2">
            <v>3218.5841237850291</v>
          </cell>
          <cell r="I2">
            <v>3555.4838921217133</v>
          </cell>
          <cell r="J2">
            <v>3938.7358443317798</v>
          </cell>
          <cell r="K2">
            <v>4176.0888456392504</v>
          </cell>
          <cell r="L2">
            <v>4400.9874661159565</v>
          </cell>
          <cell r="M2">
            <v>4598.0647972386023</v>
          </cell>
          <cell r="N2">
            <v>4634.0077613343656</v>
          </cell>
          <cell r="O2">
            <v>4632.3612011433488</v>
          </cell>
          <cell r="P2">
            <v>4622.8199866794848</v>
          </cell>
          <cell r="Q2">
            <v>4661.1037107090406</v>
          </cell>
          <cell r="R2">
            <v>4644.539040801239</v>
          </cell>
          <cell r="S2">
            <v>4792.9420724782003</v>
          </cell>
          <cell r="T2">
            <v>4907.1019810665712</v>
          </cell>
          <cell r="U2">
            <v>5002.4707020846927</v>
          </cell>
          <cell r="V2">
            <v>5019.5761891957864</v>
          </cell>
          <cell r="W2">
            <v>5045.501305235578</v>
          </cell>
          <cell r="X2">
            <v>5072.7924552472987</v>
          </cell>
          <cell r="Y2">
            <v>5114.9093367126716</v>
          </cell>
          <cell r="Z2">
            <v>5145.5197495071307</v>
          </cell>
          <cell r="AA2">
            <v>5219.7663967833378</v>
          </cell>
          <cell r="AB2">
            <v>5348.8978580302646</v>
          </cell>
          <cell r="AC2">
            <v>5405.6005759925529</v>
          </cell>
          <cell r="AD2">
            <v>5469.1118039670455</v>
          </cell>
          <cell r="AE2">
            <v>5526.7984360816472</v>
          </cell>
          <cell r="AF2">
            <v>5585.1409832116296</v>
          </cell>
          <cell r="AG2">
            <v>5631.0989633985009</v>
          </cell>
          <cell r="AH2">
            <v>5670.5554658716055</v>
          </cell>
          <cell r="AI2">
            <v>5724.8797179792145</v>
          </cell>
          <cell r="AJ2">
            <v>5760.7684132507884</v>
          </cell>
          <cell r="AK2">
            <v>5760.6115604719062</v>
          </cell>
          <cell r="AL2">
            <v>5767.6422085648801</v>
          </cell>
          <cell r="AM2">
            <v>5801.7513891070466</v>
          </cell>
          <cell r="AN2">
            <v>5842.214916101243</v>
          </cell>
          <cell r="AO2">
            <v>5883.2675187371851</v>
          </cell>
          <cell r="AP2">
            <v>5919.7500317139311</v>
          </cell>
          <cell r="AQ2">
            <v>5970.18381842504</v>
          </cell>
          <cell r="AR2">
            <v>6026.0905093363199</v>
          </cell>
          <cell r="AS2">
            <v>6069.0270653623047</v>
          </cell>
          <cell r="AT2">
            <v>6106.5693541145656</v>
          </cell>
          <cell r="AU2">
            <v>6136.0035851024695</v>
          </cell>
          <cell r="AV2">
            <v>6168.2977729248814</v>
          </cell>
          <cell r="AW2">
            <v>6230.5654075076463</v>
          </cell>
          <cell r="AX2">
            <v>6277.7440851889014</v>
          </cell>
          <cell r="AY2">
            <v>6310.8160674122582</v>
          </cell>
          <cell r="AZ2">
            <v>6345.6215224908328</v>
          </cell>
          <cell r="BA2">
            <v>6392.223817959939</v>
          </cell>
        </row>
      </sheetData>
      <sheetData sheetId="111">
        <row r="1">
          <cell r="A1" t="str">
            <v>Services: Hot water services</v>
          </cell>
        </row>
        <row r="2">
          <cell r="C2">
            <v>12624.427605000934</v>
          </cell>
          <cell r="D2">
            <v>12894.863898031137</v>
          </cell>
          <cell r="E2">
            <v>13093.166410641541</v>
          </cell>
          <cell r="F2">
            <v>13394.79305998273</v>
          </cell>
          <cell r="G2">
            <v>13660.81960761447</v>
          </cell>
          <cell r="H2">
            <v>13851.775633649599</v>
          </cell>
          <cell r="I2">
            <v>14157.907867170745</v>
          </cell>
          <cell r="J2">
            <v>14421.295142669846</v>
          </cell>
          <cell r="K2">
            <v>14603.943932898794</v>
          </cell>
          <cell r="L2">
            <v>14614.950030653827</v>
          </cell>
          <cell r="M2">
            <v>14632.095614856491</v>
          </cell>
          <cell r="N2">
            <v>14807.59000838636</v>
          </cell>
          <cell r="O2">
            <v>14981.296177473863</v>
          </cell>
          <cell r="P2">
            <v>15085.18231176985</v>
          </cell>
          <cell r="Q2">
            <v>15310.8441198524</v>
          </cell>
          <cell r="R2">
            <v>15573.477736380084</v>
          </cell>
          <cell r="S2">
            <v>15881.393807652721</v>
          </cell>
          <cell r="T2">
            <v>15855.278017224122</v>
          </cell>
          <cell r="U2">
            <v>15595.169072310542</v>
          </cell>
          <cell r="V2">
            <v>15282.676473415722</v>
          </cell>
          <cell r="W2">
            <v>15075.215043787181</v>
          </cell>
          <cell r="X2">
            <v>15078.307298264072</v>
          </cell>
          <cell r="Y2">
            <v>15062.408336591841</v>
          </cell>
          <cell r="Z2">
            <v>14995.507975605897</v>
          </cell>
          <cell r="AA2">
            <v>14980.987845736894</v>
          </cell>
          <cell r="AB2">
            <v>14996.80003933692</v>
          </cell>
          <cell r="AC2">
            <v>15077.86156632078</v>
          </cell>
          <cell r="AD2">
            <v>15161.067066965141</v>
          </cell>
          <cell r="AE2">
            <v>15250.672822833259</v>
          </cell>
          <cell r="AF2">
            <v>15338.853181810984</v>
          </cell>
          <cell r="AG2">
            <v>15395.939522632605</v>
          </cell>
          <cell r="AH2">
            <v>15410.544057493249</v>
          </cell>
          <cell r="AI2">
            <v>15512.89943929419</v>
          </cell>
          <cell r="AJ2">
            <v>15542.560975953529</v>
          </cell>
          <cell r="AK2">
            <v>15495.163856114168</v>
          </cell>
          <cell r="AL2">
            <v>15451.666279943876</v>
          </cell>
          <cell r="AM2">
            <v>15408.383360577944</v>
          </cell>
          <cell r="AN2">
            <v>15374.50237072828</v>
          </cell>
          <cell r="AO2">
            <v>15330.530778759354</v>
          </cell>
          <cell r="AP2">
            <v>15270.797988405007</v>
          </cell>
          <cell r="AQ2">
            <v>15244.463970300347</v>
          </cell>
          <cell r="AR2">
            <v>15266.357412575999</v>
          </cell>
          <cell r="AS2">
            <v>15241.649853349898</v>
          </cell>
          <cell r="AT2">
            <v>15196.474706880785</v>
          </cell>
          <cell r="AU2">
            <v>15156.668814009654</v>
          </cell>
          <cell r="AV2">
            <v>15136.176082549344</v>
          </cell>
          <cell r="AW2">
            <v>15091.841374667909</v>
          </cell>
          <cell r="AX2">
            <v>15063.7554354925</v>
          </cell>
          <cell r="AY2">
            <v>15051.471474194946</v>
          </cell>
          <cell r="AZ2">
            <v>15007.158860752535</v>
          </cell>
          <cell r="BA2">
            <v>14958.870188746225</v>
          </cell>
        </row>
      </sheetData>
      <sheetData sheetId="112">
        <row r="1">
          <cell r="A1" t="str">
            <v>Services: Catering</v>
          </cell>
        </row>
        <row r="2">
          <cell r="C2">
            <v>14559.273645352567</v>
          </cell>
          <cell r="D2">
            <v>15002.728121360266</v>
          </cell>
          <cell r="E2">
            <v>15119.174147173871</v>
          </cell>
          <cell r="F2">
            <v>15542.837923725783</v>
          </cell>
          <cell r="G2">
            <v>15894.673091024992</v>
          </cell>
          <cell r="H2">
            <v>16183.385347992771</v>
          </cell>
          <cell r="I2">
            <v>16425.958106228758</v>
          </cell>
          <cell r="J2">
            <v>16777.017157147304</v>
          </cell>
          <cell r="K2">
            <v>16972.766806531734</v>
          </cell>
          <cell r="L2">
            <v>16951.32012689998</v>
          </cell>
          <cell r="M2">
            <v>17070.605025586701</v>
          </cell>
          <cell r="N2">
            <v>17096.293415904391</v>
          </cell>
          <cell r="O2">
            <v>17286.423591621322</v>
          </cell>
          <cell r="P2">
            <v>17428.614002043043</v>
          </cell>
          <cell r="Q2">
            <v>17600.984910407806</v>
          </cell>
          <cell r="R2">
            <v>17702.990903156864</v>
          </cell>
          <cell r="S2">
            <v>18107.111996698648</v>
          </cell>
          <cell r="T2">
            <v>18285.482824456481</v>
          </cell>
          <cell r="U2">
            <v>18373.759066273298</v>
          </cell>
          <cell r="V2">
            <v>18378.976035348609</v>
          </cell>
          <cell r="W2">
            <v>18373.344052259003</v>
          </cell>
          <cell r="X2">
            <v>18470.122700652377</v>
          </cell>
          <cell r="Y2">
            <v>18595.999983388305</v>
          </cell>
          <cell r="Z2">
            <v>18689.210588972735</v>
          </cell>
          <cell r="AA2">
            <v>18726.574502689535</v>
          </cell>
          <cell r="AB2">
            <v>18803.900164230658</v>
          </cell>
          <cell r="AC2">
            <v>18900.123036719659</v>
          </cell>
          <cell r="AD2">
            <v>18991.828698730475</v>
          </cell>
          <cell r="AE2">
            <v>19162.852210681194</v>
          </cell>
          <cell r="AF2">
            <v>19335.709117372902</v>
          </cell>
          <cell r="AG2">
            <v>19499.28661640441</v>
          </cell>
          <cell r="AH2">
            <v>19654.130947581412</v>
          </cell>
          <cell r="AI2">
            <v>19818.453487627787</v>
          </cell>
          <cell r="AJ2">
            <v>19960.431097544231</v>
          </cell>
          <cell r="AK2">
            <v>20046.261674511123</v>
          </cell>
          <cell r="AL2">
            <v>20123.304460723084</v>
          </cell>
          <cell r="AM2">
            <v>20202.19695042336</v>
          </cell>
          <cell r="AN2">
            <v>20298.762626605559</v>
          </cell>
          <cell r="AO2">
            <v>20390.468301276367</v>
          </cell>
          <cell r="AP2">
            <v>20466.727372925838</v>
          </cell>
          <cell r="AQ2">
            <v>20570.301561489588</v>
          </cell>
          <cell r="AR2">
            <v>20683.78057814945</v>
          </cell>
          <cell r="AS2">
            <v>20778.061840901984</v>
          </cell>
          <cell r="AT2">
            <v>20843.326538306337</v>
          </cell>
          <cell r="AU2">
            <v>20907.769674303992</v>
          </cell>
          <cell r="AV2">
            <v>20986.714430165979</v>
          </cell>
          <cell r="AW2">
            <v>21061.281731232997</v>
          </cell>
          <cell r="AX2">
            <v>21121.304653298455</v>
          </cell>
          <cell r="AY2">
            <v>21164.979192079445</v>
          </cell>
          <cell r="AZ2">
            <v>21201.334442751333</v>
          </cell>
          <cell r="BA2">
            <v>21234.713664941632</v>
          </cell>
        </row>
      </sheetData>
      <sheetData sheetId="113">
        <row r="1">
          <cell r="A1" t="str">
            <v>Services: Ventilation and others</v>
          </cell>
        </row>
        <row r="2">
          <cell r="C2">
            <v>5370.5093337772114</v>
          </cell>
          <cell r="D2">
            <v>5495.9330789217192</v>
          </cell>
          <cell r="E2">
            <v>5606.2825381835592</v>
          </cell>
          <cell r="F2">
            <v>5728.2337551539276</v>
          </cell>
          <cell r="G2">
            <v>5861.2147978268176</v>
          </cell>
          <cell r="H2">
            <v>5996.9332326337253</v>
          </cell>
          <cell r="I2">
            <v>6180.2179754044664</v>
          </cell>
          <cell r="J2">
            <v>6373.3634577912735</v>
          </cell>
          <cell r="K2">
            <v>6509.4311785052423</v>
          </cell>
          <cell r="L2">
            <v>6566.0636791814532</v>
          </cell>
          <cell r="M2">
            <v>6678.956564535104</v>
          </cell>
          <cell r="N2">
            <v>6780.2133028888684</v>
          </cell>
          <cell r="O2">
            <v>6878.0416378702766</v>
          </cell>
          <cell r="P2">
            <v>6958.292441530999</v>
          </cell>
          <cell r="Q2">
            <v>7066.145130393099</v>
          </cell>
          <cell r="R2">
            <v>7165.7911830226149</v>
          </cell>
          <cell r="S2">
            <v>7274.4191273164697</v>
          </cell>
          <cell r="T2">
            <v>7382.7825094512618</v>
          </cell>
          <cell r="U2">
            <v>7484.1097323418808</v>
          </cell>
          <cell r="V2">
            <v>7574.8608912969103</v>
          </cell>
          <cell r="W2">
            <v>7654.5382297749766</v>
          </cell>
          <cell r="X2">
            <v>7723.5376718446305</v>
          </cell>
          <cell r="Y2">
            <v>7785.0278790714028</v>
          </cell>
          <cell r="Z2">
            <v>7842.153225909602</v>
          </cell>
          <cell r="AA2">
            <v>7897.8398456766872</v>
          </cell>
          <cell r="AB2">
            <v>7955.3049756332202</v>
          </cell>
          <cell r="AC2">
            <v>8015.4922905815356</v>
          </cell>
          <cell r="AD2">
            <v>8076.9903597006696</v>
          </cell>
          <cell r="AE2">
            <v>8139.6319329813132</v>
          </cell>
          <cell r="AF2">
            <v>8203.6057507489386</v>
          </cell>
          <cell r="AG2">
            <v>8268.6896339639425</v>
          </cell>
          <cell r="AH2">
            <v>8334.1871245960428</v>
          </cell>
          <cell r="AI2">
            <v>8400.0160792556544</v>
          </cell>
          <cell r="AJ2">
            <v>8465.8292666802226</v>
          </cell>
          <cell r="AK2">
            <v>8530.2660993227619</v>
          </cell>
          <cell r="AL2">
            <v>8593.9029406781283</v>
          </cell>
          <cell r="AM2">
            <v>8656.4082179703673</v>
          </cell>
          <cell r="AN2">
            <v>8717.6917779562391</v>
          </cell>
          <cell r="AO2">
            <v>8777.4318207483047</v>
          </cell>
          <cell r="AP2">
            <v>8835.3731096325955</v>
          </cell>
          <cell r="AQ2">
            <v>8891.6894293410387</v>
          </cell>
          <cell r="AR2">
            <v>8946.0141819388591</v>
          </cell>
          <cell r="AS2">
            <v>8998.5973918985837</v>
          </cell>
          <cell r="AT2">
            <v>9049.972301055861</v>
          </cell>
          <cell r="AU2">
            <v>9100.5099850138813</v>
          </cell>
          <cell r="AV2">
            <v>9151.2759248477887</v>
          </cell>
          <cell r="AW2">
            <v>9202.5409028216891</v>
          </cell>
          <cell r="AX2">
            <v>9253.2645215399734</v>
          </cell>
          <cell r="AY2">
            <v>9303.1189222487101</v>
          </cell>
          <cell r="AZ2">
            <v>9352.093434017821</v>
          </cell>
          <cell r="BA2">
            <v>9400.2333213262209</v>
          </cell>
        </row>
      </sheetData>
      <sheetData sheetId="114">
        <row r="1">
          <cell r="A1" t="str">
            <v>Services: Street lighting</v>
          </cell>
        </row>
        <row r="2">
          <cell r="C2">
            <v>3232.1104529476142</v>
          </cell>
          <cell r="D2">
            <v>3255.8003864738484</v>
          </cell>
          <cell r="E2">
            <v>3276.535167442386</v>
          </cell>
          <cell r="F2">
            <v>3291.062763290252</v>
          </cell>
          <cell r="G2">
            <v>3288.6112274539087</v>
          </cell>
          <cell r="H2">
            <v>3322.5221964750476</v>
          </cell>
          <cell r="I2">
            <v>3355.7065179106621</v>
          </cell>
          <cell r="J2">
            <v>3376.130574869881</v>
          </cell>
          <cell r="K2">
            <v>3386.2457283834292</v>
          </cell>
          <cell r="L2">
            <v>3402.999870193707</v>
          </cell>
          <cell r="M2">
            <v>3421.0931417605657</v>
          </cell>
          <cell r="N2">
            <v>3420.9480587460735</v>
          </cell>
          <cell r="O2">
            <v>3418.2269238325944</v>
          </cell>
          <cell r="P2">
            <v>3408.3884605150752</v>
          </cell>
          <cell r="Q2">
            <v>3399.1974096392273</v>
          </cell>
          <cell r="R2">
            <v>3377.5433433051303</v>
          </cell>
          <cell r="S2">
            <v>3397.3480344417076</v>
          </cell>
          <cell r="T2">
            <v>3412.0072768256637</v>
          </cell>
          <cell r="U2">
            <v>3412.691913669094</v>
          </cell>
          <cell r="V2">
            <v>3433.7582620959229</v>
          </cell>
          <cell r="W2">
            <v>3474.1015752996368</v>
          </cell>
          <cell r="X2">
            <v>3529.9905389933861</v>
          </cell>
          <cell r="Y2">
            <v>3577.9589164678946</v>
          </cell>
          <cell r="Z2">
            <v>3597.0847990289612</v>
          </cell>
          <cell r="AA2">
            <v>3616.0759818733927</v>
          </cell>
          <cell r="AB2">
            <v>3635.2660848230548</v>
          </cell>
          <cell r="AC2">
            <v>3653.935412274906</v>
          </cell>
          <cell r="AD2">
            <v>3664.7901921780008</v>
          </cell>
          <cell r="AE2">
            <v>3668.0330170068755</v>
          </cell>
          <cell r="AF2">
            <v>3661.1138049340925</v>
          </cell>
          <cell r="AG2">
            <v>3640.7465165115077</v>
          </cell>
          <cell r="AH2">
            <v>3611.1053384543602</v>
          </cell>
          <cell r="AI2">
            <v>3583.7764541977126</v>
          </cell>
          <cell r="AJ2">
            <v>3541.5563669945382</v>
          </cell>
          <cell r="AK2">
            <v>3493.3893386559953</v>
          </cell>
          <cell r="AL2">
            <v>3454.4295729023115</v>
          </cell>
          <cell r="AM2">
            <v>3421.4991992125583</v>
          </cell>
          <cell r="AN2">
            <v>3400.1086028274513</v>
          </cell>
          <cell r="AO2">
            <v>3383.8607011698746</v>
          </cell>
          <cell r="AP2">
            <v>3371.2598011067557</v>
          </cell>
          <cell r="AQ2">
            <v>3365.3193897264482</v>
          </cell>
          <cell r="AR2">
            <v>3366.6238750908506</v>
          </cell>
          <cell r="AS2">
            <v>3363.1831234534384</v>
          </cell>
          <cell r="AT2">
            <v>3357.136130874891</v>
          </cell>
          <cell r="AU2">
            <v>3350.1955113597951</v>
          </cell>
          <cell r="AV2">
            <v>3346.2440889570325</v>
          </cell>
          <cell r="AW2">
            <v>3340.8790389463106</v>
          </cell>
          <cell r="AX2">
            <v>3333.3136044458206</v>
          </cell>
          <cell r="AY2">
            <v>3320.8772191587827</v>
          </cell>
          <cell r="AZ2">
            <v>3309.6994730461461</v>
          </cell>
          <cell r="BA2">
            <v>3295.1119493730357</v>
          </cell>
        </row>
      </sheetData>
      <sheetData sheetId="115">
        <row r="1">
          <cell r="A1" t="str">
            <v>Services: Building lighting</v>
          </cell>
        </row>
        <row r="2">
          <cell r="C2">
            <v>13730.791918165527</v>
          </cell>
          <cell r="D2">
            <v>13961.705537751324</v>
          </cell>
          <cell r="E2">
            <v>14073.129586303769</v>
          </cell>
          <cell r="F2">
            <v>14100.956658417004</v>
          </cell>
          <cell r="G2">
            <v>14107.863463557052</v>
          </cell>
          <cell r="H2">
            <v>14190.788411480224</v>
          </cell>
          <cell r="I2">
            <v>14443.987698275436</v>
          </cell>
          <cell r="J2">
            <v>14683.79985311786</v>
          </cell>
          <cell r="K2">
            <v>14779.310936915661</v>
          </cell>
          <cell r="L2">
            <v>14641.237405547501</v>
          </cell>
          <cell r="M2">
            <v>14643.678641063596</v>
          </cell>
          <cell r="N2">
            <v>14619.417229775599</v>
          </cell>
          <cell r="O2">
            <v>14566.091360911214</v>
          </cell>
          <cell r="P2">
            <v>14439.420796121223</v>
          </cell>
          <cell r="Q2">
            <v>14383.620690532662</v>
          </cell>
          <cell r="R2">
            <v>14265.078838848223</v>
          </cell>
          <cell r="S2">
            <v>13779.946539534667</v>
          </cell>
          <cell r="T2">
            <v>13195.394880005202</v>
          </cell>
          <cell r="U2">
            <v>12242.105825160917</v>
          </cell>
          <cell r="V2">
            <v>11397.560544023152</v>
          </cell>
          <cell r="W2">
            <v>10689.515072116823</v>
          </cell>
          <cell r="X2">
            <v>10135.967673554811</v>
          </cell>
          <cell r="Y2">
            <v>9565.4374000617336</v>
          </cell>
          <cell r="Z2">
            <v>8902.8493022171715</v>
          </cell>
          <cell r="AA2">
            <v>8297.9390635783784</v>
          </cell>
          <cell r="AB2">
            <v>7744.1281185779808</v>
          </cell>
          <cell r="AC2">
            <v>7243.0214843600634</v>
          </cell>
          <cell r="AD2">
            <v>6769.3249663067973</v>
          </cell>
          <cell r="AE2">
            <v>6335.3089603194921</v>
          </cell>
          <cell r="AF2">
            <v>5940.33457933311</v>
          </cell>
          <cell r="AG2">
            <v>5576.3990224429726</v>
          </cell>
          <cell r="AH2">
            <v>5258.711169411702</v>
          </cell>
          <cell r="AI2">
            <v>5006.0109755775647</v>
          </cell>
          <cell r="AJ2">
            <v>4762.8289343196438</v>
          </cell>
          <cell r="AK2">
            <v>4544.8325060171592</v>
          </cell>
          <cell r="AL2">
            <v>4373.6926335601811</v>
          </cell>
          <cell r="AM2">
            <v>4241.081262719119</v>
          </cell>
          <cell r="AN2">
            <v>4144.5534790472693</v>
          </cell>
          <cell r="AO2">
            <v>4066.3561630949312</v>
          </cell>
          <cell r="AP2">
            <v>4003.7736535165895</v>
          </cell>
          <cell r="AQ2">
            <v>3960.8357282567708</v>
          </cell>
          <cell r="AR2">
            <v>3936.8302745676333</v>
          </cell>
          <cell r="AS2">
            <v>3910.5551984348058</v>
          </cell>
          <cell r="AT2">
            <v>3884.7973904604123</v>
          </cell>
          <cell r="AU2">
            <v>3863.8919044339423</v>
          </cell>
          <cell r="AV2">
            <v>3853.3493991624168</v>
          </cell>
          <cell r="AW2">
            <v>3845.0357059365724</v>
          </cell>
          <cell r="AX2">
            <v>3837.5442324439614</v>
          </cell>
          <cell r="AY2">
            <v>3824.3663566466803</v>
          </cell>
          <cell r="AZ2">
            <v>3815.7969547164957</v>
          </cell>
          <cell r="BA2">
            <v>3802.0192099871633</v>
          </cell>
        </row>
      </sheetData>
      <sheetData sheetId="116">
        <row r="1">
          <cell r="A1" t="str">
            <v>Services: Commercial refrigeration</v>
          </cell>
        </row>
        <row r="2">
          <cell r="C2">
            <v>5114.4079224255656</v>
          </cell>
          <cell r="D2">
            <v>5232.0345754084465</v>
          </cell>
          <cell r="E2">
            <v>5360.9092539833764</v>
          </cell>
          <cell r="F2">
            <v>5518.2081788687628</v>
          </cell>
          <cell r="G2">
            <v>5679.3787844092003</v>
          </cell>
          <cell r="H2">
            <v>5830.9894206478975</v>
          </cell>
          <cell r="I2">
            <v>5973.5207579934558</v>
          </cell>
          <cell r="J2">
            <v>6079.0446822650765</v>
          </cell>
          <cell r="K2">
            <v>6167.9693282329808</v>
          </cell>
          <cell r="L2">
            <v>6215.9432232290565</v>
          </cell>
          <cell r="M2">
            <v>6234.6581992587744</v>
          </cell>
          <cell r="N2">
            <v>6228.532089739364</v>
          </cell>
          <cell r="O2">
            <v>6236.8175439809156</v>
          </cell>
          <cell r="P2">
            <v>6244.3243189231744</v>
          </cell>
          <cell r="Q2">
            <v>6259.1082973636449</v>
          </cell>
          <cell r="R2">
            <v>6272.1451325462003</v>
          </cell>
          <cell r="S2">
            <v>6235.7658441435296</v>
          </cell>
          <cell r="T2">
            <v>6195.7361533472194</v>
          </cell>
          <cell r="U2">
            <v>6160.3630162992749</v>
          </cell>
          <cell r="V2">
            <v>6131.4325449604712</v>
          </cell>
          <cell r="W2">
            <v>6109.1987845368749</v>
          </cell>
          <cell r="X2">
            <v>6091.8038141396974</v>
          </cell>
          <cell r="Y2">
            <v>6082.2111919998943</v>
          </cell>
          <cell r="Z2">
            <v>6081.6103977321463</v>
          </cell>
          <cell r="AA2">
            <v>6090.3893863786388</v>
          </cell>
          <cell r="AB2">
            <v>6109.2950828945886</v>
          </cell>
          <cell r="AC2">
            <v>6135.1276974984139</v>
          </cell>
          <cell r="AD2">
            <v>6163.7986690545158</v>
          </cell>
          <cell r="AE2">
            <v>6194.0580868928655</v>
          </cell>
          <cell r="AF2">
            <v>6225.5496042066743</v>
          </cell>
          <cell r="AG2">
            <v>6257.9346862723414</v>
          </cell>
          <cell r="AH2">
            <v>6289.4730558794454</v>
          </cell>
          <cell r="AI2">
            <v>6319.0011342520565</v>
          </cell>
          <cell r="AJ2">
            <v>6346.1867386935764</v>
          </cell>
          <cell r="AK2">
            <v>6370.8541647866514</v>
          </cell>
          <cell r="AL2">
            <v>6392.8776459264363</v>
          </cell>
          <cell r="AM2">
            <v>6411.8519348905193</v>
          </cell>
          <cell r="AN2">
            <v>6427.5142925805703</v>
          </cell>
          <cell r="AO2">
            <v>6439.9094171338147</v>
          </cell>
          <cell r="AP2">
            <v>6449.162152249708</v>
          </cell>
          <cell r="AQ2">
            <v>6455.5553170991952</v>
          </cell>
          <cell r="AR2">
            <v>6459.5821342837553</v>
          </cell>
          <cell r="AS2">
            <v>6461.5245123564946</v>
          </cell>
          <cell r="AT2">
            <v>6461.7009936933582</v>
          </cell>
          <cell r="AU2">
            <v>6460.4593296539497</v>
          </cell>
          <cell r="AV2">
            <v>6458.1016493844318</v>
          </cell>
          <cell r="AW2">
            <v>6454.8663225886312</v>
          </cell>
          <cell r="AX2">
            <v>6450.8414274134357</v>
          </cell>
          <cell r="AY2">
            <v>6446.2798063435011</v>
          </cell>
          <cell r="AZ2">
            <v>6441.2677235336814</v>
          </cell>
          <cell r="BA2">
            <v>6435.9579765320341</v>
          </cell>
        </row>
      </sheetData>
      <sheetData sheetId="117">
        <row r="1">
          <cell r="A1" t="str">
            <v>Services: Miscellaneous building technologies</v>
          </cell>
        </row>
        <row r="2">
          <cell r="C2">
            <v>2644.2817749180963</v>
          </cell>
          <cell r="D2">
            <v>2846.442440601546</v>
          </cell>
          <cell r="E2">
            <v>3056.7328531035655</v>
          </cell>
          <cell r="F2">
            <v>3302.5795857186686</v>
          </cell>
          <cell r="G2">
            <v>3576.4616115286949</v>
          </cell>
          <cell r="H2">
            <v>3882.6231951503109</v>
          </cell>
          <cell r="I2">
            <v>4222.3489842577219</v>
          </cell>
          <cell r="J2">
            <v>4533.5907794320892</v>
          </cell>
          <cell r="K2">
            <v>4771.1381546141556</v>
          </cell>
          <cell r="L2">
            <v>4921.9695571486727</v>
          </cell>
          <cell r="M2">
            <v>5089.0815518693626</v>
          </cell>
          <cell r="N2">
            <v>5218.9930702768879</v>
          </cell>
          <cell r="O2">
            <v>5335.4759636718845</v>
          </cell>
          <cell r="P2">
            <v>5425.3481804117046</v>
          </cell>
          <cell r="Q2">
            <v>5530.5069460420682</v>
          </cell>
          <cell r="R2">
            <v>5614.2389050819074</v>
          </cell>
          <cell r="S2">
            <v>5853.4290102308141</v>
          </cell>
          <cell r="T2">
            <v>6105.8710814403839</v>
          </cell>
          <cell r="U2">
            <v>6290.7840359390702</v>
          </cell>
          <cell r="V2">
            <v>6447.9075563895713</v>
          </cell>
          <cell r="W2">
            <v>6599.1861772016318</v>
          </cell>
          <cell r="X2">
            <v>6765.1005973664869</v>
          </cell>
          <cell r="Y2">
            <v>6929.8520698689617</v>
          </cell>
          <cell r="Z2">
            <v>7051.7255065518411</v>
          </cell>
          <cell r="AA2">
            <v>7177.1306548166549</v>
          </cell>
          <cell r="AB2">
            <v>7315.7801730224173</v>
          </cell>
          <cell r="AC2">
            <v>7464.9969332036508</v>
          </cell>
          <cell r="AD2">
            <v>7612.7849021808497</v>
          </cell>
          <cell r="AE2">
            <v>7759.5183497346979</v>
          </cell>
          <cell r="AF2">
            <v>7905.9051669033051</v>
          </cell>
          <cell r="AG2">
            <v>8042.9848101440493</v>
          </cell>
          <cell r="AH2">
            <v>8143.7307747427631</v>
          </cell>
          <cell r="AI2">
            <v>8263.4543396235458</v>
          </cell>
          <cell r="AJ2">
            <v>8358.2864453405582</v>
          </cell>
          <cell r="AK2">
            <v>8436.2471211862612</v>
          </cell>
          <cell r="AL2">
            <v>8524.8597899880751</v>
          </cell>
          <cell r="AM2">
            <v>8622.3986114151539</v>
          </cell>
          <cell r="AN2">
            <v>8734.8773145517334</v>
          </cell>
          <cell r="AO2">
            <v>8853.5976151007071</v>
          </cell>
          <cell r="AP2">
            <v>8982.2966220746603</v>
          </cell>
          <cell r="AQ2">
            <v>9124.7697382497281</v>
          </cell>
          <cell r="AR2">
            <v>9288.9323675152591</v>
          </cell>
          <cell r="AS2">
            <v>9447.0647721549904</v>
          </cell>
          <cell r="AT2">
            <v>9601.855923444853</v>
          </cell>
          <cell r="AU2">
            <v>9757.5982200087565</v>
          </cell>
          <cell r="AV2">
            <v>9925.6860027715375</v>
          </cell>
          <cell r="AW2">
            <v>10101.911339897684</v>
          </cell>
          <cell r="AX2">
            <v>10281.670882820355</v>
          </cell>
          <cell r="AY2">
            <v>10450.878983816883</v>
          </cell>
          <cell r="AZ2">
            <v>10624.062124850108</v>
          </cell>
          <cell r="BA2">
            <v>10790.619398259261</v>
          </cell>
        </row>
      </sheetData>
      <sheetData sheetId="118">
        <row r="1">
          <cell r="A1" t="str">
            <v>Services: ICT and multimedia</v>
          </cell>
        </row>
        <row r="2">
          <cell r="C2">
            <v>2495.2107377497841</v>
          </cell>
          <cell r="D2">
            <v>2637.9145625357978</v>
          </cell>
          <cell r="E2">
            <v>2799.5204479937638</v>
          </cell>
          <cell r="F2">
            <v>2996.6893429287679</v>
          </cell>
          <cell r="G2">
            <v>3239.7823939334239</v>
          </cell>
          <cell r="H2">
            <v>3488.4778059063342</v>
          </cell>
          <cell r="I2">
            <v>3730.0603051042231</v>
          </cell>
          <cell r="J2">
            <v>3939.3461825215772</v>
          </cell>
          <cell r="K2">
            <v>4095.3936613794781</v>
          </cell>
          <cell r="L2">
            <v>4190.1425164726461</v>
          </cell>
          <cell r="M2">
            <v>4244.9837786645485</v>
          </cell>
          <cell r="N2">
            <v>4227.9483685312352</v>
          </cell>
          <cell r="O2">
            <v>4197.431437530101</v>
          </cell>
          <cell r="P2">
            <v>4142.6552999956957</v>
          </cell>
          <cell r="Q2">
            <v>4072.7764607950808</v>
          </cell>
          <cell r="R2">
            <v>3978.0112483861099</v>
          </cell>
          <cell r="S2">
            <v>3744.4778219275167</v>
          </cell>
          <cell r="T2">
            <v>3595.8857027000231</v>
          </cell>
          <cell r="U2">
            <v>3532.3594777474941</v>
          </cell>
          <cell r="V2">
            <v>3558.6229022647585</v>
          </cell>
          <cell r="W2">
            <v>3641.0045654009959</v>
          </cell>
          <cell r="X2">
            <v>3750.6369072047341</v>
          </cell>
          <cell r="Y2">
            <v>3856.8783968969651</v>
          </cell>
          <cell r="Z2">
            <v>3934.5978286211221</v>
          </cell>
          <cell r="AA2">
            <v>4010.2485647515718</v>
          </cell>
          <cell r="AB2">
            <v>4081.7588885896457</v>
          </cell>
          <cell r="AC2">
            <v>4143.9256756282375</v>
          </cell>
          <cell r="AD2">
            <v>4192.147534625572</v>
          </cell>
          <cell r="AE2">
            <v>4231.8741155099297</v>
          </cell>
          <cell r="AF2">
            <v>4265.2765670963408</v>
          </cell>
          <cell r="AG2">
            <v>4291.0987441224906</v>
          </cell>
          <cell r="AH2">
            <v>4314.3755423941166</v>
          </cell>
          <cell r="AI2">
            <v>4341.382807536058</v>
          </cell>
          <cell r="AJ2">
            <v>4350.5233600936381</v>
          </cell>
          <cell r="AK2">
            <v>4348.8444862220795</v>
          </cell>
          <cell r="AL2">
            <v>4350.2900386447773</v>
          </cell>
          <cell r="AM2">
            <v>4351.7155263437089</v>
          </cell>
          <cell r="AN2">
            <v>4355.1165579354001</v>
          </cell>
          <cell r="AO2">
            <v>4353.9888036193406</v>
          </cell>
          <cell r="AP2">
            <v>4348.8607759572333</v>
          </cell>
          <cell r="AQ2">
            <v>4344.4789869652441</v>
          </cell>
          <cell r="AR2">
            <v>4341.7372824707636</v>
          </cell>
          <cell r="AS2">
            <v>4330.5286237228611</v>
          </cell>
          <cell r="AT2">
            <v>4314.2353547788598</v>
          </cell>
          <cell r="AU2">
            <v>4298.6478359088496</v>
          </cell>
          <cell r="AV2">
            <v>4285.994359391645</v>
          </cell>
          <cell r="AW2">
            <v>4275.558651863671</v>
          </cell>
          <cell r="AX2">
            <v>4263.2055095059322</v>
          </cell>
          <cell r="AY2">
            <v>4246.7822217356588</v>
          </cell>
          <cell r="AZ2">
            <v>4233.0159858977022</v>
          </cell>
          <cell r="BA2">
            <v>4218.2478982576231</v>
          </cell>
        </row>
      </sheetData>
      <sheetData sheetId="119">
        <row r="1">
          <cell r="A1" t="str">
            <v>Agriculture, Forestry and Fishing</v>
          </cell>
        </row>
        <row r="2">
          <cell r="C2">
            <v>31179.171390522715</v>
          </cell>
          <cell r="D2">
            <v>31224.719803906213</v>
          </cell>
          <cell r="E2">
            <v>30523.740833888769</v>
          </cell>
          <cell r="F2">
            <v>30884.963120160493</v>
          </cell>
          <cell r="G2">
            <v>31507.911982797898</v>
          </cell>
          <cell r="H2">
            <v>31790.593167215073</v>
          </cell>
          <cell r="I2">
            <v>29919.73073060187</v>
          </cell>
          <cell r="J2">
            <v>29038.673042642629</v>
          </cell>
          <cell r="K2">
            <v>28793.093144620219</v>
          </cell>
          <cell r="L2">
            <v>27938.642379077297</v>
          </cell>
          <cell r="M2">
            <v>28581.070682703339</v>
          </cell>
          <cell r="N2">
            <v>27645.633714889216</v>
          </cell>
          <cell r="O2">
            <v>27596.457661233504</v>
          </cell>
          <cell r="P2">
            <v>27944.130254535416</v>
          </cell>
          <cell r="Q2">
            <v>26673.950387594661</v>
          </cell>
          <cell r="R2">
            <v>26493.486305925137</v>
          </cell>
          <cell r="S2">
            <v>26386.903777697265</v>
          </cell>
          <cell r="T2">
            <v>26771.683818852634</v>
          </cell>
          <cell r="U2">
            <v>27049.133356745744</v>
          </cell>
          <cell r="V2">
            <v>27323.404978075934</v>
          </cell>
          <cell r="W2">
            <v>27539.687260263767</v>
          </cell>
          <cell r="X2">
            <v>27799.253710648951</v>
          </cell>
          <cell r="Y2">
            <v>28067.228569584575</v>
          </cell>
          <cell r="Z2">
            <v>28296.285922699251</v>
          </cell>
          <cell r="AA2">
            <v>28420.441031952527</v>
          </cell>
          <cell r="AB2">
            <v>28574.581193130321</v>
          </cell>
          <cell r="AC2">
            <v>28792.013404191064</v>
          </cell>
          <cell r="AD2">
            <v>29007.46829220869</v>
          </cell>
          <cell r="AE2">
            <v>29178.177369544515</v>
          </cell>
          <cell r="AF2">
            <v>29374.268203555206</v>
          </cell>
          <cell r="AG2">
            <v>29525.700397717934</v>
          </cell>
          <cell r="AH2">
            <v>29625.629346302434</v>
          </cell>
          <cell r="AI2">
            <v>29804.123878241608</v>
          </cell>
          <cell r="AJ2">
            <v>29917.130936918948</v>
          </cell>
          <cell r="AK2">
            <v>30043.506788647952</v>
          </cell>
          <cell r="AL2">
            <v>30118.365734148119</v>
          </cell>
          <cell r="AM2">
            <v>30354.333177894714</v>
          </cell>
          <cell r="AN2">
            <v>30536.107860470478</v>
          </cell>
          <cell r="AO2">
            <v>30723.273074762703</v>
          </cell>
          <cell r="AP2">
            <v>30888.479777498265</v>
          </cell>
          <cell r="AQ2">
            <v>31033.244271175645</v>
          </cell>
          <cell r="AR2">
            <v>31160.891414708825</v>
          </cell>
          <cell r="AS2">
            <v>31351.517961337118</v>
          </cell>
          <cell r="AT2">
            <v>31467.331203108224</v>
          </cell>
          <cell r="AU2">
            <v>31681.045154877633</v>
          </cell>
          <cell r="AV2">
            <v>31862.80335048636</v>
          </cell>
          <cell r="AW2">
            <v>32097.778106014775</v>
          </cell>
          <cell r="AX2">
            <v>32343.193200299207</v>
          </cell>
          <cell r="AY2">
            <v>32574.148911043289</v>
          </cell>
          <cell r="AZ2">
            <v>32790.81988708779</v>
          </cell>
          <cell r="BA2">
            <v>33018.081280354039</v>
          </cell>
        </row>
      </sheetData>
      <sheetData sheetId="120">
        <row r="1">
          <cell r="A1" t="str">
            <v>Final energy consumption - Transport</v>
          </cell>
        </row>
        <row r="2">
          <cell r="C2">
            <v>344694.1942671971</v>
          </cell>
          <cell r="D2">
            <v>348022.68465542799</v>
          </cell>
          <cell r="E2">
            <v>350965.76028337702</v>
          </cell>
          <cell r="F2">
            <v>356425.83823214419</v>
          </cell>
          <cell r="G2">
            <v>366084.71106547542</v>
          </cell>
          <cell r="H2">
            <v>369319.04438502959</v>
          </cell>
          <cell r="I2">
            <v>377027.14496406342</v>
          </cell>
          <cell r="J2">
            <v>383482.23265743692</v>
          </cell>
          <cell r="K2">
            <v>377668.30715233122</v>
          </cell>
          <cell r="L2">
            <v>365455.13347158523</v>
          </cell>
          <cell r="M2">
            <v>364205.86172439734</v>
          </cell>
          <cell r="N2">
            <v>362259.10166819947</v>
          </cell>
          <cell r="O2">
            <v>351564.2850000576</v>
          </cell>
          <cell r="P2">
            <v>347932.39538234554</v>
          </cell>
          <cell r="Q2">
            <v>352617.00697594887</v>
          </cell>
          <cell r="R2">
            <v>358599.10214814881</v>
          </cell>
          <cell r="S2">
            <v>367319.86504860932</v>
          </cell>
          <cell r="T2">
            <v>374798.88635058905</v>
          </cell>
          <cell r="U2">
            <v>377704.2624553786</v>
          </cell>
          <cell r="V2">
            <v>378929.38043945178</v>
          </cell>
          <cell r="W2">
            <v>378678.02969238628</v>
          </cell>
          <cell r="X2">
            <v>377582.62697110255</v>
          </cell>
          <cell r="Y2">
            <v>376223.01211889263</v>
          </cell>
          <cell r="Z2">
            <v>374425.14500335389</v>
          </cell>
          <cell r="AA2">
            <v>372435.05223679036</v>
          </cell>
          <cell r="AB2">
            <v>370782.36621315317</v>
          </cell>
          <cell r="AC2">
            <v>369639.78103526065</v>
          </cell>
          <cell r="AD2">
            <v>368960.90798931237</v>
          </cell>
          <cell r="AE2">
            <v>368819.63818007126</v>
          </cell>
          <cell r="AF2">
            <v>368847.80962473113</v>
          </cell>
          <cell r="AG2">
            <v>369034.9806651079</v>
          </cell>
          <cell r="AH2">
            <v>369237.47275558079</v>
          </cell>
          <cell r="AI2">
            <v>369326.41309390834</v>
          </cell>
          <cell r="AJ2">
            <v>369150.37864201423</v>
          </cell>
          <cell r="AK2">
            <v>368725.74805746245</v>
          </cell>
          <cell r="AL2">
            <v>368147.39078145736</v>
          </cell>
          <cell r="AM2">
            <v>367481.14190538961</v>
          </cell>
          <cell r="AN2">
            <v>366585.16307941737</v>
          </cell>
          <cell r="AO2">
            <v>365692.80848147441</v>
          </cell>
          <cell r="AP2">
            <v>364552.0678137517</v>
          </cell>
          <cell r="AQ2">
            <v>363403.97493323154</v>
          </cell>
          <cell r="AR2">
            <v>362417.46340615582</v>
          </cell>
          <cell r="AS2">
            <v>361384.24454154214</v>
          </cell>
          <cell r="AT2">
            <v>360351.23786033853</v>
          </cell>
          <cell r="AU2">
            <v>359292.25355261686</v>
          </cell>
          <cell r="AV2">
            <v>358504.09872618451</v>
          </cell>
          <cell r="AW2">
            <v>357746.94041283085</v>
          </cell>
          <cell r="AX2">
            <v>356817.91576378053</v>
          </cell>
          <cell r="AY2">
            <v>356117.91240746842</v>
          </cell>
          <cell r="AZ2">
            <v>355378.78900985367</v>
          </cell>
          <cell r="BA2">
            <v>354823.59153705009</v>
          </cell>
        </row>
      </sheetData>
      <sheetData sheetId="121">
        <row r="1">
          <cell r="A1" t="str">
            <v>Road transport</v>
          </cell>
        </row>
        <row r="2">
          <cell r="C2">
            <v>283703.00985462387</v>
          </cell>
          <cell r="D2">
            <v>287959.6416480717</v>
          </cell>
          <cell r="E2">
            <v>291717.34483215446</v>
          </cell>
          <cell r="F2">
            <v>294369.49961069936</v>
          </cell>
          <cell r="G2">
            <v>300782.27737279143</v>
          </cell>
          <cell r="H2">
            <v>301678.20224543777</v>
          </cell>
          <cell r="I2">
            <v>307726.66008701117</v>
          </cell>
          <cell r="J2">
            <v>312559.20776382159</v>
          </cell>
          <cell r="K2">
            <v>307602.83665923454</v>
          </cell>
          <cell r="L2">
            <v>300598.77654158516</v>
          </cell>
          <cell r="M2">
            <v>299483.59796602314</v>
          </cell>
          <cell r="N2">
            <v>296513.4542675236</v>
          </cell>
          <cell r="O2">
            <v>287633.86106735514</v>
          </cell>
          <cell r="P2">
            <v>284875.27509270533</v>
          </cell>
          <cell r="Q2">
            <v>290041.62867529708</v>
          </cell>
          <cell r="R2">
            <v>293976.74779517425</v>
          </cell>
          <cell r="S2">
            <v>299908.84422270994</v>
          </cell>
          <cell r="T2">
            <v>304696.89072408341</v>
          </cell>
          <cell r="U2">
            <v>305527.08990131773</v>
          </cell>
          <cell r="V2">
            <v>304957.02198735613</v>
          </cell>
          <cell r="W2">
            <v>303157.87156606466</v>
          </cell>
          <cell r="X2">
            <v>300567.90804223315</v>
          </cell>
          <cell r="Y2">
            <v>297847.16801473632</v>
          </cell>
          <cell r="Z2">
            <v>294843.76822132035</v>
          </cell>
          <cell r="AA2">
            <v>291960.80309230229</v>
          </cell>
          <cell r="AB2">
            <v>289317.38821037108</v>
          </cell>
          <cell r="AC2">
            <v>287136.77023112465</v>
          </cell>
          <cell r="AD2">
            <v>285345.42522309837</v>
          </cell>
          <cell r="AE2">
            <v>284077.35398410837</v>
          </cell>
          <cell r="AF2">
            <v>283031.15346043231</v>
          </cell>
          <cell r="AG2">
            <v>282202.41285559541</v>
          </cell>
          <cell r="AH2">
            <v>281420.12170869997</v>
          </cell>
          <cell r="AI2">
            <v>280671.2269445486</v>
          </cell>
          <cell r="AJ2">
            <v>279745.11590071704</v>
          </cell>
          <cell r="AK2">
            <v>278716.51366659609</v>
          </cell>
          <cell r="AL2">
            <v>277569.28696949198</v>
          </cell>
          <cell r="AM2">
            <v>276298.91620703012</v>
          </cell>
          <cell r="AN2">
            <v>274923.6679630311</v>
          </cell>
          <cell r="AO2">
            <v>273437.98632466682</v>
          </cell>
          <cell r="AP2">
            <v>271857.40099502582</v>
          </cell>
          <cell r="AQ2">
            <v>270242.39772351814</v>
          </cell>
          <cell r="AR2">
            <v>268715.31906364975</v>
          </cell>
          <cell r="AS2">
            <v>267185.39222936198</v>
          </cell>
          <cell r="AT2">
            <v>265693.18937618705</v>
          </cell>
          <cell r="AU2">
            <v>264241.93789117795</v>
          </cell>
          <cell r="AV2">
            <v>262934.48264884599</v>
          </cell>
          <cell r="AW2">
            <v>261705.37026543476</v>
          </cell>
          <cell r="AX2">
            <v>260545.58293192316</v>
          </cell>
          <cell r="AY2">
            <v>259464.25545852515</v>
          </cell>
          <cell r="AZ2">
            <v>258508.55125527788</v>
          </cell>
          <cell r="BA2">
            <v>257743.73312726026</v>
          </cell>
        </row>
      </sheetData>
      <sheetData sheetId="122">
        <row r="1">
          <cell r="A1" t="str">
            <v>Road transport - Powered 2-wheelers</v>
          </cell>
        </row>
        <row r="2">
          <cell r="C2">
            <v>3599.0208582186438</v>
          </cell>
          <cell r="D2">
            <v>3698.4454703617284</v>
          </cell>
          <cell r="E2">
            <v>3737.8552481725974</v>
          </cell>
          <cell r="F2">
            <v>3825.2158617687455</v>
          </cell>
          <cell r="G2">
            <v>3876.3236443893902</v>
          </cell>
          <cell r="H2">
            <v>3969.5850034419859</v>
          </cell>
          <cell r="I2">
            <v>3881.6399366030805</v>
          </cell>
          <cell r="J2">
            <v>3747.5071046893377</v>
          </cell>
          <cell r="K2">
            <v>3841.3012387970448</v>
          </cell>
          <cell r="L2">
            <v>3803.3049499214235</v>
          </cell>
          <cell r="M2">
            <v>3857.451519735665</v>
          </cell>
          <cell r="N2">
            <v>3862.1964119155768</v>
          </cell>
          <cell r="O2">
            <v>3774.0031403995627</v>
          </cell>
          <cell r="P2">
            <v>3715.0069965594007</v>
          </cell>
          <cell r="Q2">
            <v>3812.5670213358862</v>
          </cell>
          <cell r="R2">
            <v>3846.2324936312484</v>
          </cell>
          <cell r="S2">
            <v>3874.0952915496232</v>
          </cell>
          <cell r="T2">
            <v>3881.9243060506151</v>
          </cell>
          <cell r="U2">
            <v>3867.8763392664141</v>
          </cell>
          <cell r="V2">
            <v>3842.7420111122719</v>
          </cell>
          <cell r="W2">
            <v>3799.14155209815</v>
          </cell>
          <cell r="X2">
            <v>3736.6857923686525</v>
          </cell>
          <cell r="Y2">
            <v>3665.5699313077712</v>
          </cell>
          <cell r="Z2">
            <v>3589.9019712401459</v>
          </cell>
          <cell r="AA2">
            <v>3517.0459480209897</v>
          </cell>
          <cell r="AB2">
            <v>3459.1301476214499</v>
          </cell>
          <cell r="AC2">
            <v>3417.3484406184075</v>
          </cell>
          <cell r="AD2">
            <v>3391.6235154605401</v>
          </cell>
          <cell r="AE2">
            <v>3381.8169446686657</v>
          </cell>
          <cell r="AF2">
            <v>3383.0999659967447</v>
          </cell>
          <cell r="AG2">
            <v>3392.6939186882723</v>
          </cell>
          <cell r="AH2">
            <v>3407.389907298942</v>
          </cell>
          <cell r="AI2">
            <v>3423.7949265975567</v>
          </cell>
          <cell r="AJ2">
            <v>3440.613603844135</v>
          </cell>
          <cell r="AK2">
            <v>3456.8078225324543</v>
          </cell>
          <cell r="AL2">
            <v>3470.9942840654603</v>
          </cell>
          <cell r="AM2">
            <v>3483.9448705094887</v>
          </cell>
          <cell r="AN2">
            <v>3495.7266360153503</v>
          </cell>
          <cell r="AO2">
            <v>3506.155386713051</v>
          </cell>
          <cell r="AP2">
            <v>3514.6153699864467</v>
          </cell>
          <cell r="AQ2">
            <v>3521.0057583802181</v>
          </cell>
          <cell r="AR2">
            <v>3525.6925473230126</v>
          </cell>
          <cell r="AS2">
            <v>3530.0800724068145</v>
          </cell>
          <cell r="AT2">
            <v>3535.8163926168677</v>
          </cell>
          <cell r="AU2">
            <v>3541.8390579150773</v>
          </cell>
          <cell r="AV2">
            <v>3549.8282502318589</v>
          </cell>
          <cell r="AW2">
            <v>3558.1707286050705</v>
          </cell>
          <cell r="AX2">
            <v>3567.1127555508483</v>
          </cell>
          <cell r="AY2">
            <v>3577.0872204201978</v>
          </cell>
          <cell r="AZ2">
            <v>3587.2770537577599</v>
          </cell>
          <cell r="BA2">
            <v>3599.1722800198445</v>
          </cell>
        </row>
      </sheetData>
      <sheetData sheetId="123">
        <row r="1">
          <cell r="A1" t="str">
            <v>Road transport - Private cars</v>
          </cell>
        </row>
        <row r="2">
          <cell r="C2">
            <v>172346.78641078161</v>
          </cell>
          <cell r="D2">
            <v>174032.29372763255</v>
          </cell>
          <cell r="E2">
            <v>176453.51270746611</v>
          </cell>
          <cell r="F2">
            <v>175653.48376598806</v>
          </cell>
          <cell r="G2">
            <v>177741.72340588705</v>
          </cell>
          <cell r="H2">
            <v>175763.71473177872</v>
          </cell>
          <cell r="I2">
            <v>179592.38325801442</v>
          </cell>
          <cell r="J2">
            <v>180381.09324949971</v>
          </cell>
          <cell r="K2">
            <v>178078.93272178562</v>
          </cell>
          <cell r="L2">
            <v>177182.98477345271</v>
          </cell>
          <cell r="M2">
            <v>173451.38011653107</v>
          </cell>
          <cell r="N2">
            <v>171666.88936674767</v>
          </cell>
          <cell r="O2">
            <v>167148.65119293367</v>
          </cell>
          <cell r="P2">
            <v>165962.1546298429</v>
          </cell>
          <cell r="Q2">
            <v>170829.46667129637</v>
          </cell>
          <cell r="R2">
            <v>172605.06339857323</v>
          </cell>
          <cell r="S2">
            <v>174278.5879848788</v>
          </cell>
          <cell r="T2">
            <v>174703.37803662434</v>
          </cell>
          <cell r="U2">
            <v>173507.93120544011</v>
          </cell>
          <cell r="V2">
            <v>171803.3850709117</v>
          </cell>
          <cell r="W2">
            <v>169511.48476481598</v>
          </cell>
          <cell r="X2">
            <v>166726.03834781089</v>
          </cell>
          <cell r="Y2">
            <v>164040.24035069489</v>
          </cell>
          <cell r="Z2">
            <v>161113.41460589765</v>
          </cell>
          <cell r="AA2">
            <v>158310.28028830318</v>
          </cell>
          <cell r="AB2">
            <v>155732.60057108657</v>
          </cell>
          <cell r="AC2">
            <v>153512.4577381984</v>
          </cell>
          <cell r="AD2">
            <v>151609.47349273143</v>
          </cell>
          <cell r="AE2">
            <v>150152.73585460309</v>
          </cell>
          <cell r="AF2">
            <v>148892.88252516545</v>
          </cell>
          <cell r="AG2">
            <v>147814.40459670869</v>
          </cell>
          <cell r="AH2">
            <v>146817.41857421503</v>
          </cell>
          <cell r="AI2">
            <v>145865.70408859939</v>
          </cell>
          <cell r="AJ2">
            <v>144897.24633639591</v>
          </cell>
          <cell r="AK2">
            <v>143877.8113541776</v>
          </cell>
          <cell r="AL2">
            <v>142813.2326043045</v>
          </cell>
          <cell r="AM2">
            <v>141692.43970591624</v>
          </cell>
          <cell r="AN2">
            <v>140525.42698999032</v>
          </cell>
          <cell r="AO2">
            <v>139304.68253612795</v>
          </cell>
          <cell r="AP2">
            <v>138034.24784636928</v>
          </cell>
          <cell r="AQ2">
            <v>136758.47338661345</v>
          </cell>
          <cell r="AR2">
            <v>135548.64272076765</v>
          </cell>
          <cell r="AS2">
            <v>134330.38657135714</v>
          </cell>
          <cell r="AT2">
            <v>133127.41277178284</v>
          </cell>
          <cell r="AU2">
            <v>131930.50236290114</v>
          </cell>
          <cell r="AV2">
            <v>130809.77367857861</v>
          </cell>
          <cell r="AW2">
            <v>129722.25613095435</v>
          </cell>
          <cell r="AX2">
            <v>128656.04822344304</v>
          </cell>
          <cell r="AY2">
            <v>127606.61713932692</v>
          </cell>
          <cell r="AZ2">
            <v>126605.14198711922</v>
          </cell>
          <cell r="BA2">
            <v>125618.31799352601</v>
          </cell>
        </row>
      </sheetData>
      <sheetData sheetId="124">
        <row r="1">
          <cell r="A1" t="str">
            <v>Road transport - Buses and coaches</v>
          </cell>
        </row>
        <row r="2">
          <cell r="C2">
            <v>14861.773401112832</v>
          </cell>
          <cell r="D2">
            <v>14868.772724889959</v>
          </cell>
          <cell r="E2">
            <v>14789.236407285325</v>
          </cell>
          <cell r="F2">
            <v>14797.869910206326</v>
          </cell>
          <cell r="G2">
            <v>14856.705795358297</v>
          </cell>
          <cell r="H2">
            <v>14636.222977112533</v>
          </cell>
          <cell r="I2">
            <v>14768.246989003306</v>
          </cell>
          <cell r="J2">
            <v>14779.91870697474</v>
          </cell>
          <cell r="K2">
            <v>14802.25343842956</v>
          </cell>
          <cell r="L2">
            <v>14570.770080725762</v>
          </cell>
          <cell r="M2">
            <v>14513.369929735751</v>
          </cell>
          <cell r="N2">
            <v>14417.351264253448</v>
          </cell>
          <cell r="O2">
            <v>14055.257092067921</v>
          </cell>
          <cell r="P2">
            <v>14072.115194281319</v>
          </cell>
          <cell r="Q2">
            <v>14240.188778288675</v>
          </cell>
          <cell r="R2">
            <v>14715.522975597676</v>
          </cell>
          <cell r="S2">
            <v>14777.169295226768</v>
          </cell>
          <cell r="T2">
            <v>15053.457664455231</v>
          </cell>
          <cell r="U2">
            <v>15223.476095174958</v>
          </cell>
          <cell r="V2">
            <v>15316.074774586295</v>
          </cell>
          <cell r="W2">
            <v>15349.060372848098</v>
          </cell>
          <cell r="X2">
            <v>15342.662527674154</v>
          </cell>
          <cell r="Y2">
            <v>15290.449906338947</v>
          </cell>
          <cell r="Z2">
            <v>15233.158594220347</v>
          </cell>
          <cell r="AA2">
            <v>15169.230391112711</v>
          </cell>
          <cell r="AB2">
            <v>15098.71835854872</v>
          </cell>
          <cell r="AC2">
            <v>15029.151656042781</v>
          </cell>
          <cell r="AD2">
            <v>14958.888480830943</v>
          </cell>
          <cell r="AE2">
            <v>14899.123032010055</v>
          </cell>
          <cell r="AF2">
            <v>14839.465713281294</v>
          </cell>
          <cell r="AG2">
            <v>14779.382364751538</v>
          </cell>
          <cell r="AH2">
            <v>14711.184117231232</v>
          </cell>
          <cell r="AI2">
            <v>14636.627926834957</v>
          </cell>
          <cell r="AJ2">
            <v>14560.578085778423</v>
          </cell>
          <cell r="AK2">
            <v>14497.267914943675</v>
          </cell>
          <cell r="AL2">
            <v>14424.823783506985</v>
          </cell>
          <cell r="AM2">
            <v>14342.936071340242</v>
          </cell>
          <cell r="AN2">
            <v>14256.417903202086</v>
          </cell>
          <cell r="AO2">
            <v>14159.98336770232</v>
          </cell>
          <cell r="AP2">
            <v>14055.986579638939</v>
          </cell>
          <cell r="AQ2">
            <v>13958.010545085603</v>
          </cell>
          <cell r="AR2">
            <v>13855.09858423506</v>
          </cell>
          <cell r="AS2">
            <v>13745.213714224366</v>
          </cell>
          <cell r="AT2">
            <v>13631.705889169494</v>
          </cell>
          <cell r="AU2">
            <v>13517.396734583692</v>
          </cell>
          <cell r="AV2">
            <v>13403.925297898335</v>
          </cell>
          <cell r="AW2">
            <v>13291.580335633989</v>
          </cell>
          <cell r="AX2">
            <v>13183.786983694949</v>
          </cell>
          <cell r="AY2">
            <v>13080.926785991091</v>
          </cell>
          <cell r="AZ2">
            <v>12982.101687420814</v>
          </cell>
          <cell r="BA2">
            <v>12887.738616254928</v>
          </cell>
        </row>
      </sheetData>
      <sheetData sheetId="125">
        <row r="1">
          <cell r="A1" t="str">
            <v>Road transport - Light commercial vehicles</v>
          </cell>
        </row>
        <row r="2">
          <cell r="C2">
            <v>30339.303339344915</v>
          </cell>
          <cell r="D2">
            <v>30812.606579006511</v>
          </cell>
          <cell r="E2">
            <v>31159.977144392687</v>
          </cell>
          <cell r="F2">
            <v>32199.365572884701</v>
          </cell>
          <cell r="G2">
            <v>32953.075916294816</v>
          </cell>
          <cell r="H2">
            <v>33870.20897387385</v>
          </cell>
          <cell r="I2">
            <v>33817.110571437253</v>
          </cell>
          <cell r="J2">
            <v>35272.282173408028</v>
          </cell>
          <cell r="K2">
            <v>34831.623833333746</v>
          </cell>
          <cell r="L2">
            <v>34331.850140583731</v>
          </cell>
          <cell r="M2">
            <v>35098.296957306702</v>
          </cell>
          <cell r="N2">
            <v>35218.246965749902</v>
          </cell>
          <cell r="O2">
            <v>33956.74572364083</v>
          </cell>
          <cell r="P2">
            <v>33301.067170036564</v>
          </cell>
          <cell r="Q2">
            <v>33935.893115416038</v>
          </cell>
          <cell r="R2">
            <v>34105.273865086805</v>
          </cell>
          <cell r="S2">
            <v>34395.7487090348</v>
          </cell>
          <cell r="T2">
            <v>34768.210876199919</v>
          </cell>
          <cell r="U2">
            <v>34815.752746697399</v>
          </cell>
          <cell r="V2">
            <v>34710.541557443037</v>
          </cell>
          <cell r="W2">
            <v>34440.04758861936</v>
          </cell>
          <cell r="X2">
            <v>34118.83343735469</v>
          </cell>
          <cell r="Y2">
            <v>33769.054467053349</v>
          </cell>
          <cell r="Z2">
            <v>33451.657512600497</v>
          </cell>
          <cell r="AA2">
            <v>33167.414267218293</v>
          </cell>
          <cell r="AB2">
            <v>32915.795937829869</v>
          </cell>
          <cell r="AC2">
            <v>32732.047074106315</v>
          </cell>
          <cell r="AD2">
            <v>32597.765322541949</v>
          </cell>
          <cell r="AE2">
            <v>32509.105814444374</v>
          </cell>
          <cell r="AF2">
            <v>32450.000166638758</v>
          </cell>
          <cell r="AG2">
            <v>32421.284711146869</v>
          </cell>
          <cell r="AH2">
            <v>32396.341879132055</v>
          </cell>
          <cell r="AI2">
            <v>32356.900618486692</v>
          </cell>
          <cell r="AJ2">
            <v>32271.270383726183</v>
          </cell>
          <cell r="AK2">
            <v>32168.9343615176</v>
          </cell>
          <cell r="AL2">
            <v>32056.615336753555</v>
          </cell>
          <cell r="AM2">
            <v>31937.329921351014</v>
          </cell>
          <cell r="AN2">
            <v>31814.843878069092</v>
          </cell>
          <cell r="AO2">
            <v>31693.070296094935</v>
          </cell>
          <cell r="AP2">
            <v>31582.165048677816</v>
          </cell>
          <cell r="AQ2">
            <v>31486.737067171474</v>
          </cell>
          <cell r="AR2">
            <v>31418.08884589524</v>
          </cell>
          <cell r="AS2">
            <v>31373.729510058954</v>
          </cell>
          <cell r="AT2">
            <v>31351.833619842848</v>
          </cell>
          <cell r="AU2">
            <v>31353.245286823661</v>
          </cell>
          <cell r="AV2">
            <v>31383.724581541468</v>
          </cell>
          <cell r="AW2">
            <v>31439.80974606394</v>
          </cell>
          <cell r="AX2">
            <v>31509.50182306677</v>
          </cell>
          <cell r="AY2">
            <v>31598.369204237006</v>
          </cell>
          <cell r="AZ2">
            <v>31716.896718582324</v>
          </cell>
          <cell r="BA2">
            <v>31867.281866349531</v>
          </cell>
        </row>
      </sheetData>
      <sheetData sheetId="126">
        <row r="1">
          <cell r="A1" t="str">
            <v>Road transport - Heavy goods vehicles - Domestic</v>
          </cell>
        </row>
        <row r="2">
          <cell r="C2">
            <v>46965.820160022893</v>
          </cell>
          <cell r="D2">
            <v>48554.077985447919</v>
          </cell>
          <cell r="E2">
            <v>48964.595499970266</v>
          </cell>
          <cell r="F2">
            <v>50412.831437546491</v>
          </cell>
          <cell r="G2">
            <v>53085.601177529104</v>
          </cell>
          <cell r="H2">
            <v>54625.327047683677</v>
          </cell>
          <cell r="I2">
            <v>55524.211519507124</v>
          </cell>
          <cell r="J2">
            <v>58114.020739659427</v>
          </cell>
          <cell r="K2">
            <v>56398.445317504717</v>
          </cell>
          <cell r="L2">
            <v>52733.81098204563</v>
          </cell>
          <cell r="M2">
            <v>52609.867130546365</v>
          </cell>
          <cell r="N2">
            <v>51692.688652976256</v>
          </cell>
          <cell r="O2">
            <v>48460.279141709412</v>
          </cell>
          <cell r="P2">
            <v>46986.538693734976</v>
          </cell>
          <cell r="Q2">
            <v>47562.975114432862</v>
          </cell>
          <cell r="R2">
            <v>48245.434062880864</v>
          </cell>
          <cell r="S2">
            <v>51037.096977580215</v>
          </cell>
          <cell r="T2">
            <v>53687.8123088348</v>
          </cell>
          <cell r="U2">
            <v>54864.654483741222</v>
          </cell>
          <cell r="V2">
            <v>55587.594135743318</v>
          </cell>
          <cell r="W2">
            <v>56045.308792616306</v>
          </cell>
          <cell r="X2">
            <v>56367.019270248529</v>
          </cell>
          <cell r="Y2">
            <v>56585.472520224852</v>
          </cell>
          <cell r="Z2">
            <v>56764.794081895641</v>
          </cell>
          <cell r="AA2">
            <v>56923.565394235506</v>
          </cell>
          <cell r="AB2">
            <v>57063.705336126564</v>
          </cell>
          <cell r="AC2">
            <v>57224.385267361911</v>
          </cell>
          <cell r="AD2">
            <v>57395.416489415613</v>
          </cell>
          <cell r="AE2">
            <v>57571.775854300497</v>
          </cell>
          <cell r="AF2">
            <v>57737.905896975855</v>
          </cell>
          <cell r="AG2">
            <v>57903.19387907123</v>
          </cell>
          <cell r="AH2">
            <v>58045.182235725697</v>
          </cell>
          <cell r="AI2">
            <v>58199.888443097261</v>
          </cell>
          <cell r="AJ2">
            <v>58279.492497556617</v>
          </cell>
          <cell r="AK2">
            <v>58326.844528485279</v>
          </cell>
          <cell r="AL2">
            <v>58338.468641203821</v>
          </cell>
          <cell r="AM2">
            <v>58314.65558051371</v>
          </cell>
          <cell r="AN2">
            <v>58252.622747724119</v>
          </cell>
          <cell r="AO2">
            <v>58153.079298546894</v>
          </cell>
          <cell r="AP2">
            <v>58014.356115998373</v>
          </cell>
          <cell r="AQ2">
            <v>57833.906360107852</v>
          </cell>
          <cell r="AR2">
            <v>57647.152094348356</v>
          </cell>
          <cell r="AS2">
            <v>57446.887504012455</v>
          </cell>
          <cell r="AT2">
            <v>57239.909830801829</v>
          </cell>
          <cell r="AU2">
            <v>57038.014318855174</v>
          </cell>
          <cell r="AV2">
            <v>56856.969682539922</v>
          </cell>
          <cell r="AW2">
            <v>56681.665235695749</v>
          </cell>
          <cell r="AX2">
            <v>56522.967084523523</v>
          </cell>
          <cell r="AY2">
            <v>56386.629457883544</v>
          </cell>
          <cell r="AZ2">
            <v>56277.815693910146</v>
          </cell>
          <cell r="BA2">
            <v>56201.285656761858</v>
          </cell>
        </row>
      </sheetData>
      <sheetData sheetId="127">
        <row r="1">
          <cell r="A1" t="str">
            <v>Road transport - Heavy goods vehicles - International</v>
          </cell>
        </row>
        <row r="2">
          <cell r="C2">
            <v>15590.305685143001</v>
          </cell>
          <cell r="D2">
            <v>15993.445160733081</v>
          </cell>
          <cell r="E2">
            <v>16612.167824867469</v>
          </cell>
          <cell r="F2">
            <v>17480.733062305022</v>
          </cell>
          <cell r="G2">
            <v>18268.847433332758</v>
          </cell>
          <cell r="H2">
            <v>18813.143511547038</v>
          </cell>
          <cell r="I2">
            <v>20143.067812445955</v>
          </cell>
          <cell r="J2">
            <v>20264.385789590346</v>
          </cell>
          <cell r="K2">
            <v>19650.280109383853</v>
          </cell>
          <cell r="L2">
            <v>17976.055614855883</v>
          </cell>
          <cell r="M2">
            <v>19953.232312167569</v>
          </cell>
          <cell r="N2">
            <v>19656.08160588078</v>
          </cell>
          <cell r="O2">
            <v>20238.924776603748</v>
          </cell>
          <cell r="P2">
            <v>20838.392408250198</v>
          </cell>
          <cell r="Q2">
            <v>19660.537974527295</v>
          </cell>
          <cell r="R2">
            <v>20459.220999404413</v>
          </cell>
          <cell r="S2">
            <v>21546.145964439718</v>
          </cell>
          <cell r="T2">
            <v>22602.107531918522</v>
          </cell>
          <cell r="U2">
            <v>23247.399030997596</v>
          </cell>
          <cell r="V2">
            <v>23696.684437559539</v>
          </cell>
          <cell r="W2">
            <v>24012.828495066806</v>
          </cell>
          <cell r="X2">
            <v>24276.668666776281</v>
          </cell>
          <cell r="Y2">
            <v>24496.380839116522</v>
          </cell>
          <cell r="Z2">
            <v>24690.841455466081</v>
          </cell>
          <cell r="AA2">
            <v>24873.266803411592</v>
          </cell>
          <cell r="AB2">
            <v>25047.437859157933</v>
          </cell>
          <cell r="AC2">
            <v>25221.380054796839</v>
          </cell>
          <cell r="AD2">
            <v>25392.25792211786</v>
          </cell>
          <cell r="AE2">
            <v>25562.796484081693</v>
          </cell>
          <cell r="AF2">
            <v>25727.79919237419</v>
          </cell>
          <cell r="AG2">
            <v>25891.453385228833</v>
          </cell>
          <cell r="AH2">
            <v>26042.604995097015</v>
          </cell>
          <cell r="AI2">
            <v>26188.310940932719</v>
          </cell>
          <cell r="AJ2">
            <v>26295.914993415761</v>
          </cell>
          <cell r="AK2">
            <v>26388.847684939443</v>
          </cell>
          <cell r="AL2">
            <v>26465.152319657667</v>
          </cell>
          <cell r="AM2">
            <v>26527.610057399394</v>
          </cell>
          <cell r="AN2">
            <v>26578.629808030171</v>
          </cell>
          <cell r="AO2">
            <v>26621.015439481729</v>
          </cell>
          <cell r="AP2">
            <v>26656.030034354921</v>
          </cell>
          <cell r="AQ2">
            <v>26684.264606159562</v>
          </cell>
          <cell r="AR2">
            <v>26720.644271080415</v>
          </cell>
          <cell r="AS2">
            <v>26759.09485730224</v>
          </cell>
          <cell r="AT2">
            <v>26806.51087197314</v>
          </cell>
          <cell r="AU2">
            <v>26860.940130099189</v>
          </cell>
          <cell r="AV2">
            <v>26930.261158055782</v>
          </cell>
          <cell r="AW2">
            <v>27011.88808848161</v>
          </cell>
          <cell r="AX2">
            <v>27106.166061644024</v>
          </cell>
          <cell r="AY2">
            <v>27214.625650666378</v>
          </cell>
          <cell r="AZ2">
            <v>27339.318114487625</v>
          </cell>
          <cell r="BA2">
            <v>27569.936714348063</v>
          </cell>
        </row>
      </sheetData>
      <sheetData sheetId="128">
        <row r="1">
          <cell r="A1" t="str">
            <v>Rail transport</v>
          </cell>
        </row>
        <row r="2">
          <cell r="C2">
            <v>9450.2360174528058</v>
          </cell>
          <cell r="D2">
            <v>9184.9482673562907</v>
          </cell>
          <cell r="E2">
            <v>9187.9420712225965</v>
          </cell>
          <cell r="F2">
            <v>9025.1892214448562</v>
          </cell>
          <cell r="G2">
            <v>8735.1106826839841</v>
          </cell>
          <cell r="H2">
            <v>8553.1400765643484</v>
          </cell>
          <cell r="I2">
            <v>8225.547387052271</v>
          </cell>
          <cell r="J2">
            <v>8353.8680736153692</v>
          </cell>
          <cell r="K2">
            <v>8205.0836330967086</v>
          </cell>
          <cell r="L2">
            <v>7835.5241199999982</v>
          </cell>
          <cell r="M2">
            <v>7909.4871610637538</v>
          </cell>
          <cell r="N2">
            <v>7903.1087643887313</v>
          </cell>
          <cell r="O2">
            <v>7910.8902992150943</v>
          </cell>
          <cell r="P2">
            <v>7572.1743218939582</v>
          </cell>
          <cell r="Q2">
            <v>7260.6853919500809</v>
          </cell>
          <cell r="R2">
            <v>7232.0881688056925</v>
          </cell>
          <cell r="S2">
            <v>7273.2199085988514</v>
          </cell>
          <cell r="T2">
            <v>7448.0256616666356</v>
          </cell>
          <cell r="U2">
            <v>7582.3437011525793</v>
          </cell>
          <cell r="V2">
            <v>7692.4654754788917</v>
          </cell>
          <cell r="W2">
            <v>7779.5581468827731</v>
          </cell>
          <cell r="X2">
            <v>7861.9013446295421</v>
          </cell>
          <cell r="Y2">
            <v>7941.3389858848604</v>
          </cell>
          <cell r="Z2">
            <v>8011.5286642469073</v>
          </cell>
          <cell r="AA2">
            <v>8067.6938246334394</v>
          </cell>
          <cell r="AB2">
            <v>8137.3099376639038</v>
          </cell>
          <cell r="AC2">
            <v>8219.2223684557248</v>
          </cell>
          <cell r="AD2">
            <v>8311.9059048887157</v>
          </cell>
          <cell r="AE2">
            <v>8387.0686586158608</v>
          </cell>
          <cell r="AF2">
            <v>8460.2988255468881</v>
          </cell>
          <cell r="AG2">
            <v>8523.7300578881241</v>
          </cell>
          <cell r="AH2">
            <v>8542.7116246667902</v>
          </cell>
          <cell r="AI2">
            <v>8608.0266068299443</v>
          </cell>
          <cell r="AJ2">
            <v>8656.8567216939682</v>
          </cell>
          <cell r="AK2">
            <v>8693.7813622060712</v>
          </cell>
          <cell r="AL2">
            <v>8727.0323758164704</v>
          </cell>
          <cell r="AM2">
            <v>8752.264852362121</v>
          </cell>
          <cell r="AN2">
            <v>8772.3790179745974</v>
          </cell>
          <cell r="AO2">
            <v>8786.450538295463</v>
          </cell>
          <cell r="AP2">
            <v>8797.0634651458149</v>
          </cell>
          <cell r="AQ2">
            <v>8805.8073541266058</v>
          </cell>
          <cell r="AR2">
            <v>8814.5653888856305</v>
          </cell>
          <cell r="AS2">
            <v>8816.0165722170514</v>
          </cell>
          <cell r="AT2">
            <v>8813.8903958354858</v>
          </cell>
          <cell r="AU2">
            <v>8807.3806426948559</v>
          </cell>
          <cell r="AV2">
            <v>8798.7241978274033</v>
          </cell>
          <cell r="AW2">
            <v>8782.7766392116755</v>
          </cell>
          <cell r="AX2">
            <v>8755.465133478674</v>
          </cell>
          <cell r="AY2">
            <v>8722.2249400116507</v>
          </cell>
          <cell r="AZ2">
            <v>8693.1285177228856</v>
          </cell>
          <cell r="BA2">
            <v>8674.8743969715015</v>
          </cell>
        </row>
      </sheetData>
      <sheetData sheetId="129">
        <row r="1">
          <cell r="A1" t="str">
            <v>Rail transport - Conventional passenger transport</v>
          </cell>
        </row>
        <row r="2">
          <cell r="C2">
            <v>5913.863528240523</v>
          </cell>
          <cell r="D2">
            <v>5721.9440223395077</v>
          </cell>
          <cell r="E2">
            <v>5694.8905610879583</v>
          </cell>
          <cell r="F2">
            <v>5545.6764836160619</v>
          </cell>
          <cell r="G2">
            <v>5141.7000116754562</v>
          </cell>
          <cell r="H2">
            <v>5066.8814738103665</v>
          </cell>
          <cell r="I2">
            <v>4740.9776387942957</v>
          </cell>
          <cell r="J2">
            <v>4801.1808716021942</v>
          </cell>
          <cell r="K2">
            <v>4716.3701155327772</v>
          </cell>
          <cell r="L2">
            <v>4597.1416933753535</v>
          </cell>
          <cell r="M2">
            <v>4600.8216055458588</v>
          </cell>
          <cell r="N2">
            <v>4560.8861529357118</v>
          </cell>
          <cell r="O2">
            <v>4660.1697206399385</v>
          </cell>
          <cell r="P2">
            <v>4506.0833376274477</v>
          </cell>
          <cell r="Q2">
            <v>4312.2008093431277</v>
          </cell>
          <cell r="R2">
            <v>4311.3495911108394</v>
          </cell>
          <cell r="S2">
            <v>4353.3292172579668</v>
          </cell>
          <cell r="T2">
            <v>4431.6930939805852</v>
          </cell>
          <cell r="U2">
            <v>4487.9292592440106</v>
          </cell>
          <cell r="V2">
            <v>4528.0563588612567</v>
          </cell>
          <cell r="W2">
            <v>4553.9316623081731</v>
          </cell>
          <cell r="X2">
            <v>4576.9227301321689</v>
          </cell>
          <cell r="Y2">
            <v>4591.9678808074932</v>
          </cell>
          <cell r="Z2">
            <v>4605.5662925326187</v>
          </cell>
          <cell r="AA2">
            <v>4616.4330130014987</v>
          </cell>
          <cell r="AB2">
            <v>4627.2244420582865</v>
          </cell>
          <cell r="AC2">
            <v>4643.291502112249</v>
          </cell>
          <cell r="AD2">
            <v>4660.814013647625</v>
          </cell>
          <cell r="AE2">
            <v>4671.4465886072303</v>
          </cell>
          <cell r="AF2">
            <v>4684.5084694804764</v>
          </cell>
          <cell r="AG2">
            <v>4694.3642667557151</v>
          </cell>
          <cell r="AH2">
            <v>4678.0264112555751</v>
          </cell>
          <cell r="AI2">
            <v>4687.4173627702849</v>
          </cell>
          <cell r="AJ2">
            <v>4691.14389839658</v>
          </cell>
          <cell r="AK2">
            <v>4692.4415182296161</v>
          </cell>
          <cell r="AL2">
            <v>4689.874599023663</v>
          </cell>
          <cell r="AM2">
            <v>4685.8637191170046</v>
          </cell>
          <cell r="AN2">
            <v>4679.4215512712644</v>
          </cell>
          <cell r="AO2">
            <v>4669.3240853729922</v>
          </cell>
          <cell r="AP2">
            <v>4658.244230095167</v>
          </cell>
          <cell r="AQ2">
            <v>4646.7640902385756</v>
          </cell>
          <cell r="AR2">
            <v>4633.9523681042865</v>
          </cell>
          <cell r="AS2">
            <v>4618.582299721731</v>
          </cell>
          <cell r="AT2">
            <v>4601.2986876986561</v>
          </cell>
          <cell r="AU2">
            <v>4579.2743173757708</v>
          </cell>
          <cell r="AV2">
            <v>4557.1315847267533</v>
          </cell>
          <cell r="AW2">
            <v>4528.9560667972437</v>
          </cell>
          <cell r="AX2">
            <v>4495.953848306066</v>
          </cell>
          <cell r="AY2">
            <v>4463.3374819212231</v>
          </cell>
          <cell r="AZ2">
            <v>4433.8323709910992</v>
          </cell>
          <cell r="BA2">
            <v>4412.8161708184953</v>
          </cell>
        </row>
      </sheetData>
      <sheetData sheetId="130">
        <row r="1">
          <cell r="A1" t="str">
            <v>Rail transport - High speed</v>
          </cell>
        </row>
        <row r="2">
          <cell r="C2">
            <v>542.92070935385539</v>
          </cell>
          <cell r="D2">
            <v>599.02806774051066</v>
          </cell>
          <cell r="E2">
            <v>623.7477174788088</v>
          </cell>
          <cell r="F2">
            <v>639.2539287113716</v>
          </cell>
          <cell r="G2">
            <v>677.84047740439905</v>
          </cell>
          <cell r="H2">
            <v>697.08441345722906</v>
          </cell>
          <cell r="I2">
            <v>713.66282950573111</v>
          </cell>
          <cell r="J2">
            <v>736.32786717013084</v>
          </cell>
          <cell r="K2">
            <v>803.06364154634718</v>
          </cell>
          <cell r="L2">
            <v>857.2589580681456</v>
          </cell>
          <cell r="M2">
            <v>865.74592053607387</v>
          </cell>
          <cell r="N2">
            <v>877.15914052633741</v>
          </cell>
          <cell r="O2">
            <v>869.42721617691393</v>
          </cell>
          <cell r="P2">
            <v>869.98159999199436</v>
          </cell>
          <cell r="Q2">
            <v>846.2803148026702</v>
          </cell>
          <cell r="R2">
            <v>850.85415783461542</v>
          </cell>
          <cell r="S2">
            <v>848.83085946721826</v>
          </cell>
          <cell r="T2">
            <v>879.28126892945772</v>
          </cell>
          <cell r="U2">
            <v>907.08262622289612</v>
          </cell>
          <cell r="V2">
            <v>936.47591742167049</v>
          </cell>
          <cell r="W2">
            <v>965.15359759680871</v>
          </cell>
          <cell r="X2">
            <v>992.89052759966808</v>
          </cell>
          <cell r="Y2">
            <v>1029.4095251837152</v>
          </cell>
          <cell r="Z2">
            <v>1062.8774099584853</v>
          </cell>
          <cell r="AA2">
            <v>1085.378551416029</v>
          </cell>
          <cell r="AB2">
            <v>1121.8357440362281</v>
          </cell>
          <cell r="AC2">
            <v>1165.075403221148</v>
          </cell>
          <cell r="AD2">
            <v>1218.1722048480931</v>
          </cell>
          <cell r="AE2">
            <v>1260.3704151912179</v>
          </cell>
          <cell r="AF2">
            <v>1298.6471897612423</v>
          </cell>
          <cell r="AG2">
            <v>1331.0000055546907</v>
          </cell>
          <cell r="AH2">
            <v>1361.7318090026627</v>
          </cell>
          <cell r="AI2">
            <v>1397.5913015090696</v>
          </cell>
          <cell r="AJ2">
            <v>1423.9779281224858</v>
          </cell>
          <cell r="AK2">
            <v>1442.9934768275814</v>
          </cell>
          <cell r="AL2">
            <v>1462.0137467162006</v>
          </cell>
          <cell r="AM2">
            <v>1476.3880546124121</v>
          </cell>
          <cell r="AN2">
            <v>1489.4878451983261</v>
          </cell>
          <cell r="AO2">
            <v>1500.5056084419787</v>
          </cell>
          <cell r="AP2">
            <v>1510.5009096288452</v>
          </cell>
          <cell r="AQ2">
            <v>1519.1988780292904</v>
          </cell>
          <cell r="AR2">
            <v>1527.4357245754065</v>
          </cell>
          <cell r="AS2">
            <v>1533.5022630262292</v>
          </cell>
          <cell r="AT2">
            <v>1539.0417281543648</v>
          </cell>
          <cell r="AU2">
            <v>1543.8666822771474</v>
          </cell>
          <cell r="AV2">
            <v>1548.4384932680514</v>
          </cell>
          <cell r="AW2">
            <v>1551.6750597588064</v>
          </cell>
          <cell r="AX2">
            <v>1553.8886429068407</v>
          </cell>
          <cell r="AY2">
            <v>1550.5732495469363</v>
          </cell>
          <cell r="AZ2">
            <v>1547.7830922914573</v>
          </cell>
          <cell r="BA2">
            <v>1547.6680279890702</v>
          </cell>
        </row>
      </sheetData>
      <sheetData sheetId="131">
        <row r="1">
          <cell r="A1" t="str">
            <v>Rail transport - Metro</v>
          </cell>
        </row>
        <row r="2">
          <cell r="C2">
            <v>565.46195408289861</v>
          </cell>
          <cell r="D2">
            <v>557.46534546678822</v>
          </cell>
          <cell r="E2">
            <v>559.3351375915388</v>
          </cell>
          <cell r="F2">
            <v>540.91068302317115</v>
          </cell>
          <cell r="G2">
            <v>552.23612564787675</v>
          </cell>
          <cell r="H2">
            <v>543.12736428657911</v>
          </cell>
          <cell r="I2">
            <v>541.89599729266683</v>
          </cell>
          <cell r="J2">
            <v>545.44814765651233</v>
          </cell>
          <cell r="K2">
            <v>559.60638252517037</v>
          </cell>
          <cell r="L2">
            <v>556.51532055499263</v>
          </cell>
          <cell r="M2">
            <v>566.44493778568267</v>
          </cell>
          <cell r="N2">
            <v>563.40569882307443</v>
          </cell>
          <cell r="O2">
            <v>566.63742815017577</v>
          </cell>
          <cell r="P2">
            <v>557.39434947565314</v>
          </cell>
          <cell r="Q2">
            <v>551.06666607946238</v>
          </cell>
          <cell r="R2">
            <v>547.92160063433346</v>
          </cell>
          <cell r="S2">
            <v>565.78996294385945</v>
          </cell>
          <cell r="T2">
            <v>583.34275957473471</v>
          </cell>
          <cell r="U2">
            <v>599.34077762542574</v>
          </cell>
          <cell r="V2">
            <v>611.87155362638339</v>
          </cell>
          <cell r="W2">
            <v>620.94399269938197</v>
          </cell>
          <cell r="X2">
            <v>629.32942800898718</v>
          </cell>
          <cell r="Y2">
            <v>636.47713166908534</v>
          </cell>
          <cell r="Z2">
            <v>643.49399991382495</v>
          </cell>
          <cell r="AA2">
            <v>650.50212379174332</v>
          </cell>
          <cell r="AB2">
            <v>657.58483132426431</v>
          </cell>
          <cell r="AC2">
            <v>664.50002666556122</v>
          </cell>
          <cell r="AD2">
            <v>671.37306492800769</v>
          </cell>
          <cell r="AE2">
            <v>677.63548604195535</v>
          </cell>
          <cell r="AF2">
            <v>683.52558526188943</v>
          </cell>
          <cell r="AG2">
            <v>688.83182569714972</v>
          </cell>
          <cell r="AH2">
            <v>690.99202906434209</v>
          </cell>
          <cell r="AI2">
            <v>696.9445507973669</v>
          </cell>
          <cell r="AJ2">
            <v>702.27562014830607</v>
          </cell>
          <cell r="AK2">
            <v>707.07661364881596</v>
          </cell>
          <cell r="AL2">
            <v>711.63138109708166</v>
          </cell>
          <cell r="AM2">
            <v>715.91567645419013</v>
          </cell>
          <cell r="AN2">
            <v>720.04368484784595</v>
          </cell>
          <cell r="AO2">
            <v>723.92085595891069</v>
          </cell>
          <cell r="AP2">
            <v>727.75210497351964</v>
          </cell>
          <cell r="AQ2">
            <v>731.50377200936305</v>
          </cell>
          <cell r="AR2">
            <v>735.31046450946269</v>
          </cell>
          <cell r="AS2">
            <v>738.84293731030925</v>
          </cell>
          <cell r="AT2">
            <v>742.31242981667401</v>
          </cell>
          <cell r="AU2">
            <v>745.73464868673557</v>
          </cell>
          <cell r="AV2">
            <v>749.26089030189121</v>
          </cell>
          <cell r="AW2">
            <v>752.91294971843786</v>
          </cell>
          <cell r="AX2">
            <v>756.11534054704725</v>
          </cell>
          <cell r="AY2">
            <v>759.33826167672282</v>
          </cell>
          <cell r="AZ2">
            <v>762.77631159198108</v>
          </cell>
          <cell r="BA2">
            <v>766.2383226016326</v>
          </cell>
        </row>
      </sheetData>
      <sheetData sheetId="132">
        <row r="1">
          <cell r="A1" t="str">
            <v>Rail transport - Conventional freight transport</v>
          </cell>
        </row>
        <row r="2">
          <cell r="C2">
            <v>2427.9898257755281</v>
          </cell>
          <cell r="D2">
            <v>2306.5108318094844</v>
          </cell>
          <cell r="E2">
            <v>2309.96865506429</v>
          </cell>
          <cell r="F2">
            <v>2299.3481260942517</v>
          </cell>
          <cell r="G2">
            <v>2363.3340679562511</v>
          </cell>
          <cell r="H2">
            <v>2246.0468250101735</v>
          </cell>
          <cell r="I2">
            <v>2229.0109214595773</v>
          </cell>
          <cell r="J2">
            <v>2270.9111871865307</v>
          </cell>
          <cell r="K2">
            <v>2126.0434934924137</v>
          </cell>
          <cell r="L2">
            <v>1824.6081480015073</v>
          </cell>
          <cell r="M2">
            <v>1876.4746971961388</v>
          </cell>
          <cell r="N2">
            <v>1901.6577721036083</v>
          </cell>
          <cell r="O2">
            <v>1814.6559342480655</v>
          </cell>
          <cell r="P2">
            <v>1638.7150347988629</v>
          </cell>
          <cell r="Q2">
            <v>1551.1376017248208</v>
          </cell>
          <cell r="R2">
            <v>1521.9628192259047</v>
          </cell>
          <cell r="S2">
            <v>1505.269868929807</v>
          </cell>
          <cell r="T2">
            <v>1553.7085391818582</v>
          </cell>
          <cell r="U2">
            <v>1587.991038060246</v>
          </cell>
          <cell r="V2">
            <v>1616.0616455695804</v>
          </cell>
          <cell r="W2">
            <v>1639.5288942784086</v>
          </cell>
          <cell r="X2">
            <v>1662.7586588887177</v>
          </cell>
          <cell r="Y2">
            <v>1683.4844482245664</v>
          </cell>
          <cell r="Z2">
            <v>1699.5909618419785</v>
          </cell>
          <cell r="AA2">
            <v>1715.3801364241683</v>
          </cell>
          <cell r="AB2">
            <v>1730.6649202451249</v>
          </cell>
          <cell r="AC2">
            <v>1746.3554364567667</v>
          </cell>
          <cell r="AD2">
            <v>1761.5466214649889</v>
          </cell>
          <cell r="AE2">
            <v>1777.616168775457</v>
          </cell>
          <cell r="AF2">
            <v>1793.6175810432806</v>
          </cell>
          <cell r="AG2">
            <v>1809.5339598805683</v>
          </cell>
          <cell r="AH2">
            <v>1811.9613753442093</v>
          </cell>
          <cell r="AI2">
            <v>1826.0733917532241</v>
          </cell>
          <cell r="AJ2">
            <v>1839.4592750265963</v>
          </cell>
          <cell r="AK2">
            <v>1851.2697535000575</v>
          </cell>
          <cell r="AL2">
            <v>1863.5126489795259</v>
          </cell>
          <cell r="AM2">
            <v>1874.0974021785141</v>
          </cell>
          <cell r="AN2">
            <v>1883.4259366571619</v>
          </cell>
          <cell r="AO2">
            <v>1892.6999885215823</v>
          </cell>
          <cell r="AP2">
            <v>1900.5662204482837</v>
          </cell>
          <cell r="AQ2">
            <v>1908.340613849376</v>
          </cell>
          <cell r="AR2">
            <v>1917.8668316964743</v>
          </cell>
          <cell r="AS2">
            <v>1925.0890721587825</v>
          </cell>
          <cell r="AT2">
            <v>1931.2375501657905</v>
          </cell>
          <cell r="AU2">
            <v>1938.5049943552028</v>
          </cell>
          <cell r="AV2">
            <v>1943.8932295307079</v>
          </cell>
          <cell r="AW2">
            <v>1949.2325629371871</v>
          </cell>
          <cell r="AX2">
            <v>1949.5073017187199</v>
          </cell>
          <cell r="AY2">
            <v>1948.9759468667683</v>
          </cell>
          <cell r="AZ2">
            <v>1948.7367428483487</v>
          </cell>
          <cell r="BA2">
            <v>1948.1518755623033</v>
          </cell>
        </row>
      </sheetData>
      <sheetData sheetId="133">
        <row r="1">
          <cell r="A1" t="str">
            <v>Aviation</v>
          </cell>
        </row>
        <row r="2">
          <cell r="C2">
            <v>44942.58301029112</v>
          </cell>
          <cell r="D2">
            <v>43706.451610000004</v>
          </cell>
          <cell r="E2">
            <v>43126.167369999996</v>
          </cell>
          <cell r="F2">
            <v>44427.945619999991</v>
          </cell>
          <cell r="G2">
            <v>47637.009149999991</v>
          </cell>
          <cell r="H2">
            <v>50066.056725579852</v>
          </cell>
          <cell r="I2">
            <v>51683.193449999992</v>
          </cell>
          <cell r="J2">
            <v>53505.580399999992</v>
          </cell>
          <cell r="K2">
            <v>53492.077319999997</v>
          </cell>
          <cell r="L2">
            <v>49263.053419999997</v>
          </cell>
          <cell r="M2">
            <v>49274.498533417493</v>
          </cell>
          <cell r="N2">
            <v>50631.392204519725</v>
          </cell>
          <cell r="O2">
            <v>49344.473293432806</v>
          </cell>
          <cell r="P2">
            <v>49123.359627995611</v>
          </cell>
          <cell r="Q2">
            <v>49533.643705461771</v>
          </cell>
          <cell r="R2">
            <v>51313.600808873467</v>
          </cell>
          <cell r="S2">
            <v>53981.889712030374</v>
          </cell>
          <cell r="T2">
            <v>56413.377192603723</v>
          </cell>
          <cell r="U2">
            <v>58307.568086564002</v>
          </cell>
          <cell r="V2">
            <v>59950.971872674207</v>
          </cell>
          <cell r="W2">
            <v>61366.318711731517</v>
          </cell>
          <cell r="X2">
            <v>62730.255913732508</v>
          </cell>
          <cell r="Y2">
            <v>63962.311131450522</v>
          </cell>
          <cell r="Z2">
            <v>65046.764756571611</v>
          </cell>
          <cell r="AA2">
            <v>65839.882130385304</v>
          </cell>
          <cell r="AB2">
            <v>66713.153090672306</v>
          </cell>
          <cell r="AC2">
            <v>67609.558114242143</v>
          </cell>
          <cell r="AD2">
            <v>68564.900667020993</v>
          </cell>
          <cell r="AE2">
            <v>69559.58488445601</v>
          </cell>
          <cell r="AF2">
            <v>70505.355365856754</v>
          </cell>
          <cell r="AG2">
            <v>71398.569038096626</v>
          </cell>
          <cell r="AH2">
            <v>72308.034536469466</v>
          </cell>
          <cell r="AI2">
            <v>73032.883527264959</v>
          </cell>
          <cell r="AJ2">
            <v>73689.82500253302</v>
          </cell>
          <cell r="AK2">
            <v>74217.088224384992</v>
          </cell>
          <cell r="AL2">
            <v>74713.755391010534</v>
          </cell>
          <cell r="AM2">
            <v>75250.222734239287</v>
          </cell>
          <cell r="AN2">
            <v>75668.562526665512</v>
          </cell>
          <cell r="AO2">
            <v>76225.960648111504</v>
          </cell>
          <cell r="AP2">
            <v>76614.114679050879</v>
          </cell>
          <cell r="AQ2">
            <v>77033.995274147441</v>
          </cell>
          <cell r="AR2">
            <v>77518.247855296155</v>
          </cell>
          <cell r="AS2">
            <v>77970.337508114535</v>
          </cell>
          <cell r="AT2">
            <v>78389.478144738692</v>
          </cell>
          <cell r="AU2">
            <v>78744.842671457198</v>
          </cell>
          <cell r="AV2">
            <v>79227.959190212772</v>
          </cell>
          <cell r="AW2">
            <v>79667.180618558225</v>
          </cell>
          <cell r="AX2">
            <v>79882.448724587273</v>
          </cell>
          <cell r="AY2">
            <v>80251.355770496273</v>
          </cell>
          <cell r="AZ2">
            <v>80453.079236246296</v>
          </cell>
          <cell r="BA2">
            <v>80637.866901504254</v>
          </cell>
        </row>
      </sheetData>
      <sheetData sheetId="134">
        <row r="1">
          <cell r="A1" t="str">
            <v>Domestic aviation</v>
          </cell>
        </row>
        <row r="2">
          <cell r="C2">
            <v>7467.4311030864001</v>
          </cell>
          <cell r="D2">
            <v>7202.53881</v>
          </cell>
          <cell r="E2">
            <v>7075.9240999999993</v>
          </cell>
          <cell r="F2">
            <v>7345.6093499999997</v>
          </cell>
          <cell r="G2">
            <v>7444.0965999999999</v>
          </cell>
          <cell r="H2">
            <v>7709.9328270269907</v>
          </cell>
          <cell r="I2">
            <v>7852.2257999999993</v>
          </cell>
          <cell r="J2">
            <v>8017.0406799999982</v>
          </cell>
          <cell r="K2">
            <v>7870.9934699999949</v>
          </cell>
          <cell r="L2">
            <v>7183.3091100000011</v>
          </cell>
          <cell r="M2">
            <v>7577.9701744778731</v>
          </cell>
          <cell r="N2">
            <v>7331.5310637230641</v>
          </cell>
          <cell r="O2">
            <v>6883.1784886727592</v>
          </cell>
          <cell r="P2">
            <v>6522.4798627233895</v>
          </cell>
          <cell r="Q2">
            <v>6541.2126553370445</v>
          </cell>
          <cell r="R2">
            <v>6786.2375882900124</v>
          </cell>
          <cell r="S2">
            <v>7139.2666280728135</v>
          </cell>
          <cell r="T2">
            <v>7353.5075168045123</v>
          </cell>
          <cell r="U2">
            <v>7471.9134877850202</v>
          </cell>
          <cell r="V2">
            <v>7561.7336729757008</v>
          </cell>
          <cell r="W2">
            <v>7625.5507536254972</v>
          </cell>
          <cell r="X2">
            <v>7686.1964771826961</v>
          </cell>
          <cell r="Y2">
            <v>7735.0193091088531</v>
          </cell>
          <cell r="Z2">
            <v>7760.1151583203018</v>
          </cell>
          <cell r="AA2">
            <v>7806.9076956468361</v>
          </cell>
          <cell r="AB2">
            <v>7867.756117091094</v>
          </cell>
          <cell r="AC2">
            <v>7911.6593999259931</v>
          </cell>
          <cell r="AD2">
            <v>7947.0240850429027</v>
          </cell>
          <cell r="AE2">
            <v>8003.1265046428125</v>
          </cell>
          <cell r="AF2">
            <v>8063.7087471953137</v>
          </cell>
          <cell r="AG2">
            <v>8127.1618892086626</v>
          </cell>
          <cell r="AH2">
            <v>8189.7304700814693</v>
          </cell>
          <cell r="AI2">
            <v>8239.9228298404341</v>
          </cell>
          <cell r="AJ2">
            <v>8298.1599669330208</v>
          </cell>
          <cell r="AK2">
            <v>8345.9878052159256</v>
          </cell>
          <cell r="AL2">
            <v>8391.2674819338099</v>
          </cell>
          <cell r="AM2">
            <v>8442.7741455692994</v>
          </cell>
          <cell r="AN2">
            <v>8482.4527226144255</v>
          </cell>
          <cell r="AO2">
            <v>8545.4645712980146</v>
          </cell>
          <cell r="AP2">
            <v>8577.2017130369513</v>
          </cell>
          <cell r="AQ2">
            <v>8613.4899988982452</v>
          </cell>
          <cell r="AR2">
            <v>8656.3668322951598</v>
          </cell>
          <cell r="AS2">
            <v>8689.9448506116332</v>
          </cell>
          <cell r="AT2">
            <v>8719.0317364258299</v>
          </cell>
          <cell r="AU2">
            <v>8738.0147552095532</v>
          </cell>
          <cell r="AV2">
            <v>8759.4759528919312</v>
          </cell>
          <cell r="AW2">
            <v>8773.503144987566</v>
          </cell>
          <cell r="AX2">
            <v>8762.2603747521789</v>
          </cell>
          <cell r="AY2">
            <v>8757.4760712498501</v>
          </cell>
          <cell r="AZ2">
            <v>8735.552551371753</v>
          </cell>
          <cell r="BA2">
            <v>8707.0671528008897</v>
          </cell>
        </row>
      </sheetData>
      <sheetData sheetId="135">
        <row r="1">
          <cell r="A1" t="str">
            <v>Intra-EU passenger aviation</v>
          </cell>
        </row>
        <row r="2">
          <cell r="C2">
            <v>16481.774006908778</v>
          </cell>
          <cell r="D2">
            <v>17028.070266407904</v>
          </cell>
          <cell r="E2">
            <v>16683.303044355434</v>
          </cell>
          <cell r="F2">
            <v>17429.722455431373</v>
          </cell>
          <cell r="G2">
            <v>18271.229276213937</v>
          </cell>
          <cell r="H2">
            <v>19067.597010950358</v>
          </cell>
          <cell r="I2">
            <v>19597.028366239167</v>
          </cell>
          <cell r="J2">
            <v>20159.965277227999</v>
          </cell>
          <cell r="K2">
            <v>19623.746910194615</v>
          </cell>
          <cell r="L2">
            <v>17767.689690273852</v>
          </cell>
          <cell r="M2">
            <v>17783.262724281703</v>
          </cell>
          <cell r="N2">
            <v>19168.136114906571</v>
          </cell>
          <cell r="O2">
            <v>18646.622749545975</v>
          </cell>
          <cell r="P2">
            <v>18517.97885412534</v>
          </cell>
          <cell r="Q2">
            <v>18748.116912621565</v>
          </cell>
          <cell r="R2">
            <v>19530.053442128723</v>
          </cell>
          <cell r="S2">
            <v>21163.391881746047</v>
          </cell>
          <cell r="T2">
            <v>22193.816030326125</v>
          </cell>
          <cell r="U2">
            <v>22867.6933607602</v>
          </cell>
          <cell r="V2">
            <v>23431.245514330265</v>
          </cell>
          <cell r="W2">
            <v>23889.534858102452</v>
          </cell>
          <cell r="X2">
            <v>24359.839484950109</v>
          </cell>
          <cell r="Y2">
            <v>24756.208583282307</v>
          </cell>
          <cell r="Z2">
            <v>25097.942550796364</v>
          </cell>
          <cell r="AA2">
            <v>25426.610359379578</v>
          </cell>
          <cell r="AB2">
            <v>25794.697780672595</v>
          </cell>
          <cell r="AC2">
            <v>26143.59223167488</v>
          </cell>
          <cell r="AD2">
            <v>26510.452547831504</v>
          </cell>
          <cell r="AE2">
            <v>26880.636267386857</v>
          </cell>
          <cell r="AF2">
            <v>27238.562518086608</v>
          </cell>
          <cell r="AG2">
            <v>27557.830005497784</v>
          </cell>
          <cell r="AH2">
            <v>27878.215064819746</v>
          </cell>
          <cell r="AI2">
            <v>28116.098527758764</v>
          </cell>
          <cell r="AJ2">
            <v>28318.420986934998</v>
          </cell>
          <cell r="AK2">
            <v>28464.904454175263</v>
          </cell>
          <cell r="AL2">
            <v>28594.294818270406</v>
          </cell>
          <cell r="AM2">
            <v>28756.977884115509</v>
          </cell>
          <cell r="AN2">
            <v>28847.971075420541</v>
          </cell>
          <cell r="AO2">
            <v>28998.60903891395</v>
          </cell>
          <cell r="AP2">
            <v>29087.792941999312</v>
          </cell>
          <cell r="AQ2">
            <v>29178.360732763009</v>
          </cell>
          <cell r="AR2">
            <v>29291.197941486171</v>
          </cell>
          <cell r="AS2">
            <v>29399.992359689579</v>
          </cell>
          <cell r="AT2">
            <v>29502.163690959416</v>
          </cell>
          <cell r="AU2">
            <v>29603.339980886802</v>
          </cell>
          <cell r="AV2">
            <v>29752.951616627048</v>
          </cell>
          <cell r="AW2">
            <v>29887.902110303163</v>
          </cell>
          <cell r="AX2">
            <v>29967.412899706771</v>
          </cell>
          <cell r="AY2">
            <v>30092.377913546192</v>
          </cell>
          <cell r="AZ2">
            <v>30158.909532957845</v>
          </cell>
          <cell r="BA2">
            <v>30219.401624529688</v>
          </cell>
        </row>
      </sheetData>
      <sheetData sheetId="136">
        <row r="1">
          <cell r="A1" t="str">
            <v>Extra-EU passenger aviation</v>
          </cell>
        </row>
        <row r="2">
          <cell r="C2">
            <v>18492.630159614502</v>
          </cell>
          <cell r="D2">
            <v>16895.251338953276</v>
          </cell>
          <cell r="E2">
            <v>16757.546295678472</v>
          </cell>
          <cell r="F2">
            <v>16925.10889289025</v>
          </cell>
          <cell r="G2">
            <v>19029.036775699908</v>
          </cell>
          <cell r="H2">
            <v>20338.532307790414</v>
          </cell>
          <cell r="I2">
            <v>21111.711086360847</v>
          </cell>
          <cell r="J2">
            <v>22003.136611221486</v>
          </cell>
          <cell r="K2">
            <v>22562.189391711894</v>
          </cell>
          <cell r="L2">
            <v>21235.827344980495</v>
          </cell>
          <cell r="M2">
            <v>20535.179861287739</v>
          </cell>
          <cell r="N2">
            <v>20688.556610179894</v>
          </cell>
          <cell r="O2">
            <v>20425.37868604554</v>
          </cell>
          <cell r="P2">
            <v>20650.02834038404</v>
          </cell>
          <cell r="Q2">
            <v>20880.232795862939</v>
          </cell>
          <cell r="R2">
            <v>21470.254214112465</v>
          </cell>
          <cell r="S2">
            <v>22012.891361408103</v>
          </cell>
          <cell r="T2">
            <v>23020.412114112889</v>
          </cell>
          <cell r="U2">
            <v>23937.846707918201</v>
          </cell>
          <cell r="V2">
            <v>24756.813762421196</v>
          </cell>
          <cell r="W2">
            <v>25487.436403409032</v>
          </cell>
          <cell r="X2">
            <v>26165.64629452143</v>
          </cell>
          <cell r="Y2">
            <v>26806.287838360309</v>
          </cell>
          <cell r="Z2">
            <v>27392.95346671166</v>
          </cell>
          <cell r="AA2">
            <v>27715.938354207181</v>
          </cell>
          <cell r="AB2">
            <v>28064.852285902933</v>
          </cell>
          <cell r="AC2">
            <v>28456.386392686953</v>
          </cell>
          <cell r="AD2">
            <v>28881.838305213096</v>
          </cell>
          <cell r="AE2">
            <v>29322.214270385193</v>
          </cell>
          <cell r="AF2">
            <v>29721.77549619415</v>
          </cell>
          <cell r="AG2">
            <v>30115.14937823846</v>
          </cell>
          <cell r="AH2">
            <v>30510.653729591195</v>
          </cell>
          <cell r="AI2">
            <v>30834.345948214544</v>
          </cell>
          <cell r="AJ2">
            <v>31128.402569465896</v>
          </cell>
          <cell r="AK2">
            <v>31374.020907475191</v>
          </cell>
          <cell r="AL2">
            <v>31615.087114600745</v>
          </cell>
          <cell r="AM2">
            <v>31851.996207107135</v>
          </cell>
          <cell r="AN2">
            <v>32058.281624546893</v>
          </cell>
          <cell r="AO2">
            <v>32314.697394777304</v>
          </cell>
          <cell r="AP2">
            <v>32483.705230027012</v>
          </cell>
          <cell r="AQ2">
            <v>32669.584079153308</v>
          </cell>
          <cell r="AR2">
            <v>32874.013238141633</v>
          </cell>
          <cell r="AS2">
            <v>33059.058269646084</v>
          </cell>
          <cell r="AT2">
            <v>33228.064732061022</v>
          </cell>
          <cell r="AU2">
            <v>33349.135386194321</v>
          </cell>
          <cell r="AV2">
            <v>33532.171136066027</v>
          </cell>
          <cell r="AW2">
            <v>33689.061895417821</v>
          </cell>
          <cell r="AX2">
            <v>33734.737511501524</v>
          </cell>
          <cell r="AY2">
            <v>33863.675548446794</v>
          </cell>
          <cell r="AZ2">
            <v>33924.388426427642</v>
          </cell>
          <cell r="BA2">
            <v>33986.161210213926</v>
          </cell>
        </row>
      </sheetData>
      <sheetData sheetId="137">
        <row r="1">
          <cell r="A1" t="str">
            <v>Intra-EU freight aviation</v>
          </cell>
        </row>
        <row r="2">
          <cell r="C2">
            <v>656.5060633139384</v>
          </cell>
          <cell r="D2">
            <v>643.47490676012853</v>
          </cell>
          <cell r="E2">
            <v>621.30299090265487</v>
          </cell>
          <cell r="F2">
            <v>632.19824127734125</v>
          </cell>
          <cell r="G2">
            <v>642.74201578139343</v>
          </cell>
          <cell r="H2">
            <v>651.7171060524654</v>
          </cell>
          <cell r="I2">
            <v>694.92948903235811</v>
          </cell>
          <cell r="J2">
            <v>723.70293594171551</v>
          </cell>
          <cell r="K2">
            <v>729.48758017847342</v>
          </cell>
          <cell r="L2">
            <v>667.96172236757502</v>
          </cell>
          <cell r="M2">
            <v>655.36753919064154</v>
          </cell>
          <cell r="N2">
            <v>629.00271121914523</v>
          </cell>
          <cell r="O2">
            <v>621.61540132433549</v>
          </cell>
          <cell r="P2">
            <v>595.63779726256666</v>
          </cell>
          <cell r="Q2">
            <v>586.76751276443713</v>
          </cell>
          <cell r="R2">
            <v>599.29683562151934</v>
          </cell>
          <cell r="S2">
            <v>631.81596378181064</v>
          </cell>
          <cell r="T2">
            <v>675.65221658298765</v>
          </cell>
          <cell r="U2">
            <v>719.46923467819283</v>
          </cell>
          <cell r="V2">
            <v>760.33924894119491</v>
          </cell>
          <cell r="W2">
            <v>799.9314758936448</v>
          </cell>
          <cell r="X2">
            <v>837.96707915702575</v>
          </cell>
          <cell r="Y2">
            <v>874.48120677539805</v>
          </cell>
          <cell r="Z2">
            <v>906.9325875912217</v>
          </cell>
          <cell r="AA2">
            <v>943.09333666814757</v>
          </cell>
          <cell r="AB2">
            <v>978.24294082269364</v>
          </cell>
          <cell r="AC2">
            <v>1017.6704005677663</v>
          </cell>
          <cell r="AD2">
            <v>1062.1592738391444</v>
          </cell>
          <cell r="AE2">
            <v>1106.9852272299693</v>
          </cell>
          <cell r="AF2">
            <v>1151.3935532758646</v>
          </cell>
          <cell r="AG2">
            <v>1197.086825270866</v>
          </cell>
          <cell r="AH2">
            <v>1245.7659150364857</v>
          </cell>
          <cell r="AI2">
            <v>1287.0721025152347</v>
          </cell>
          <cell r="AJ2">
            <v>1330.6332863984212</v>
          </cell>
          <cell r="AK2">
            <v>1370.9414498621047</v>
          </cell>
          <cell r="AL2">
            <v>1409.3100367670506</v>
          </cell>
          <cell r="AM2">
            <v>1452.6941651651791</v>
          </cell>
          <cell r="AN2">
            <v>1492.6388235656334</v>
          </cell>
          <cell r="AO2">
            <v>1533.6355006791171</v>
          </cell>
          <cell r="AP2">
            <v>1580.1925329999924</v>
          </cell>
          <cell r="AQ2">
            <v>1627.7046200851237</v>
          </cell>
          <cell r="AR2">
            <v>1675.2961248794284</v>
          </cell>
          <cell r="AS2">
            <v>1720.2111001663468</v>
          </cell>
          <cell r="AT2">
            <v>1764.2051949115607</v>
          </cell>
          <cell r="AU2">
            <v>1805.6453768878625</v>
          </cell>
          <cell r="AV2">
            <v>1851.9225540318148</v>
          </cell>
          <cell r="AW2">
            <v>1898.9995633058118</v>
          </cell>
          <cell r="AX2">
            <v>1936.906684781105</v>
          </cell>
          <cell r="AY2">
            <v>1979.7241975838024</v>
          </cell>
          <cell r="AZ2">
            <v>2012.4715882312914</v>
          </cell>
          <cell r="BA2">
            <v>2044.1842788297581</v>
          </cell>
        </row>
      </sheetData>
      <sheetData sheetId="138">
        <row r="1">
          <cell r="A1" t="str">
            <v>Extra-EU freight aviation</v>
          </cell>
        </row>
        <row r="2">
          <cell r="C2">
            <v>1844.2416773675006</v>
          </cell>
          <cell r="D2">
            <v>1937.1162878786915</v>
          </cell>
          <cell r="E2">
            <v>1988.0909390634354</v>
          </cell>
          <cell r="F2">
            <v>2095.3066804010296</v>
          </cell>
          <cell r="G2">
            <v>2249.9044823047534</v>
          </cell>
          <cell r="H2">
            <v>2298.2774737596242</v>
          </cell>
          <cell r="I2">
            <v>2427.2987083676176</v>
          </cell>
          <cell r="J2">
            <v>2601.7348956087935</v>
          </cell>
          <cell r="K2">
            <v>2705.6599679150199</v>
          </cell>
          <cell r="L2">
            <v>2408.2655523780704</v>
          </cell>
          <cell r="M2">
            <v>2722.7182341795337</v>
          </cell>
          <cell r="N2">
            <v>2814.1657044910517</v>
          </cell>
          <cell r="O2">
            <v>2767.6779678441972</v>
          </cell>
          <cell r="P2">
            <v>2837.2347735002736</v>
          </cell>
          <cell r="Q2">
            <v>2777.3138288757873</v>
          </cell>
          <cell r="R2">
            <v>2927.7587287207516</v>
          </cell>
          <cell r="S2">
            <v>3034.5238770216019</v>
          </cell>
          <cell r="T2">
            <v>3169.9893147772118</v>
          </cell>
          <cell r="U2">
            <v>3310.6452954223892</v>
          </cell>
          <cell r="V2">
            <v>3440.8396740058542</v>
          </cell>
          <cell r="W2">
            <v>3563.8652207008931</v>
          </cell>
          <cell r="X2">
            <v>3680.6065779212422</v>
          </cell>
          <cell r="Y2">
            <v>3790.3141939236607</v>
          </cell>
          <cell r="Z2">
            <v>3888.820993152066</v>
          </cell>
          <cell r="AA2">
            <v>3947.3323844835595</v>
          </cell>
          <cell r="AB2">
            <v>4007.6039661829836</v>
          </cell>
          <cell r="AC2">
            <v>4080.2496893865518</v>
          </cell>
          <cell r="AD2">
            <v>4163.426455094349</v>
          </cell>
          <cell r="AE2">
            <v>4246.6226148111791</v>
          </cell>
          <cell r="AF2">
            <v>4329.9150511048165</v>
          </cell>
          <cell r="AG2">
            <v>4401.3409398808517</v>
          </cell>
          <cell r="AH2">
            <v>4483.6693569405597</v>
          </cell>
          <cell r="AI2">
            <v>4555.4441189359941</v>
          </cell>
          <cell r="AJ2">
            <v>4614.2081928006874</v>
          </cell>
          <cell r="AK2">
            <v>4661.233607656518</v>
          </cell>
          <cell r="AL2">
            <v>4703.7959394385243</v>
          </cell>
          <cell r="AM2">
            <v>4745.780332282171</v>
          </cell>
          <cell r="AN2">
            <v>4787.2182805180146</v>
          </cell>
          <cell r="AO2">
            <v>4833.5541424431258</v>
          </cell>
          <cell r="AP2">
            <v>4885.2222609875998</v>
          </cell>
          <cell r="AQ2">
            <v>4944.8558432477594</v>
          </cell>
          <cell r="AR2">
            <v>5021.3737184937609</v>
          </cell>
          <cell r="AS2">
            <v>5101.1309280008836</v>
          </cell>
          <cell r="AT2">
            <v>5176.0127903808643</v>
          </cell>
          <cell r="AU2">
            <v>5248.707172278665</v>
          </cell>
          <cell r="AV2">
            <v>5331.4379305959546</v>
          </cell>
          <cell r="AW2">
            <v>5417.7139045438689</v>
          </cell>
          <cell r="AX2">
            <v>5481.1312538457014</v>
          </cell>
          <cell r="AY2">
            <v>5558.1020396696358</v>
          </cell>
          <cell r="AZ2">
            <v>5621.7571372577659</v>
          </cell>
          <cell r="BA2">
            <v>5681.0526351299995</v>
          </cell>
        </row>
      </sheetData>
      <sheetData sheetId="139">
        <row r="1">
          <cell r="A1" t="str">
            <v>Domestic navigation</v>
          </cell>
        </row>
        <row r="2">
          <cell r="C2">
            <v>6062.6226867543028</v>
          </cell>
          <cell r="D2">
            <v>5942.7674799999995</v>
          </cell>
          <cell r="E2">
            <v>5926.5366200000008</v>
          </cell>
          <cell r="F2">
            <v>6676.6860099999994</v>
          </cell>
          <cell r="G2">
            <v>6747.6959400000005</v>
          </cell>
          <cell r="H2">
            <v>6838.8876456092594</v>
          </cell>
          <cell r="I2">
            <v>7387.3519000000015</v>
          </cell>
          <cell r="J2">
            <v>7047.5714999999982</v>
          </cell>
          <cell r="K2">
            <v>6292.5069099999992</v>
          </cell>
          <cell r="L2">
            <v>6177.0196399999977</v>
          </cell>
          <cell r="M2">
            <v>5905.396624444601</v>
          </cell>
          <cell r="N2">
            <v>5343.3374069440579</v>
          </cell>
          <cell r="O2">
            <v>5098.6367391131898</v>
          </cell>
          <cell r="P2">
            <v>4591.2405522711188</v>
          </cell>
          <cell r="Q2">
            <v>4239.3838442329115</v>
          </cell>
          <cell r="R2">
            <v>4570.1768133158848</v>
          </cell>
          <cell r="S2">
            <v>4618.3809133168743</v>
          </cell>
          <cell r="T2">
            <v>4673.0623341253013</v>
          </cell>
          <cell r="U2">
            <v>4729.6534137117205</v>
          </cell>
          <cell r="V2">
            <v>4780.0350430190356</v>
          </cell>
          <cell r="W2">
            <v>4823.2496376585441</v>
          </cell>
          <cell r="X2">
            <v>4861.6302091425741</v>
          </cell>
          <cell r="Y2">
            <v>4899.1385357783893</v>
          </cell>
          <cell r="Z2">
            <v>4941.8878790927347</v>
          </cell>
          <cell r="AA2">
            <v>4982.1125074269276</v>
          </cell>
          <cell r="AB2">
            <v>5023.5868616081016</v>
          </cell>
          <cell r="AC2">
            <v>5064.3246658781172</v>
          </cell>
          <cell r="AD2">
            <v>5105.7016305215147</v>
          </cell>
          <cell r="AE2">
            <v>5147.6038111267026</v>
          </cell>
          <cell r="AF2">
            <v>5188.0885868683199</v>
          </cell>
          <cell r="AG2">
            <v>5228.2749301169324</v>
          </cell>
          <cell r="AH2">
            <v>5270.0215174620353</v>
          </cell>
          <cell r="AI2">
            <v>5312.4612712503085</v>
          </cell>
          <cell r="AJ2">
            <v>5348.2167593590202</v>
          </cell>
          <cell r="AK2">
            <v>5383.970745769826</v>
          </cell>
          <cell r="AL2">
            <v>5419.7985763205324</v>
          </cell>
          <cell r="AM2">
            <v>5454.7090055791323</v>
          </cell>
          <cell r="AN2">
            <v>5491.8801006219892</v>
          </cell>
          <cell r="AO2">
            <v>5511.1694664078186</v>
          </cell>
          <cell r="AP2">
            <v>5551.5565100182639</v>
          </cell>
          <cell r="AQ2">
            <v>5587.9994208319667</v>
          </cell>
          <cell r="AR2">
            <v>5630.9526992528463</v>
          </cell>
          <cell r="AS2">
            <v>5672.6051652636161</v>
          </cell>
          <cell r="AT2">
            <v>5714.6138232066332</v>
          </cell>
          <cell r="AU2">
            <v>5758.226781230348</v>
          </cell>
          <cell r="AV2">
            <v>5803.5640194584867</v>
          </cell>
          <cell r="AW2">
            <v>5853.081530660048</v>
          </cell>
          <cell r="AX2">
            <v>5903.1095010103927</v>
          </cell>
          <cell r="AY2">
            <v>5952.6850538312992</v>
          </cell>
          <cell r="AZ2">
            <v>6005.2478614313795</v>
          </cell>
          <cell r="BA2">
            <v>6056.1761085772305</v>
          </cell>
        </row>
      </sheetData>
      <sheetData sheetId="140">
        <row r="1">
          <cell r="A1" t="str">
            <v>Domestic coastal shipping</v>
          </cell>
        </row>
        <row r="2">
          <cell r="C2">
            <v>5069.6418099727762</v>
          </cell>
          <cell r="D2">
            <v>4995.0745538939718</v>
          </cell>
          <cell r="E2">
            <v>4992.9424411871387</v>
          </cell>
          <cell r="F2">
            <v>5774.686623836018</v>
          </cell>
          <cell r="G2">
            <v>5842.5372312446298</v>
          </cell>
          <cell r="H2">
            <v>5860.4430569969691</v>
          </cell>
          <cell r="I2">
            <v>6453.7792171498213</v>
          </cell>
          <cell r="J2">
            <v>6048.7368526892651</v>
          </cell>
          <cell r="K2">
            <v>5355.3285217543053</v>
          </cell>
          <cell r="L2">
            <v>5219.5191268603894</v>
          </cell>
          <cell r="M2">
            <v>4917.0556493111035</v>
          </cell>
          <cell r="N2">
            <v>4324.1954489855825</v>
          </cell>
          <cell r="O2">
            <v>4140.3858242833176</v>
          </cell>
          <cell r="P2">
            <v>3609.8084843498696</v>
          </cell>
          <cell r="Q2">
            <v>3290.0565673439505</v>
          </cell>
          <cell r="R2">
            <v>3512.1296173603528</v>
          </cell>
          <cell r="S2">
            <v>3541.4772642852322</v>
          </cell>
          <cell r="T2">
            <v>3573.2632339243219</v>
          </cell>
          <cell r="U2">
            <v>3607.144465964423</v>
          </cell>
          <cell r="V2">
            <v>3636.7282440515837</v>
          </cell>
          <cell r="W2">
            <v>3659.6662017842782</v>
          </cell>
          <cell r="X2">
            <v>3678.9679973825205</v>
          </cell>
          <cell r="Y2">
            <v>3698.4942057685016</v>
          </cell>
          <cell r="Z2">
            <v>3722.0287118903843</v>
          </cell>
          <cell r="AA2">
            <v>3743.9750709852729</v>
          </cell>
          <cell r="AB2">
            <v>3768.0164318360435</v>
          </cell>
          <cell r="AC2">
            <v>3791.5161176938814</v>
          </cell>
          <cell r="AD2">
            <v>3816.0604407061792</v>
          </cell>
          <cell r="AE2">
            <v>3840.7485365572993</v>
          </cell>
          <cell r="AF2">
            <v>3863.7245852350475</v>
          </cell>
          <cell r="AG2">
            <v>3886.3093260228384</v>
          </cell>
          <cell r="AH2">
            <v>3910.7523017918261</v>
          </cell>
          <cell r="AI2">
            <v>3936.3642564762145</v>
          </cell>
          <cell r="AJ2">
            <v>3959.2667034358406</v>
          </cell>
          <cell r="AK2">
            <v>3982.1927526759182</v>
          </cell>
          <cell r="AL2">
            <v>4004.9637186018285</v>
          </cell>
          <cell r="AM2">
            <v>4026.798006364008</v>
          </cell>
          <cell r="AN2">
            <v>4051.4618045037355</v>
          </cell>
          <cell r="AO2">
            <v>4062.4353806941776</v>
          </cell>
          <cell r="AP2">
            <v>4089.0381981158412</v>
          </cell>
          <cell r="AQ2">
            <v>4111.9811405728706</v>
          </cell>
          <cell r="AR2">
            <v>4140.5367478598182</v>
          </cell>
          <cell r="AS2">
            <v>4167.8293225935968</v>
          </cell>
          <cell r="AT2">
            <v>4196.5914905003074</v>
          </cell>
          <cell r="AU2">
            <v>4226.9859939752168</v>
          </cell>
          <cell r="AV2">
            <v>4258.7876522236938</v>
          </cell>
          <cell r="AW2">
            <v>4294.2657066191086</v>
          </cell>
          <cell r="AX2">
            <v>4330.1305393323237</v>
          </cell>
          <cell r="AY2">
            <v>4365.5506140870257</v>
          </cell>
          <cell r="AZ2">
            <v>4404.7684920109987</v>
          </cell>
          <cell r="BA2">
            <v>4441.724505970411</v>
          </cell>
        </row>
      </sheetData>
      <sheetData sheetId="141">
        <row r="1">
          <cell r="A1" t="str">
            <v>Inland waterways</v>
          </cell>
        </row>
        <row r="2">
          <cell r="C2">
            <v>992.9808767815266</v>
          </cell>
          <cell r="D2">
            <v>947.69292610602747</v>
          </cell>
          <cell r="E2">
            <v>933.59417881286197</v>
          </cell>
          <cell r="F2">
            <v>901.99938616398128</v>
          </cell>
          <cell r="G2">
            <v>905.15870875537041</v>
          </cell>
          <cell r="H2">
            <v>978.4445886122902</v>
          </cell>
          <cell r="I2">
            <v>933.57268285017983</v>
          </cell>
          <cell r="J2">
            <v>998.83464731073354</v>
          </cell>
          <cell r="K2">
            <v>937.17838824569424</v>
          </cell>
          <cell r="L2">
            <v>957.5005131396083</v>
          </cell>
          <cell r="M2">
            <v>988.34097513349752</v>
          </cell>
          <cell r="N2">
            <v>1019.1419579584757</v>
          </cell>
          <cell r="O2">
            <v>958.2509148298725</v>
          </cell>
          <cell r="P2">
            <v>981.4320679212492</v>
          </cell>
          <cell r="Q2">
            <v>949.32727688896068</v>
          </cell>
          <cell r="R2">
            <v>1058.0471959555323</v>
          </cell>
          <cell r="S2">
            <v>1076.9036490316416</v>
          </cell>
          <cell r="T2">
            <v>1099.799100200979</v>
          </cell>
          <cell r="U2">
            <v>1122.5089477472973</v>
          </cell>
          <cell r="V2">
            <v>1143.3067989674523</v>
          </cell>
          <cell r="W2">
            <v>1163.5834358742661</v>
          </cell>
          <cell r="X2">
            <v>1182.6622117600537</v>
          </cell>
          <cell r="Y2">
            <v>1200.6443300098874</v>
          </cell>
          <cell r="Z2">
            <v>1219.8591672023506</v>
          </cell>
          <cell r="AA2">
            <v>1238.1374364416547</v>
          </cell>
          <cell r="AB2">
            <v>1255.5704297720581</v>
          </cell>
          <cell r="AC2">
            <v>1272.8085481842363</v>
          </cell>
          <cell r="AD2">
            <v>1289.6411898153358</v>
          </cell>
          <cell r="AE2">
            <v>1306.8552745694037</v>
          </cell>
          <cell r="AF2">
            <v>1324.3640016332722</v>
          </cell>
          <cell r="AG2">
            <v>1341.9656040940938</v>
          </cell>
          <cell r="AH2">
            <v>1359.2692156702087</v>
          </cell>
          <cell r="AI2">
            <v>1376.0970147740939</v>
          </cell>
          <cell r="AJ2">
            <v>1388.9500559231797</v>
          </cell>
          <cell r="AK2">
            <v>1401.7779930939082</v>
          </cell>
          <cell r="AL2">
            <v>1414.8348577187044</v>
          </cell>
          <cell r="AM2">
            <v>1427.9109992151239</v>
          </cell>
          <cell r="AN2">
            <v>1440.4182961182539</v>
          </cell>
          <cell r="AO2">
            <v>1448.7340857136405</v>
          </cell>
          <cell r="AP2">
            <v>1462.5183119024227</v>
          </cell>
          <cell r="AQ2">
            <v>1476.0182802590962</v>
          </cell>
          <cell r="AR2">
            <v>1490.4159513930281</v>
          </cell>
          <cell r="AS2">
            <v>1504.7758426700195</v>
          </cell>
          <cell r="AT2">
            <v>1518.0223327063261</v>
          </cell>
          <cell r="AU2">
            <v>1531.2407872551314</v>
          </cell>
          <cell r="AV2">
            <v>1544.776367234793</v>
          </cell>
          <cell r="AW2">
            <v>1558.8158240409393</v>
          </cell>
          <cell r="AX2">
            <v>1572.978961678069</v>
          </cell>
          <cell r="AY2">
            <v>1587.1344397442733</v>
          </cell>
          <cell r="AZ2">
            <v>1600.4793694203811</v>
          </cell>
          <cell r="BA2">
            <v>1614.45160260682</v>
          </cell>
        </row>
      </sheetData>
      <sheetData sheetId="142">
        <row r="1">
          <cell r="A1" t="str">
            <v>Consumption in Pipeline transport</v>
          </cell>
        </row>
        <row r="2">
          <cell r="C2">
            <v>535.74269807503583</v>
          </cell>
          <cell r="D2">
            <v>1228.87565</v>
          </cell>
          <cell r="E2">
            <v>1007.7693899999999</v>
          </cell>
          <cell r="F2">
            <v>1926.5177699999999</v>
          </cell>
          <cell r="G2">
            <v>2182.6179199999997</v>
          </cell>
          <cell r="H2">
            <v>2182.7576918383643</v>
          </cell>
          <cell r="I2">
            <v>2004.3921399999997</v>
          </cell>
          <cell r="J2">
            <v>2016.0049199999999</v>
          </cell>
          <cell r="K2">
            <v>2075.8026300000001</v>
          </cell>
          <cell r="L2">
            <v>1580.7597499999999</v>
          </cell>
          <cell r="M2">
            <v>1632.8814394484002</v>
          </cell>
          <cell r="N2">
            <v>1867.8090248233889</v>
          </cell>
          <cell r="O2">
            <v>1576.4236009413944</v>
          </cell>
          <cell r="P2">
            <v>1770.3457874795674</v>
          </cell>
          <cell r="Q2">
            <v>1541.6653590070525</v>
          </cell>
          <cell r="R2">
            <v>1506.4885619794786</v>
          </cell>
          <cell r="S2">
            <v>1537.530291953276</v>
          </cell>
          <cell r="T2">
            <v>1567.5304381099788</v>
          </cell>
          <cell r="U2">
            <v>1557.6073526325745</v>
          </cell>
          <cell r="V2">
            <v>1548.8860609234987</v>
          </cell>
          <cell r="W2">
            <v>1551.0316300487361</v>
          </cell>
          <cell r="X2">
            <v>1560.9314613647859</v>
          </cell>
          <cell r="Y2">
            <v>1573.0554510425657</v>
          </cell>
          <cell r="Z2">
            <v>1581.1954821222862</v>
          </cell>
          <cell r="AA2">
            <v>1584.5606820423884</v>
          </cell>
          <cell r="AB2">
            <v>1590.9281128377791</v>
          </cell>
          <cell r="AC2">
            <v>1609.9056555599821</v>
          </cell>
          <cell r="AD2">
            <v>1632.9745637827837</v>
          </cell>
          <cell r="AE2">
            <v>1648.0268417642667</v>
          </cell>
          <cell r="AF2">
            <v>1662.9133860268689</v>
          </cell>
          <cell r="AG2">
            <v>1681.9937834107523</v>
          </cell>
          <cell r="AH2">
            <v>1696.5833682824882</v>
          </cell>
          <cell r="AI2">
            <v>1701.8147440144789</v>
          </cell>
          <cell r="AJ2">
            <v>1710.3642577112234</v>
          </cell>
          <cell r="AK2">
            <v>1714.3940585054252</v>
          </cell>
          <cell r="AL2">
            <v>1717.5174688178517</v>
          </cell>
          <cell r="AM2">
            <v>1725.0291061789776</v>
          </cell>
          <cell r="AN2">
            <v>1728.6734711241604</v>
          </cell>
          <cell r="AO2">
            <v>1731.2415039928794</v>
          </cell>
          <cell r="AP2">
            <v>1731.9321645109403</v>
          </cell>
          <cell r="AQ2">
            <v>1733.7751606074107</v>
          </cell>
          <cell r="AR2">
            <v>1738.3783990713807</v>
          </cell>
          <cell r="AS2">
            <v>1739.8930665849618</v>
          </cell>
          <cell r="AT2">
            <v>1740.0661203706138</v>
          </cell>
          <cell r="AU2">
            <v>1739.8655660565239</v>
          </cell>
          <cell r="AV2">
            <v>1739.3686698398385</v>
          </cell>
          <cell r="AW2">
            <v>1738.5313589662057</v>
          </cell>
          <cell r="AX2">
            <v>1731.3094727810135</v>
          </cell>
          <cell r="AY2">
            <v>1727.3911846040132</v>
          </cell>
          <cell r="AZ2">
            <v>1718.7821391751954</v>
          </cell>
          <cell r="BA2">
            <v>1710.9410027368742</v>
          </cell>
        </row>
      </sheetData>
      <sheetData sheetId="143">
        <row r="1">
          <cell r="A1" t="str">
            <v>Statistical Difference</v>
          </cell>
        </row>
        <row r="2">
          <cell r="C2">
            <v>-1842.4984653546735</v>
          </cell>
          <cell r="D2">
            <v>5996.4433100000115</v>
          </cell>
          <cell r="E2">
            <v>6958.6077199999499</v>
          </cell>
          <cell r="F2">
            <v>184.38867000000403</v>
          </cell>
          <cell r="G2">
            <v>1737.6200099999978</v>
          </cell>
          <cell r="H2">
            <v>3247.7114142312771</v>
          </cell>
          <cell r="I2">
            <v>4047.2865799999622</v>
          </cell>
          <cell r="J2">
            <v>881.39877999998885</v>
          </cell>
          <cell r="K2">
            <v>4885.999870000036</v>
          </cell>
          <cell r="L2">
            <v>8185.318219999991</v>
          </cell>
          <cell r="M2">
            <v>5016.5063539634084</v>
          </cell>
          <cell r="N2">
            <v>6883.4237342168608</v>
          </cell>
          <cell r="O2">
            <v>757.27546754460184</v>
          </cell>
          <cell r="P2">
            <v>3824.0950792524982</v>
          </cell>
          <cell r="Q2">
            <v>353.80519186048167</v>
          </cell>
          <cell r="R2">
            <v>1614.4849417495313</v>
          </cell>
          <cell r="S2">
            <v>0</v>
          </cell>
          <cell r="T2">
            <v>0</v>
          </cell>
          <cell r="U2">
            <v>0</v>
          </cell>
          <cell r="V2">
            <v>0</v>
          </cell>
          <cell r="W2">
            <v>0</v>
          </cell>
          <cell r="X2">
            <v>0</v>
          </cell>
          <cell r="Y2">
            <v>0</v>
          </cell>
          <cell r="Z2">
            <v>0</v>
          </cell>
          <cell r="AA2">
            <v>0</v>
          </cell>
          <cell r="AB2">
            <v>0</v>
          </cell>
          <cell r="AC2">
            <v>0</v>
          </cell>
          <cell r="AD2">
            <v>0</v>
          </cell>
          <cell r="AE2">
            <v>0</v>
          </cell>
          <cell r="AF2">
            <v>0</v>
          </cell>
          <cell r="AG2">
            <v>0</v>
          </cell>
          <cell r="AH2">
            <v>0</v>
          </cell>
          <cell r="AI2">
            <v>0</v>
          </cell>
          <cell r="AJ2">
            <v>0</v>
          </cell>
          <cell r="AK2">
            <v>0</v>
          </cell>
          <cell r="AL2">
            <v>0</v>
          </cell>
          <cell r="AM2">
            <v>0</v>
          </cell>
          <cell r="AN2">
            <v>0</v>
          </cell>
          <cell r="AO2">
            <v>0</v>
          </cell>
          <cell r="AP2">
            <v>0</v>
          </cell>
          <cell r="AQ2">
            <v>0</v>
          </cell>
          <cell r="AR2">
            <v>0</v>
          </cell>
          <cell r="AS2">
            <v>0</v>
          </cell>
          <cell r="AT2">
            <v>0</v>
          </cell>
          <cell r="AU2">
            <v>0</v>
          </cell>
          <cell r="AV2">
            <v>0</v>
          </cell>
          <cell r="AW2">
            <v>0</v>
          </cell>
          <cell r="AX2">
            <v>0</v>
          </cell>
          <cell r="AY2">
            <v>0</v>
          </cell>
          <cell r="AZ2">
            <v>0</v>
          </cell>
          <cell r="BA2">
            <v>0</v>
          </cell>
        </row>
      </sheetData>
      <sheetData sheetId="144">
        <row r="1">
          <cell r="A1" t="str">
            <v>International Marine Bunkers</v>
          </cell>
        </row>
        <row r="2">
          <cell r="C2">
            <v>42078.612018725536</v>
          </cell>
          <cell r="D2">
            <v>43452.499999999993</v>
          </cell>
          <cell r="E2">
            <v>44357.399999999987</v>
          </cell>
          <cell r="F2">
            <v>45454.499999999993</v>
          </cell>
          <cell r="G2">
            <v>47969.599999999991</v>
          </cell>
          <cell r="H2">
            <v>48798.859701920293</v>
          </cell>
          <cell r="I2">
            <v>52182.999999999993</v>
          </cell>
          <cell r="J2">
            <v>54291.7</v>
          </cell>
          <cell r="K2">
            <v>54785.299999999996</v>
          </cell>
          <cell r="L2">
            <v>49263.899999999987</v>
          </cell>
          <cell r="M2">
            <v>49058.329511799035</v>
          </cell>
          <cell r="N2">
            <v>49068.73322824113</v>
          </cell>
          <cell r="O2">
            <v>45490.517770134669</v>
          </cell>
          <cell r="P2">
            <v>43234.880051590713</v>
          </cell>
          <cell r="Q2">
            <v>42141.624763542604</v>
          </cell>
          <cell r="R2">
            <v>42186.003343842509</v>
          </cell>
          <cell r="S2">
            <v>42661.555190223429</v>
          </cell>
          <cell r="T2">
            <v>43101.937684467637</v>
          </cell>
          <cell r="U2">
            <v>43543.169817532253</v>
          </cell>
          <cell r="V2">
            <v>43926.813501964119</v>
          </cell>
          <cell r="W2">
            <v>44250.449467514467</v>
          </cell>
          <cell r="X2">
            <v>44527.145990877427</v>
          </cell>
          <cell r="Y2">
            <v>44787.016653384802</v>
          </cell>
          <cell r="Z2">
            <v>45080.703020566791</v>
          </cell>
          <cell r="AA2">
            <v>45352.220091943498</v>
          </cell>
          <cell r="AB2">
            <v>45620.100508168871</v>
          </cell>
          <cell r="AC2">
            <v>45901.37210778951</v>
          </cell>
          <cell r="AD2">
            <v>46179.22094538813</v>
          </cell>
          <cell r="AE2">
            <v>46468.51336732554</v>
          </cell>
          <cell r="AF2">
            <v>46736.925930953832</v>
          </cell>
          <cell r="AG2">
            <v>47028.167924420508</v>
          </cell>
          <cell r="AH2">
            <v>47318.245164793458</v>
          </cell>
          <cell r="AI2">
            <v>47607.004052157448</v>
          </cell>
          <cell r="AJ2">
            <v>47904.53009748779</v>
          </cell>
          <cell r="AK2">
            <v>48217.895925897305</v>
          </cell>
          <cell r="AL2">
            <v>48537.505897776486</v>
          </cell>
          <cell r="AM2">
            <v>48870.284131476605</v>
          </cell>
          <cell r="AN2">
            <v>49062.102273415025</v>
          </cell>
          <cell r="AO2">
            <v>49272.460366682739</v>
          </cell>
          <cell r="AP2">
            <v>49488.184680210543</v>
          </cell>
          <cell r="AQ2">
            <v>49696.886878030753</v>
          </cell>
          <cell r="AR2">
            <v>49924.42545527668</v>
          </cell>
          <cell r="AS2">
            <v>50134.566001067687</v>
          </cell>
          <cell r="AT2">
            <v>50354.07654886978</v>
          </cell>
          <cell r="AU2">
            <v>50388.760550332634</v>
          </cell>
          <cell r="AV2">
            <v>50617.756122298248</v>
          </cell>
          <cell r="AW2">
            <v>50912.858244668605</v>
          </cell>
          <cell r="AX2">
            <v>51209.383387200513</v>
          </cell>
          <cell r="AY2">
            <v>51506.593744630169</v>
          </cell>
          <cell r="AZ2">
            <v>51835.831870706897</v>
          </cell>
          <cell r="BA2">
            <v>52141.879440657227</v>
          </cell>
        </row>
      </sheetData>
      <sheetData sheetId="145">
        <row r="1">
          <cell r="A1" t="str">
            <v>International Marine Bunkers - Intra-EU</v>
          </cell>
        </row>
        <row r="2">
          <cell r="C2">
            <v>6272.026925954051</v>
          </cell>
          <cell r="D2">
            <v>6178.5588128961263</v>
          </cell>
          <cell r="E2">
            <v>6150.1147358826593</v>
          </cell>
          <cell r="F2">
            <v>6251.5640351217471</v>
          </cell>
          <cell r="G2">
            <v>6365.7857824194989</v>
          </cell>
          <cell r="H2">
            <v>6236.6087981396695</v>
          </cell>
          <cell r="I2">
            <v>6058.319550270543</v>
          </cell>
          <cell r="J2">
            <v>5914.2982433523885</v>
          </cell>
          <cell r="K2">
            <v>5854.792717794694</v>
          </cell>
          <cell r="L2">
            <v>5123.4905813348832</v>
          </cell>
          <cell r="M2">
            <v>5515.122500856678</v>
          </cell>
          <cell r="N2">
            <v>5607.2111747827139</v>
          </cell>
          <cell r="O2">
            <v>5459.4753753401756</v>
          </cell>
          <cell r="P2">
            <v>5532.3823679854886</v>
          </cell>
          <cell r="Q2">
            <v>5760.9921301913573</v>
          </cell>
          <cell r="R2">
            <v>5542.709298646655</v>
          </cell>
          <cell r="S2">
            <v>5601.1440239688218</v>
          </cell>
          <cell r="T2">
            <v>5654.3521357244517</v>
          </cell>
          <cell r="U2">
            <v>5707.2210698062381</v>
          </cell>
          <cell r="V2">
            <v>5752.4059469707836</v>
          </cell>
          <cell r="W2">
            <v>5788.9100144296235</v>
          </cell>
          <cell r="X2">
            <v>5821.6043565964183</v>
          </cell>
          <cell r="Y2">
            <v>5853.9452294892399</v>
          </cell>
          <cell r="Z2">
            <v>5887.867935504567</v>
          </cell>
          <cell r="AA2">
            <v>5921.5616508084522</v>
          </cell>
          <cell r="AB2">
            <v>5955.5516712307799</v>
          </cell>
          <cell r="AC2">
            <v>5992.9206786669301</v>
          </cell>
          <cell r="AD2">
            <v>6029.8898045641927</v>
          </cell>
          <cell r="AE2">
            <v>6069.5081425763083</v>
          </cell>
          <cell r="AF2">
            <v>6105.8734017365969</v>
          </cell>
          <cell r="AG2">
            <v>6144.4664215630401</v>
          </cell>
          <cell r="AH2">
            <v>6181.0685303203263</v>
          </cell>
          <cell r="AI2">
            <v>6217.3122900519511</v>
          </cell>
          <cell r="AJ2">
            <v>6252.7235222442087</v>
          </cell>
          <cell r="AK2">
            <v>6290.2305258024353</v>
          </cell>
          <cell r="AL2">
            <v>6328.3577200294458</v>
          </cell>
          <cell r="AM2">
            <v>6367.892905729318</v>
          </cell>
          <cell r="AN2">
            <v>6404.4123949232253</v>
          </cell>
          <cell r="AO2">
            <v>6444.2109960006537</v>
          </cell>
          <cell r="AP2">
            <v>6486.9697451848824</v>
          </cell>
          <cell r="AQ2">
            <v>6530.063564259829</v>
          </cell>
          <cell r="AR2">
            <v>6571.8847218655446</v>
          </cell>
          <cell r="AS2">
            <v>6612.3288215404873</v>
          </cell>
          <cell r="AT2">
            <v>6655.6874559003736</v>
          </cell>
          <cell r="AU2">
            <v>6649.7416371538156</v>
          </cell>
          <cell r="AV2">
            <v>6695.2161045912535</v>
          </cell>
          <cell r="AW2">
            <v>6746.299065975094</v>
          </cell>
          <cell r="AX2">
            <v>6795.4672181300757</v>
          </cell>
          <cell r="AY2">
            <v>6843.5120830702317</v>
          </cell>
          <cell r="AZ2">
            <v>6894.7202600684268</v>
          </cell>
          <cell r="BA2">
            <v>6943.6184584740731</v>
          </cell>
        </row>
      </sheetData>
      <sheetData sheetId="146">
        <row r="1">
          <cell r="A1" t="str">
            <v>International Marine Bunkers - Extra-EU</v>
          </cell>
        </row>
        <row r="2">
          <cell r="C2">
            <v>35806.585092771486</v>
          </cell>
          <cell r="D2">
            <v>37273.941187103868</v>
          </cell>
          <cell r="E2">
            <v>38207.28526411733</v>
          </cell>
          <cell r="F2">
            <v>39202.935964878248</v>
          </cell>
          <cell r="G2">
            <v>41603.81421758049</v>
          </cell>
          <cell r="H2">
            <v>42562.250903780623</v>
          </cell>
          <cell r="I2">
            <v>46124.680449729451</v>
          </cell>
          <cell r="J2">
            <v>48377.40175664761</v>
          </cell>
          <cell r="K2">
            <v>48930.507282205304</v>
          </cell>
          <cell r="L2">
            <v>44140.409418665105</v>
          </cell>
          <cell r="M2">
            <v>43543.207010942358</v>
          </cell>
          <cell r="N2">
            <v>43461.522053458415</v>
          </cell>
          <cell r="O2">
            <v>40031.042394794495</v>
          </cell>
          <cell r="P2">
            <v>37702.497683605223</v>
          </cell>
          <cell r="Q2">
            <v>36380.632633351248</v>
          </cell>
          <cell r="R2">
            <v>36643.294045195857</v>
          </cell>
          <cell r="S2">
            <v>37060.411166254606</v>
          </cell>
          <cell r="T2">
            <v>37447.585548743184</v>
          </cell>
          <cell r="U2">
            <v>37835.948747726012</v>
          </cell>
          <cell r="V2">
            <v>38174.407554993333</v>
          </cell>
          <cell r="W2">
            <v>38461.539453084843</v>
          </cell>
          <cell r="X2">
            <v>38705.541634281006</v>
          </cell>
          <cell r="Y2">
            <v>38933.071423895562</v>
          </cell>
          <cell r="Z2">
            <v>39192.835085062223</v>
          </cell>
          <cell r="AA2">
            <v>39430.658441135049</v>
          </cell>
          <cell r="AB2">
            <v>39664.548836938091</v>
          </cell>
          <cell r="AC2">
            <v>39908.451429122579</v>
          </cell>
          <cell r="AD2">
            <v>40149.331140823939</v>
          </cell>
          <cell r="AE2">
            <v>40399.005224749235</v>
          </cell>
          <cell r="AF2">
            <v>40631.052529217231</v>
          </cell>
          <cell r="AG2">
            <v>40883.701502857468</v>
          </cell>
          <cell r="AH2">
            <v>41137.17663447313</v>
          </cell>
          <cell r="AI2">
            <v>41389.691762105496</v>
          </cell>
          <cell r="AJ2">
            <v>41651.80657524358</v>
          </cell>
          <cell r="AK2">
            <v>41927.665400094869</v>
          </cell>
          <cell r="AL2">
            <v>42209.14817774704</v>
          </cell>
          <cell r="AM2">
            <v>42502.391225747284</v>
          </cell>
          <cell r="AN2">
            <v>42657.689878491801</v>
          </cell>
          <cell r="AO2">
            <v>42828.249370682082</v>
          </cell>
          <cell r="AP2">
            <v>43001.214935025659</v>
          </cell>
          <cell r="AQ2">
            <v>43166.823313770925</v>
          </cell>
          <cell r="AR2">
            <v>43352.540733411137</v>
          </cell>
          <cell r="AS2">
            <v>43522.237179527197</v>
          </cell>
          <cell r="AT2">
            <v>43698.389092969403</v>
          </cell>
          <cell r="AU2">
            <v>43739.018913178821</v>
          </cell>
          <cell r="AV2">
            <v>43922.540017706997</v>
          </cell>
          <cell r="AW2">
            <v>44166.559178693511</v>
          </cell>
          <cell r="AX2">
            <v>44413.916169070435</v>
          </cell>
          <cell r="AY2">
            <v>44663.08166155994</v>
          </cell>
          <cell r="AZ2">
            <v>44941.111610638472</v>
          </cell>
          <cell r="BA2">
            <v>45198.26098218315</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ec.europa.eu/eurostat/documents/38154/4956218/ENERGY-BALANCE-GUIDE-DRAFT-31JANUARY2019.pdf/cf121393-919f-4b84-9059-cdf0f69ec045" TargetMode="External"/><Relationship Id="rId3" Type="http://schemas.openxmlformats.org/officeDocument/2006/relationships/hyperlink" Target="https://appsso.eurostat.ec.europa.eu/nui/submitViewTableAction.do" TargetMode="External"/><Relationship Id="rId7" Type="http://schemas.openxmlformats.org/officeDocument/2006/relationships/hyperlink" Target="https://www.iea.org/reports/unit-converter-and-glossary" TargetMode="External"/><Relationship Id="rId2" Type="http://schemas.openxmlformats.org/officeDocument/2006/relationships/hyperlink" Target="https://appsso.eurostat.ec.europa.eu/nui/submitViewTableAction.do" TargetMode="External"/><Relationship Id="rId1" Type="http://schemas.openxmlformats.org/officeDocument/2006/relationships/hyperlink" Target="https://iopscience.iop.org/article/10.1088/1748-9326/ab0b54/meta" TargetMode="External"/><Relationship Id="rId6" Type="http://schemas.openxmlformats.org/officeDocument/2006/relationships/hyperlink" Target="https://publications.jrc.ec.europa.eu/repository/bitstream/JRC105767/kj-na-28471-enn.pdf" TargetMode="External"/><Relationship Id="rId5" Type="http://schemas.openxmlformats.org/officeDocument/2006/relationships/hyperlink" Target="http://sequestration.mit.edu/pdf/David_and_Herzog.pdf" TargetMode="External"/><Relationship Id="rId4" Type="http://schemas.openxmlformats.org/officeDocument/2006/relationships/hyperlink" Target="https://www.oeko.de/oekodoc/1504/2012-070-de.pdf" TargetMode="External"/><Relationship Id="rId9"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12.bin"/><Relationship Id="rId1" Type="http://schemas.openxmlformats.org/officeDocument/2006/relationships/hyperlink" Target="https://appsso.eurostat.ec.europa.eu/nui/submitViewTableAction.do" TargetMode="External"/></Relationships>
</file>

<file path=xl/worksheets/_rels/sheet15.xml.rels><?xml version="1.0" encoding="UTF-8" standalone="yes"?>
<Relationships xmlns="http://schemas.openxmlformats.org/package/2006/relationships"><Relationship Id="rId1" Type="http://schemas.openxmlformats.org/officeDocument/2006/relationships/hyperlink" Target="https://appsso.eurostat.ec.europa.eu/nui/submitViewTableAction.do" TargetMode="Externa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4.bin"/></Relationships>
</file>

<file path=xl/worksheets/_rels/sheet18.xml.rels><?xml version="1.0" encoding="UTF-8" standalone="yes"?>
<Relationships xmlns="http://schemas.openxmlformats.org/package/2006/relationships"><Relationship Id="rId3" Type="http://schemas.openxmlformats.org/officeDocument/2006/relationships/hyperlink" Target="https://www.oeko.de/oekodoc/1504/2012-070-de.pdf" TargetMode="External"/><Relationship Id="rId2" Type="http://schemas.openxmlformats.org/officeDocument/2006/relationships/hyperlink" Target="https://publications.jrc.ec.europa.eu/repository/bitstream/JRC105767/kj-na-28471-enn.pdf" TargetMode="External"/><Relationship Id="rId1" Type="http://schemas.openxmlformats.org/officeDocument/2006/relationships/hyperlink" Target="http://sequestration.mit.edu/pdf/David_and_Herzog.pdf" TargetMode="External"/><Relationship Id="rId6" Type="http://schemas.openxmlformats.org/officeDocument/2006/relationships/drawing" Target="../drawings/drawing2.xml"/><Relationship Id="rId5" Type="http://schemas.openxmlformats.org/officeDocument/2006/relationships/printerSettings" Target="../printerSettings/printerSettings15.bin"/><Relationship Id="rId4" Type="http://schemas.openxmlformats.org/officeDocument/2006/relationships/hyperlink" Target="https://www.oeko.de/oekodoc/1504/2012-070-de.pdf" TargetMode="Externa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181"/>
  <sheetViews>
    <sheetView tabSelected="1" workbookViewId="0"/>
  </sheetViews>
  <sheetFormatPr defaultColWidth="10.6640625" defaultRowHeight="14.25" x14ac:dyDescent="0.45"/>
  <cols>
    <col min="1" max="1" width="10.59765625" customWidth="1"/>
    <col min="2" max="2" width="60.3984375" customWidth="1"/>
  </cols>
  <sheetData>
    <row r="1" spans="1:5" x14ac:dyDescent="0.45">
      <c r="A1" s="1" t="s">
        <v>519</v>
      </c>
    </row>
    <row r="2" spans="1:5" s="287" customFormat="1" x14ac:dyDescent="0.45"/>
    <row r="3" spans="1:5" s="287" customFormat="1" x14ac:dyDescent="0.45">
      <c r="A3" s="1" t="s">
        <v>520</v>
      </c>
      <c r="B3" s="422" t="s">
        <v>720</v>
      </c>
      <c r="C3" s="392"/>
      <c r="D3" s="392"/>
      <c r="E3" s="392"/>
    </row>
    <row r="4" spans="1:5" s="287" customFormat="1" x14ac:dyDescent="0.45">
      <c r="B4" s="287" t="s">
        <v>521</v>
      </c>
    </row>
    <row r="5" spans="1:5" s="287" customFormat="1" x14ac:dyDescent="0.45">
      <c r="B5" s="345">
        <v>2019</v>
      </c>
    </row>
    <row r="6" spans="1:5" s="287" customFormat="1" x14ac:dyDescent="0.45">
      <c r="B6" s="345" t="s">
        <v>522</v>
      </c>
    </row>
    <row r="7" spans="1:5" s="287" customFormat="1" x14ac:dyDescent="0.45">
      <c r="B7" s="345" t="s">
        <v>523</v>
      </c>
    </row>
    <row r="8" spans="1:5" s="287" customFormat="1" x14ac:dyDescent="0.45"/>
    <row r="9" spans="1:5" s="287" customFormat="1" x14ac:dyDescent="0.45">
      <c r="B9" s="422" t="s">
        <v>7</v>
      </c>
      <c r="C9" s="392"/>
      <c r="D9" s="392"/>
      <c r="E9" s="392"/>
    </row>
    <row r="10" spans="1:5" s="287" customFormat="1" x14ac:dyDescent="0.45">
      <c r="B10" s="287" t="s">
        <v>521</v>
      </c>
    </row>
    <row r="11" spans="1:5" s="287" customFormat="1" x14ac:dyDescent="0.45">
      <c r="B11" s="345">
        <v>2019</v>
      </c>
    </row>
    <row r="12" spans="1:5" s="287" customFormat="1" x14ac:dyDescent="0.45">
      <c r="B12" s="345" t="s">
        <v>522</v>
      </c>
    </row>
    <row r="13" spans="1:5" s="287" customFormat="1" x14ac:dyDescent="0.45">
      <c r="B13" s="345" t="s">
        <v>524</v>
      </c>
    </row>
    <row r="14" spans="1:5" s="287" customFormat="1" x14ac:dyDescent="0.45">
      <c r="B14" s="345"/>
    </row>
    <row r="15" spans="1:5" s="287" customFormat="1" x14ac:dyDescent="0.45">
      <c r="B15" s="422" t="s">
        <v>631</v>
      </c>
      <c r="C15" s="392"/>
      <c r="D15" s="392"/>
      <c r="E15" s="392"/>
    </row>
    <row r="16" spans="1:5" s="287" customFormat="1" x14ac:dyDescent="0.45">
      <c r="B16" s="287" t="s">
        <v>521</v>
      </c>
    </row>
    <row r="17" spans="2:5" s="287" customFormat="1" x14ac:dyDescent="0.45">
      <c r="B17" s="345">
        <v>2019</v>
      </c>
    </row>
    <row r="18" spans="2:5" s="287" customFormat="1" x14ac:dyDescent="0.45">
      <c r="B18" s="345" t="s">
        <v>522</v>
      </c>
    </row>
    <row r="19" spans="2:5" s="287" customFormat="1" x14ac:dyDescent="0.45">
      <c r="B19" s="345" t="s">
        <v>632</v>
      </c>
    </row>
    <row r="20" spans="2:5" s="287" customFormat="1" x14ac:dyDescent="0.45"/>
    <row r="21" spans="2:5" s="287" customFormat="1" x14ac:dyDescent="0.45">
      <c r="B21" s="422" t="s">
        <v>506</v>
      </c>
      <c r="C21" s="392"/>
      <c r="D21" s="392"/>
      <c r="E21" s="392"/>
    </row>
    <row r="22" spans="2:5" s="287" customFormat="1" x14ac:dyDescent="0.45">
      <c r="B22" s="345" t="s">
        <v>525</v>
      </c>
    </row>
    <row r="23" spans="2:5" s="287" customFormat="1" x14ac:dyDescent="0.45">
      <c r="B23" s="129">
        <v>2020</v>
      </c>
    </row>
    <row r="24" spans="2:5" x14ac:dyDescent="0.45">
      <c r="B24" t="s">
        <v>526</v>
      </c>
    </row>
    <row r="25" spans="2:5" s="287" customFormat="1" x14ac:dyDescent="0.45">
      <c r="B25" s="346" t="s">
        <v>527</v>
      </c>
    </row>
    <row r="26" spans="2:5" s="287" customFormat="1" x14ac:dyDescent="0.45">
      <c r="B26" s="287" t="s">
        <v>528</v>
      </c>
    </row>
    <row r="27" spans="2:5" s="287" customFormat="1" x14ac:dyDescent="0.45"/>
    <row r="28" spans="2:5" s="287" customFormat="1" x14ac:dyDescent="0.45">
      <c r="B28" s="391" t="s">
        <v>507</v>
      </c>
      <c r="C28" s="392"/>
      <c r="D28" s="392"/>
      <c r="E28" s="392"/>
    </row>
    <row r="29" spans="2:5" s="287" customFormat="1" x14ac:dyDescent="0.45">
      <c r="B29" s="345" t="s">
        <v>525</v>
      </c>
    </row>
    <row r="30" spans="2:5" s="287" customFormat="1" x14ac:dyDescent="0.45">
      <c r="B30" s="129">
        <v>2020</v>
      </c>
    </row>
    <row r="31" spans="2:5" s="287" customFormat="1" x14ac:dyDescent="0.45">
      <c r="B31" s="287" t="s">
        <v>526</v>
      </c>
    </row>
    <row r="32" spans="2:5" s="287" customFormat="1" x14ac:dyDescent="0.45">
      <c r="B32" s="346" t="s">
        <v>527</v>
      </c>
    </row>
    <row r="33" spans="2:7" s="287" customFormat="1" x14ac:dyDescent="0.45">
      <c r="B33" s="287" t="s">
        <v>529</v>
      </c>
    </row>
    <row r="35" spans="2:7" x14ac:dyDescent="0.45">
      <c r="B35" s="391" t="s">
        <v>105</v>
      </c>
      <c r="C35" s="391" t="s">
        <v>100</v>
      </c>
      <c r="D35" s="392"/>
      <c r="E35" s="392"/>
    </row>
    <row r="36" spans="2:7" x14ac:dyDescent="0.45">
      <c r="B36" t="s">
        <v>101</v>
      </c>
      <c r="C36" t="s">
        <v>106</v>
      </c>
    </row>
    <row r="37" spans="2:7" x14ac:dyDescent="0.45">
      <c r="B37" s="129">
        <v>2019</v>
      </c>
      <c r="C37" s="129"/>
    </row>
    <row r="38" spans="2:7" ht="28.5" x14ac:dyDescent="0.45">
      <c r="B38" s="421" t="s">
        <v>102</v>
      </c>
      <c r="C38" t="s">
        <v>107</v>
      </c>
    </row>
    <row r="39" spans="2:7" x14ac:dyDescent="0.45">
      <c r="B39" s="130" t="s">
        <v>103</v>
      </c>
    </row>
    <row r="40" spans="2:7" x14ac:dyDescent="0.45">
      <c r="B40" t="s">
        <v>104</v>
      </c>
      <c r="C40" s="131"/>
    </row>
    <row r="41" spans="2:7" ht="24.75" x14ac:dyDescent="0.65">
      <c r="G41" s="380"/>
    </row>
    <row r="42" spans="2:7" x14ac:dyDescent="0.45">
      <c r="B42" s="391" t="s">
        <v>619</v>
      </c>
      <c r="C42" s="392"/>
      <c r="D42" s="392"/>
      <c r="E42" s="392"/>
    </row>
    <row r="43" spans="2:7" s="287" customFormat="1" x14ac:dyDescent="0.45">
      <c r="B43" s="287" t="s">
        <v>521</v>
      </c>
    </row>
    <row r="44" spans="2:7" s="287" customFormat="1" x14ac:dyDescent="0.45">
      <c r="B44" s="129">
        <v>2020</v>
      </c>
    </row>
    <row r="45" spans="2:7" s="287" customFormat="1" x14ac:dyDescent="0.45">
      <c r="B45" s="287" t="s">
        <v>620</v>
      </c>
    </row>
    <row r="46" spans="2:7" s="287" customFormat="1" x14ac:dyDescent="0.45">
      <c r="B46" s="287" t="s">
        <v>621</v>
      </c>
    </row>
    <row r="47" spans="2:7" s="287" customFormat="1" x14ac:dyDescent="0.45"/>
    <row r="48" spans="2:7" s="287" customFormat="1" x14ac:dyDescent="0.45">
      <c r="B48" s="391" t="s">
        <v>633</v>
      </c>
      <c r="C48" s="392"/>
      <c r="D48" s="392"/>
      <c r="E48" s="392"/>
    </row>
    <row r="49" spans="2:5" s="287" customFormat="1" x14ac:dyDescent="0.45">
      <c r="B49" s="287" t="s">
        <v>634</v>
      </c>
    </row>
    <row r="50" spans="2:5" s="287" customFormat="1" x14ac:dyDescent="0.45">
      <c r="B50" s="345">
        <v>2012</v>
      </c>
    </row>
    <row r="51" spans="2:5" s="287" customFormat="1" x14ac:dyDescent="0.45">
      <c r="B51" s="287" t="s">
        <v>635</v>
      </c>
    </row>
    <row r="52" spans="2:5" s="287" customFormat="1" x14ac:dyDescent="0.45">
      <c r="B52" s="346" t="s">
        <v>556</v>
      </c>
    </row>
    <row r="53" spans="2:5" s="287" customFormat="1" x14ac:dyDescent="0.45">
      <c r="B53" s="287" t="s">
        <v>636</v>
      </c>
    </row>
    <row r="54" spans="2:5" s="388" customFormat="1" x14ac:dyDescent="0.45"/>
    <row r="55" spans="2:5" s="388" customFormat="1" x14ac:dyDescent="0.45">
      <c r="B55" s="391" t="s">
        <v>685</v>
      </c>
      <c r="C55" s="391"/>
      <c r="D55" s="392"/>
      <c r="E55" s="392"/>
    </row>
    <row r="56" spans="2:5" s="388" customFormat="1" x14ac:dyDescent="0.45">
      <c r="B56" s="388" t="s">
        <v>662</v>
      </c>
    </row>
    <row r="57" spans="2:5" s="388" customFormat="1" x14ac:dyDescent="0.45">
      <c r="B57" s="388" t="s">
        <v>658</v>
      </c>
    </row>
    <row r="58" spans="2:5" s="388" customFormat="1" x14ac:dyDescent="0.45">
      <c r="B58" s="388" t="s">
        <v>659</v>
      </c>
    </row>
    <row r="59" spans="2:5" s="388" customFormat="1" x14ac:dyDescent="0.45">
      <c r="B59" s="390" t="s">
        <v>660</v>
      </c>
    </row>
    <row r="60" spans="2:5" s="388" customFormat="1" x14ac:dyDescent="0.45">
      <c r="B60" s="388" t="s">
        <v>661</v>
      </c>
    </row>
    <row r="61" spans="2:5" s="388" customFormat="1" x14ac:dyDescent="0.45"/>
    <row r="62" spans="2:5" s="388" customFormat="1" x14ac:dyDescent="0.45">
      <c r="B62" s="391" t="s">
        <v>686</v>
      </c>
      <c r="C62" s="391"/>
      <c r="D62" s="391"/>
      <c r="E62" s="392"/>
    </row>
    <row r="63" spans="2:5" s="388" customFormat="1" x14ac:dyDescent="0.45">
      <c r="B63" s="408" t="s">
        <v>688</v>
      </c>
      <c r="C63" s="408"/>
      <c r="D63" s="408"/>
      <c r="E63" s="393"/>
    </row>
    <row r="64" spans="2:5" s="388" customFormat="1" x14ac:dyDescent="0.45">
      <c r="B64" s="409">
        <v>2017</v>
      </c>
      <c r="C64" s="408"/>
      <c r="D64" s="408"/>
      <c r="E64" s="393"/>
    </row>
    <row r="65" spans="2:7" s="388" customFormat="1" x14ac:dyDescent="0.45">
      <c r="B65" s="388" t="s">
        <v>687</v>
      </c>
    </row>
    <row r="66" spans="2:7" s="388" customFormat="1" x14ac:dyDescent="0.45">
      <c r="B66" s="390" t="s">
        <v>647</v>
      </c>
    </row>
    <row r="67" spans="2:7" s="388" customFormat="1" x14ac:dyDescent="0.45">
      <c r="B67" s="388" t="s">
        <v>648</v>
      </c>
    </row>
    <row r="69" spans="2:7" x14ac:dyDescent="0.45">
      <c r="B69" s="1" t="s">
        <v>94</v>
      </c>
    </row>
    <row r="70" spans="2:7" x14ac:dyDescent="0.45">
      <c r="B70" s="132" t="s">
        <v>95</v>
      </c>
      <c r="C70" t="s">
        <v>95</v>
      </c>
    </row>
    <row r="71" spans="2:7" x14ac:dyDescent="0.45">
      <c r="B71" s="132" t="s">
        <v>99</v>
      </c>
      <c r="C71" t="s">
        <v>96</v>
      </c>
    </row>
    <row r="72" spans="2:7" x14ac:dyDescent="0.45">
      <c r="B72" s="132" t="s">
        <v>361</v>
      </c>
      <c r="C72" t="s">
        <v>96</v>
      </c>
    </row>
    <row r="73" spans="2:7" x14ac:dyDescent="0.45">
      <c r="B73" s="132" t="s">
        <v>359</v>
      </c>
      <c r="C73" t="s">
        <v>97</v>
      </c>
    </row>
    <row r="74" spans="2:7" x14ac:dyDescent="0.45">
      <c r="B74" s="132" t="s">
        <v>283</v>
      </c>
      <c r="C74" t="s">
        <v>98</v>
      </c>
    </row>
    <row r="75" spans="2:7" x14ac:dyDescent="0.45">
      <c r="B75" s="132" t="s">
        <v>360</v>
      </c>
      <c r="C75" t="s">
        <v>98</v>
      </c>
    </row>
    <row r="76" spans="2:7" x14ac:dyDescent="0.45">
      <c r="B76" s="387" t="s">
        <v>180</v>
      </c>
      <c r="C76" s="387" t="s">
        <v>97</v>
      </c>
      <c r="E76" s="387"/>
    </row>
    <row r="78" spans="2:7" x14ac:dyDescent="0.45">
      <c r="B78" s="415" t="s">
        <v>700</v>
      </c>
      <c r="C78" s="387"/>
      <c r="D78" s="387"/>
      <c r="E78" s="387"/>
      <c r="F78" s="387"/>
      <c r="G78" s="387"/>
    </row>
    <row r="79" spans="2:7" x14ac:dyDescent="0.45">
      <c r="B79" s="387" t="s">
        <v>535</v>
      </c>
      <c r="C79" s="387"/>
      <c r="D79" s="387"/>
      <c r="E79" s="387"/>
      <c r="F79" s="387"/>
      <c r="G79" s="387"/>
    </row>
    <row r="80" spans="2:7" x14ac:dyDescent="0.45">
      <c r="B80" s="387" t="s">
        <v>536</v>
      </c>
      <c r="C80" s="387"/>
      <c r="D80" s="387"/>
      <c r="E80" s="387"/>
      <c r="F80" s="387"/>
      <c r="G80" s="387"/>
    </row>
    <row r="81" spans="2:7" x14ac:dyDescent="0.45">
      <c r="B81" s="387" t="s">
        <v>537</v>
      </c>
      <c r="C81" s="387"/>
      <c r="D81" s="387"/>
      <c r="E81" s="387"/>
      <c r="F81" s="387"/>
      <c r="G81" s="387"/>
    </row>
    <row r="82" spans="2:7" s="287" customFormat="1" x14ac:dyDescent="0.45">
      <c r="B82" s="387"/>
      <c r="C82" s="387"/>
      <c r="D82" s="387"/>
      <c r="E82" s="387"/>
      <c r="F82" s="387"/>
      <c r="G82" s="387"/>
    </row>
    <row r="83" spans="2:7" s="287" customFormat="1" x14ac:dyDescent="0.45">
      <c r="B83" s="416" t="s">
        <v>538</v>
      </c>
      <c r="C83" s="417"/>
      <c r="D83" s="417"/>
      <c r="E83" s="387"/>
      <c r="F83" s="387"/>
      <c r="G83" s="387"/>
    </row>
    <row r="84" spans="2:7" s="287" customFormat="1" x14ac:dyDescent="0.45">
      <c r="B84" s="387" t="s">
        <v>539</v>
      </c>
      <c r="C84" s="387"/>
      <c r="D84" s="387"/>
      <c r="E84" s="387"/>
      <c r="F84" s="387"/>
      <c r="G84" s="387"/>
    </row>
    <row r="85" spans="2:7" s="287" customFormat="1" x14ac:dyDescent="0.45">
      <c r="B85" s="387" t="s">
        <v>540</v>
      </c>
      <c r="C85" s="387"/>
      <c r="D85" s="387"/>
      <c r="E85" s="387"/>
      <c r="F85" s="387"/>
      <c r="G85" s="387"/>
    </row>
    <row r="86" spans="2:7" s="287" customFormat="1" x14ac:dyDescent="0.45">
      <c r="B86" s="387" t="s">
        <v>541</v>
      </c>
      <c r="C86" s="387"/>
      <c r="D86" s="387"/>
      <c r="E86" s="387"/>
      <c r="F86" s="387"/>
      <c r="G86" s="387"/>
    </row>
    <row r="87" spans="2:7" s="287" customFormat="1" x14ac:dyDescent="0.45">
      <c r="B87" s="387" t="s">
        <v>542</v>
      </c>
      <c r="C87" s="387"/>
      <c r="D87" s="387"/>
      <c r="E87" s="387"/>
      <c r="F87" s="387"/>
      <c r="G87" s="387"/>
    </row>
    <row r="88" spans="2:7" s="287" customFormat="1" x14ac:dyDescent="0.45">
      <c r="B88" s="387" t="s">
        <v>543</v>
      </c>
      <c r="C88" s="387"/>
      <c r="D88" s="387"/>
      <c r="E88" s="387"/>
      <c r="F88" s="387"/>
      <c r="G88" s="387"/>
    </row>
    <row r="89" spans="2:7" s="287" customFormat="1" x14ac:dyDescent="0.45">
      <c r="B89" s="387"/>
      <c r="C89" s="387"/>
      <c r="D89" s="387"/>
      <c r="E89" s="387"/>
      <c r="F89" s="387"/>
      <c r="G89" s="387"/>
    </row>
    <row r="90" spans="2:7" s="388" customFormat="1" x14ac:dyDescent="0.45">
      <c r="B90" s="415" t="s">
        <v>97</v>
      </c>
      <c r="C90" s="387"/>
      <c r="D90" s="387"/>
      <c r="E90" s="387"/>
      <c r="F90" s="387"/>
      <c r="G90" s="387"/>
    </row>
    <row r="91" spans="2:7" s="388" customFormat="1" x14ac:dyDescent="0.45">
      <c r="B91" t="s">
        <v>611</v>
      </c>
      <c r="C91" s="387"/>
      <c r="D91" s="387"/>
      <c r="E91" s="387"/>
      <c r="F91" s="387"/>
      <c r="G91" s="387"/>
    </row>
    <row r="92" spans="2:7" s="388" customFormat="1" x14ac:dyDescent="0.45">
      <c r="B92" t="s">
        <v>759</v>
      </c>
      <c r="C92" s="387"/>
      <c r="D92" s="387"/>
      <c r="E92" s="387"/>
      <c r="F92" s="387"/>
      <c r="G92" s="387"/>
    </row>
    <row r="93" spans="2:7" s="388" customFormat="1" x14ac:dyDescent="0.45">
      <c r="C93" s="387"/>
      <c r="D93" s="387"/>
      <c r="E93" s="387"/>
      <c r="F93" s="387"/>
      <c r="G93" s="387"/>
    </row>
    <row r="94" spans="2:7" s="388" customFormat="1" x14ac:dyDescent="0.45">
      <c r="B94" s="389" t="s">
        <v>95</v>
      </c>
      <c r="C94" s="387"/>
      <c r="D94" s="387"/>
      <c r="E94" s="387"/>
      <c r="F94" s="387"/>
      <c r="G94" s="387"/>
    </row>
    <row r="95" spans="2:7" s="388" customFormat="1" x14ac:dyDescent="0.45">
      <c r="B95" t="s">
        <v>697</v>
      </c>
      <c r="C95" s="387"/>
      <c r="D95" s="387"/>
      <c r="E95" s="387"/>
      <c r="F95" s="387"/>
      <c r="G95" s="387"/>
    </row>
    <row r="96" spans="2:7" s="388" customFormat="1" x14ac:dyDescent="0.45">
      <c r="B96" t="s">
        <v>630</v>
      </c>
      <c r="C96" s="387"/>
      <c r="D96" s="387"/>
      <c r="E96" s="387"/>
      <c r="F96" s="387"/>
      <c r="G96" s="387"/>
    </row>
    <row r="97" spans="2:7" s="388" customFormat="1" x14ac:dyDescent="0.45">
      <c r="B97" s="387"/>
      <c r="C97" s="387"/>
      <c r="D97" s="387"/>
      <c r="E97" s="387"/>
      <c r="F97" s="387"/>
      <c r="G97" s="387"/>
    </row>
    <row r="98" spans="2:7" s="388" customFormat="1" x14ac:dyDescent="0.45">
      <c r="B98" s="415" t="s">
        <v>98</v>
      </c>
      <c r="C98" s="387"/>
      <c r="D98" s="387"/>
      <c r="E98" s="387"/>
      <c r="F98" s="387"/>
      <c r="G98" s="387"/>
    </row>
    <row r="99" spans="2:7" s="388" customFormat="1" x14ac:dyDescent="0.45">
      <c r="B99" t="s">
        <v>517</v>
      </c>
      <c r="C99" s="387"/>
      <c r="D99" s="387"/>
      <c r="E99" s="387"/>
      <c r="F99" s="387"/>
      <c r="G99" s="387"/>
    </row>
    <row r="100" spans="2:7" s="388" customFormat="1" x14ac:dyDescent="0.45">
      <c r="B100" t="s">
        <v>518</v>
      </c>
      <c r="C100" s="387"/>
      <c r="D100" s="387"/>
      <c r="E100" s="387"/>
      <c r="F100" s="387"/>
      <c r="G100" s="387"/>
    </row>
    <row r="101" spans="2:7" s="388" customFormat="1" x14ac:dyDescent="0.45">
      <c r="C101" s="387"/>
      <c r="D101" s="387"/>
      <c r="E101" s="387"/>
      <c r="F101" s="387"/>
      <c r="G101" s="387"/>
    </row>
    <row r="102" spans="2:7" s="287" customFormat="1" x14ac:dyDescent="0.45">
      <c r="B102" s="1" t="s">
        <v>695</v>
      </c>
      <c r="C102" s="347"/>
      <c r="D102" s="347"/>
      <c r="E102" s="347"/>
      <c r="F102" s="347"/>
    </row>
    <row r="103" spans="2:7" s="388" customFormat="1" x14ac:dyDescent="0.45">
      <c r="B103" s="387" t="s">
        <v>691</v>
      </c>
      <c r="C103" s="347"/>
      <c r="D103" s="347"/>
      <c r="E103" s="347"/>
      <c r="F103" s="347"/>
    </row>
    <row r="104" spans="2:7" s="388" customFormat="1" x14ac:dyDescent="0.45">
      <c r="B104" s="407" t="s">
        <v>696</v>
      </c>
      <c r="C104" s="347"/>
      <c r="D104" s="347"/>
      <c r="E104" s="347"/>
      <c r="F104" s="347"/>
    </row>
    <row r="105" spans="2:7" s="388" customFormat="1" x14ac:dyDescent="0.45">
      <c r="B105" s="407"/>
      <c r="C105" s="347"/>
      <c r="D105" s="347"/>
      <c r="E105" s="347"/>
      <c r="F105" s="347"/>
    </row>
    <row r="106" spans="2:7" s="388" customFormat="1" x14ac:dyDescent="0.45">
      <c r="B106" s="407" t="s">
        <v>689</v>
      </c>
      <c r="C106" s="347"/>
      <c r="D106" s="347"/>
      <c r="E106" s="347"/>
      <c r="F106" s="347"/>
    </row>
    <row r="107" spans="2:7" s="287" customFormat="1" x14ac:dyDescent="0.45">
      <c r="B107" s="410" t="s">
        <v>690</v>
      </c>
      <c r="C107" s="347"/>
      <c r="D107" s="347"/>
      <c r="E107" s="347"/>
      <c r="F107" s="347"/>
    </row>
    <row r="108" spans="2:7" s="388" customFormat="1" x14ac:dyDescent="0.45">
      <c r="B108" s="410" t="s">
        <v>692</v>
      </c>
      <c r="C108" s="347"/>
      <c r="D108" s="347"/>
      <c r="E108" s="347"/>
      <c r="F108" s="347"/>
    </row>
    <row r="109" spans="2:7" s="388" customFormat="1" x14ac:dyDescent="0.45">
      <c r="B109" s="410" t="s">
        <v>693</v>
      </c>
      <c r="C109" s="347"/>
      <c r="D109" s="347"/>
      <c r="E109" s="347"/>
      <c r="F109" s="347"/>
    </row>
    <row r="110" spans="2:7" s="287" customFormat="1" x14ac:dyDescent="0.45">
      <c r="B110" s="347"/>
      <c r="C110" s="347"/>
      <c r="D110" s="347"/>
      <c r="E110" s="347"/>
      <c r="F110" s="347"/>
    </row>
    <row r="111" spans="2:7" s="287" customFormat="1" x14ac:dyDescent="0.45">
      <c r="B111" s="348" t="s">
        <v>627</v>
      </c>
      <c r="C111" s="347"/>
      <c r="D111" s="347"/>
      <c r="E111" s="347"/>
      <c r="F111" s="347"/>
    </row>
    <row r="112" spans="2:7" s="287" customFormat="1" x14ac:dyDescent="0.45">
      <c r="B112" s="375" t="s">
        <v>721</v>
      </c>
      <c r="C112" s="347"/>
      <c r="D112" s="347"/>
      <c r="E112" s="347"/>
      <c r="F112" s="347"/>
    </row>
    <row r="113" spans="1:31" s="287" customFormat="1" x14ac:dyDescent="0.45">
      <c r="B113" s="375" t="s">
        <v>629</v>
      </c>
      <c r="C113" s="347"/>
      <c r="D113" s="347"/>
      <c r="E113" s="347"/>
      <c r="F113" s="347"/>
    </row>
    <row r="114" spans="1:31" s="287" customFormat="1" x14ac:dyDescent="0.45">
      <c r="B114" s="375" t="s">
        <v>628</v>
      </c>
      <c r="C114" s="347"/>
      <c r="D114" s="347"/>
      <c r="E114" s="347"/>
      <c r="F114" s="347"/>
    </row>
    <row r="115" spans="1:31" s="287" customFormat="1" x14ac:dyDescent="0.45">
      <c r="B115" s="375" t="s">
        <v>718</v>
      </c>
      <c r="C115" s="347"/>
      <c r="D115" s="347"/>
      <c r="E115" s="347"/>
      <c r="F115" s="347"/>
    </row>
    <row r="116" spans="1:31" s="388" customFormat="1" x14ac:dyDescent="0.45">
      <c r="B116" s="407" t="s">
        <v>717</v>
      </c>
      <c r="C116" s="347"/>
      <c r="D116" s="347"/>
      <c r="E116" s="347"/>
      <c r="F116" s="347"/>
    </row>
    <row r="117" spans="1:31" s="287" customFormat="1" x14ac:dyDescent="0.45">
      <c r="B117" s="387" t="s">
        <v>719</v>
      </c>
      <c r="C117" s="347"/>
      <c r="D117" s="347"/>
      <c r="E117" s="347"/>
      <c r="F117" s="347"/>
    </row>
    <row r="118" spans="1:31" s="287" customFormat="1" x14ac:dyDescent="0.45">
      <c r="B118" s="387" t="s">
        <v>709</v>
      </c>
    </row>
    <row r="119" spans="1:31" s="388" customFormat="1" x14ac:dyDescent="0.45">
      <c r="B119" s="354"/>
    </row>
    <row r="120" spans="1:31" x14ac:dyDescent="0.45">
      <c r="B120" s="1" t="s">
        <v>533</v>
      </c>
    </row>
    <row r="121" spans="1:31" x14ac:dyDescent="0.45">
      <c r="B121" t="s">
        <v>722</v>
      </c>
    </row>
    <row r="122" spans="1:31" x14ac:dyDescent="0.45">
      <c r="B122" t="s">
        <v>531</v>
      </c>
    </row>
    <row r="123" spans="1:31" x14ac:dyDescent="0.45">
      <c r="B123" s="287" t="s">
        <v>532</v>
      </c>
    </row>
    <row r="124" spans="1:31" x14ac:dyDescent="0.45">
      <c r="B124" t="s">
        <v>723</v>
      </c>
    </row>
    <row r="125" spans="1:31" s="388" customFormat="1" x14ac:dyDescent="0.45">
      <c r="B125" s="388" t="s">
        <v>724</v>
      </c>
    </row>
    <row r="126" spans="1:31" x14ac:dyDescent="0.45">
      <c r="A126" s="423" t="s">
        <v>376</v>
      </c>
      <c r="B126" s="390" t="s">
        <v>530</v>
      </c>
    </row>
    <row r="127" spans="1:31" x14ac:dyDescent="0.45">
      <c r="A127" s="287"/>
      <c r="B127" t="s">
        <v>725</v>
      </c>
    </row>
    <row r="128" spans="1:31" s="287" customFormat="1" x14ac:dyDescent="0.45">
      <c r="B128" s="387" t="s">
        <v>726</v>
      </c>
      <c r="C128" s="354"/>
      <c r="D128" s="354"/>
      <c r="E128" s="354"/>
      <c r="F128" s="354"/>
      <c r="G128" s="354"/>
      <c r="H128" s="354"/>
      <c r="I128" s="354"/>
      <c r="J128" s="354"/>
      <c r="K128" s="354"/>
      <c r="L128" s="354"/>
      <c r="M128" s="354"/>
      <c r="N128" s="354"/>
      <c r="O128" s="354"/>
      <c r="P128" s="354"/>
      <c r="Q128" s="354"/>
      <c r="R128" s="354"/>
      <c r="S128" s="354"/>
      <c r="T128" s="354"/>
      <c r="U128" s="354"/>
      <c r="V128" s="354"/>
      <c r="W128" s="354"/>
      <c r="X128" s="354"/>
      <c r="Y128" s="354"/>
      <c r="Z128" s="354"/>
      <c r="AA128" s="354"/>
      <c r="AB128" s="354"/>
      <c r="AC128" s="354"/>
      <c r="AD128" s="354"/>
      <c r="AE128" s="354"/>
    </row>
    <row r="129" spans="1:31" s="287" customFormat="1" x14ac:dyDescent="0.45">
      <c r="B129" s="387" t="s">
        <v>727</v>
      </c>
      <c r="C129" s="354"/>
      <c r="D129" s="354"/>
      <c r="E129" s="354"/>
      <c r="F129" s="354"/>
      <c r="G129" s="354"/>
      <c r="H129" s="354"/>
      <c r="I129" s="354"/>
      <c r="J129" s="354"/>
      <c r="K129" s="354"/>
      <c r="L129" s="354"/>
      <c r="M129" s="354"/>
      <c r="N129" s="354"/>
      <c r="O129" s="354"/>
      <c r="P129" s="354"/>
      <c r="Q129" s="354"/>
      <c r="R129" s="354"/>
      <c r="S129" s="354"/>
      <c r="T129" s="354"/>
      <c r="U129" s="354"/>
      <c r="V129" s="354"/>
      <c r="W129" s="354"/>
      <c r="X129" s="354"/>
      <c r="Y129" s="354"/>
      <c r="Z129" s="354"/>
      <c r="AA129" s="354"/>
      <c r="AB129" s="354"/>
      <c r="AC129" s="354"/>
      <c r="AD129" s="354"/>
      <c r="AE129" s="354"/>
    </row>
    <row r="130" spans="1:31" s="287" customFormat="1" x14ac:dyDescent="0.45"/>
    <row r="131" spans="1:31" s="287" customFormat="1" x14ac:dyDescent="0.45">
      <c r="B131" s="1" t="s">
        <v>597</v>
      </c>
    </row>
    <row r="132" spans="1:31" x14ac:dyDescent="0.45">
      <c r="A132" s="288"/>
      <c r="B132" t="s">
        <v>728</v>
      </c>
    </row>
    <row r="133" spans="1:31" x14ac:dyDescent="0.45">
      <c r="A133" s="287"/>
      <c r="B133" t="s">
        <v>729</v>
      </c>
    </row>
    <row r="134" spans="1:31" s="388" customFormat="1" x14ac:dyDescent="0.45">
      <c r="B134" s="388" t="s">
        <v>730</v>
      </c>
    </row>
    <row r="135" spans="1:31" x14ac:dyDescent="0.45">
      <c r="B135" t="s">
        <v>731</v>
      </c>
    </row>
    <row r="136" spans="1:31" s="388" customFormat="1" x14ac:dyDescent="0.45">
      <c r="B136" s="388" t="s">
        <v>737</v>
      </c>
    </row>
    <row r="137" spans="1:31" x14ac:dyDescent="0.45">
      <c r="B137" t="s">
        <v>544</v>
      </c>
    </row>
    <row r="138" spans="1:31" s="287" customFormat="1" x14ac:dyDescent="0.45">
      <c r="B138" s="287" t="s">
        <v>732</v>
      </c>
    </row>
    <row r="139" spans="1:31" s="388" customFormat="1" x14ac:dyDescent="0.45">
      <c r="B139" s="388" t="s">
        <v>733</v>
      </c>
    </row>
    <row r="140" spans="1:31" s="388" customFormat="1" x14ac:dyDescent="0.45">
      <c r="B140" s="388" t="s">
        <v>734</v>
      </c>
    </row>
    <row r="141" spans="1:31" s="388" customFormat="1" x14ac:dyDescent="0.45">
      <c r="B141" s="388" t="s">
        <v>735</v>
      </c>
    </row>
    <row r="142" spans="1:31" s="388" customFormat="1" x14ac:dyDescent="0.45">
      <c r="B142" s="388" t="s">
        <v>736</v>
      </c>
    </row>
    <row r="143" spans="1:31" x14ac:dyDescent="0.45">
      <c r="B143" t="s">
        <v>545</v>
      </c>
    </row>
    <row r="144" spans="1:31" x14ac:dyDescent="0.45">
      <c r="B144" t="s">
        <v>757</v>
      </c>
    </row>
    <row r="145" spans="2:2" s="388" customFormat="1" x14ac:dyDescent="0.45">
      <c r="B145" s="388" t="s">
        <v>758</v>
      </c>
    </row>
    <row r="146" spans="2:2" s="388" customFormat="1" x14ac:dyDescent="0.45"/>
    <row r="147" spans="2:2" x14ac:dyDescent="0.45">
      <c r="B147" s="348" t="s">
        <v>546</v>
      </c>
    </row>
    <row r="148" spans="2:2" s="287" customFormat="1" x14ac:dyDescent="0.45">
      <c r="B148" s="376" t="s">
        <v>618</v>
      </c>
    </row>
    <row r="149" spans="2:2" s="287" customFormat="1" x14ac:dyDescent="0.45">
      <c r="B149" s="376" t="s">
        <v>738</v>
      </c>
    </row>
    <row r="150" spans="2:2" s="388" customFormat="1" x14ac:dyDescent="0.45">
      <c r="B150" s="376" t="s">
        <v>739</v>
      </c>
    </row>
    <row r="151" spans="2:2" s="287" customFormat="1" x14ac:dyDescent="0.45">
      <c r="B151" s="376"/>
    </row>
    <row r="152" spans="2:2" x14ac:dyDescent="0.45">
      <c r="B152" t="s">
        <v>598</v>
      </c>
    </row>
    <row r="153" spans="2:2" x14ac:dyDescent="0.45">
      <c r="B153" t="s">
        <v>599</v>
      </c>
    </row>
    <row r="154" spans="2:2" s="287" customFormat="1" x14ac:dyDescent="0.45">
      <c r="B154" s="287" t="s">
        <v>741</v>
      </c>
    </row>
    <row r="155" spans="2:2" s="388" customFormat="1" x14ac:dyDescent="0.45">
      <c r="B155" s="388" t="s">
        <v>740</v>
      </c>
    </row>
    <row r="156" spans="2:2" s="388" customFormat="1" x14ac:dyDescent="0.45"/>
    <row r="157" spans="2:2" s="287" customFormat="1" x14ac:dyDescent="0.45">
      <c r="B157" s="287" t="s">
        <v>742</v>
      </c>
    </row>
    <row r="158" spans="2:2" s="388" customFormat="1" x14ac:dyDescent="0.45">
      <c r="B158" s="388" t="s">
        <v>743</v>
      </c>
    </row>
    <row r="159" spans="2:2" s="388" customFormat="1" x14ac:dyDescent="0.45"/>
    <row r="160" spans="2:2" s="287" customFormat="1" x14ac:dyDescent="0.45">
      <c r="B160" s="387" t="s">
        <v>744</v>
      </c>
    </row>
    <row r="161" spans="2:2" s="388" customFormat="1" x14ac:dyDescent="0.45">
      <c r="B161" s="387" t="s">
        <v>745</v>
      </c>
    </row>
    <row r="162" spans="2:2" s="388" customFormat="1" x14ac:dyDescent="0.45">
      <c r="B162" s="387" t="s">
        <v>746</v>
      </c>
    </row>
    <row r="163" spans="2:2" s="388" customFormat="1" x14ac:dyDescent="0.45">
      <c r="B163" s="387" t="s">
        <v>747</v>
      </c>
    </row>
    <row r="164" spans="2:2" s="388" customFormat="1" x14ac:dyDescent="0.45">
      <c r="B164" s="387" t="s">
        <v>684</v>
      </c>
    </row>
    <row r="165" spans="2:2" s="388" customFormat="1" x14ac:dyDescent="0.45">
      <c r="B165" s="387"/>
    </row>
    <row r="166" spans="2:2" s="388" customFormat="1" x14ac:dyDescent="0.45">
      <c r="B166" s="387" t="s">
        <v>748</v>
      </c>
    </row>
    <row r="167" spans="2:2" s="388" customFormat="1" x14ac:dyDescent="0.45">
      <c r="B167" s="387" t="s">
        <v>749</v>
      </c>
    </row>
    <row r="168" spans="2:2" s="388" customFormat="1" x14ac:dyDescent="0.45">
      <c r="B168" s="387" t="s">
        <v>750</v>
      </c>
    </row>
    <row r="169" spans="2:2" s="388" customFormat="1" x14ac:dyDescent="0.45">
      <c r="B169" s="387" t="s">
        <v>751</v>
      </c>
    </row>
    <row r="170" spans="2:2" s="287" customFormat="1" x14ac:dyDescent="0.45"/>
    <row r="171" spans="2:2" x14ac:dyDescent="0.45">
      <c r="B171" s="1" t="s">
        <v>614</v>
      </c>
    </row>
    <row r="172" spans="2:2" s="287" customFormat="1" x14ac:dyDescent="0.45">
      <c r="B172" s="287" t="s">
        <v>615</v>
      </c>
    </row>
    <row r="173" spans="2:2" s="287" customFormat="1" x14ac:dyDescent="0.45">
      <c r="B173" s="287" t="s">
        <v>616</v>
      </c>
    </row>
    <row r="174" spans="2:2" s="287" customFormat="1" x14ac:dyDescent="0.45">
      <c r="B174" s="287" t="s">
        <v>617</v>
      </c>
    </row>
    <row r="175" spans="2:2" s="287" customFormat="1" x14ac:dyDescent="0.45">
      <c r="B175" s="287" t="s">
        <v>682</v>
      </c>
    </row>
    <row r="176" spans="2:2" s="287" customFormat="1" x14ac:dyDescent="0.45">
      <c r="B176" s="354" t="s">
        <v>683</v>
      </c>
    </row>
    <row r="177" spans="2:5" s="388" customFormat="1" x14ac:dyDescent="0.45">
      <c r="B177" s="354"/>
    </row>
    <row r="178" spans="2:5" x14ac:dyDescent="0.45">
      <c r="B178" s="389" t="s">
        <v>699</v>
      </c>
    </row>
    <row r="179" spans="2:5" x14ac:dyDescent="0.45">
      <c r="B179" s="414">
        <v>39683051000</v>
      </c>
      <c r="D179" s="3"/>
      <c r="E179" s="413"/>
    </row>
    <row r="180" spans="2:5" x14ac:dyDescent="0.45">
      <c r="B180" s="390" t="s">
        <v>698</v>
      </c>
    </row>
    <row r="181" spans="2:5" x14ac:dyDescent="0.45">
      <c r="D181" s="3"/>
    </row>
  </sheetData>
  <hyperlinks>
    <hyperlink ref="B39" r:id="rId1" xr:uid="{00000000-0004-0000-0000-000000000000}"/>
    <hyperlink ref="B25" r:id="rId2" xr:uid="{00000000-0004-0000-0000-000001000000}"/>
    <hyperlink ref="B32" r:id="rId3" xr:uid="{00000000-0004-0000-0000-000002000000}"/>
    <hyperlink ref="B52" r:id="rId4" xr:uid="{86F3FD1E-4579-4E30-AFF0-F851002C3FF7}"/>
    <hyperlink ref="B59" r:id="rId5" xr:uid="{E4AF2BC6-DFA0-4255-AB99-48EFD9EA729E}"/>
    <hyperlink ref="B66" r:id="rId6" xr:uid="{E79B5452-7381-4ABD-98D4-9285FFBBFC90}"/>
    <hyperlink ref="B180" r:id="rId7" xr:uid="{07B6B4F7-4923-4874-8B00-C17659E2121F}"/>
    <hyperlink ref="B126" r:id="rId8" xr:uid="{43C40A5D-FA98-49FB-924E-CF0529B91E2B}"/>
  </hyperlinks>
  <pageMargins left="0.7" right="0.7" top="0.78740157499999996" bottom="0.78740157499999996" header="0.3" footer="0.3"/>
  <pageSetup paperSize="9" orientation="portrait" r:id="rId9"/>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4" tint="0.79998168889431442"/>
    <pageSetUpPr fitToPage="1"/>
  </sheetPr>
  <dimension ref="A1:BA85"/>
  <sheetViews>
    <sheetView showGridLines="0" zoomScale="106" zoomScaleNormal="106" workbookViewId="0">
      <pane xSplit="2" ySplit="1" topLeftCell="J28" activePane="bottomRight" state="frozen"/>
      <selection activeCell="C2" sqref="C2"/>
      <selection pane="topRight" activeCell="C2" sqref="C2"/>
      <selection pane="bottomLeft" activeCell="C2" sqref="C2"/>
      <selection pane="bottomRight" activeCell="K60" sqref="K60"/>
    </sheetView>
  </sheetViews>
  <sheetFormatPr defaultColWidth="9.1328125" defaultRowHeight="10.5" x14ac:dyDescent="0.35"/>
  <cols>
    <col min="1" max="1" width="35.73046875" style="240" customWidth="1"/>
    <col min="2" max="2" width="7.73046875" style="240" customWidth="1"/>
    <col min="3" max="53" width="11.73046875" style="240" customWidth="1"/>
    <col min="54" max="16384" width="9.1328125" style="240"/>
  </cols>
  <sheetData>
    <row r="1" spans="1:53" x14ac:dyDescent="0.35">
      <c r="A1" s="235" t="s">
        <v>200</v>
      </c>
      <c r="B1" s="236" t="s">
        <v>201</v>
      </c>
      <c r="C1" s="237">
        <v>2000</v>
      </c>
      <c r="D1" s="238">
        <v>2001</v>
      </c>
      <c r="E1" s="238">
        <v>2002</v>
      </c>
      <c r="F1" s="238">
        <v>2003</v>
      </c>
      <c r="G1" s="238">
        <v>2004</v>
      </c>
      <c r="H1" s="238">
        <v>2005</v>
      </c>
      <c r="I1" s="238">
        <v>2006</v>
      </c>
      <c r="J1" s="238">
        <v>2007</v>
      </c>
      <c r="K1" s="238">
        <v>2008</v>
      </c>
      <c r="L1" s="238">
        <v>2009</v>
      </c>
      <c r="M1" s="238">
        <v>2010</v>
      </c>
      <c r="N1" s="238">
        <v>2011</v>
      </c>
      <c r="O1" s="238">
        <v>2012</v>
      </c>
      <c r="P1" s="238">
        <v>2013</v>
      </c>
      <c r="Q1" s="238">
        <v>2014</v>
      </c>
      <c r="R1" s="238">
        <v>2015</v>
      </c>
      <c r="S1" s="238">
        <v>2016</v>
      </c>
      <c r="T1" s="238">
        <v>2017</v>
      </c>
      <c r="U1" s="238">
        <v>2018</v>
      </c>
      <c r="V1" s="238">
        <v>2019</v>
      </c>
      <c r="W1" s="238">
        <v>2020</v>
      </c>
      <c r="X1" s="238">
        <v>2021</v>
      </c>
      <c r="Y1" s="238">
        <v>2022</v>
      </c>
      <c r="Z1" s="238">
        <v>2023</v>
      </c>
      <c r="AA1" s="238">
        <v>2024</v>
      </c>
      <c r="AB1" s="238">
        <v>2025</v>
      </c>
      <c r="AC1" s="238">
        <v>2026</v>
      </c>
      <c r="AD1" s="238">
        <v>2027</v>
      </c>
      <c r="AE1" s="238">
        <v>2028</v>
      </c>
      <c r="AF1" s="238">
        <v>2029</v>
      </c>
      <c r="AG1" s="238">
        <v>2030</v>
      </c>
      <c r="AH1" s="238">
        <v>2031</v>
      </c>
      <c r="AI1" s="238">
        <v>2032</v>
      </c>
      <c r="AJ1" s="238">
        <v>2033</v>
      </c>
      <c r="AK1" s="238">
        <v>2034</v>
      </c>
      <c r="AL1" s="238">
        <v>2035</v>
      </c>
      <c r="AM1" s="238">
        <v>2036</v>
      </c>
      <c r="AN1" s="238">
        <v>2037</v>
      </c>
      <c r="AO1" s="238">
        <v>2038</v>
      </c>
      <c r="AP1" s="238">
        <v>2039</v>
      </c>
      <c r="AQ1" s="238">
        <v>2040</v>
      </c>
      <c r="AR1" s="238">
        <v>2041</v>
      </c>
      <c r="AS1" s="238">
        <v>2042</v>
      </c>
      <c r="AT1" s="238">
        <v>2043</v>
      </c>
      <c r="AU1" s="238">
        <v>2044</v>
      </c>
      <c r="AV1" s="238">
        <v>2045</v>
      </c>
      <c r="AW1" s="238">
        <v>2046</v>
      </c>
      <c r="AX1" s="238">
        <v>2047</v>
      </c>
      <c r="AY1" s="238">
        <v>2048</v>
      </c>
      <c r="AZ1" s="238">
        <v>2049</v>
      </c>
      <c r="BA1" s="239">
        <v>2050</v>
      </c>
    </row>
    <row r="2" spans="1:53" x14ac:dyDescent="0.35">
      <c r="A2" s="241" t="s">
        <v>202</v>
      </c>
      <c r="B2" s="242" t="s">
        <v>203</v>
      </c>
      <c r="C2" s="243">
        <v>45834.918637856841</v>
      </c>
      <c r="D2" s="244">
        <v>46313.046959999992</v>
      </c>
      <c r="E2" s="244">
        <v>46835.841770000006</v>
      </c>
      <c r="F2" s="244">
        <v>46952.50275</v>
      </c>
      <c r="G2" s="244">
        <v>48475.440850000006</v>
      </c>
      <c r="H2" s="244">
        <v>49564.921825796329</v>
      </c>
      <c r="I2" s="244">
        <v>48995.173329999998</v>
      </c>
      <c r="J2" s="244">
        <v>49417.528309999994</v>
      </c>
      <c r="K2" s="244">
        <v>49926.475230000004</v>
      </c>
      <c r="L2" s="244">
        <v>47576.066180000009</v>
      </c>
      <c r="M2" s="244">
        <v>47173.217675037034</v>
      </c>
      <c r="N2" s="244">
        <v>46283.235847511649</v>
      </c>
      <c r="O2" s="244">
        <v>45503.755147661766</v>
      </c>
      <c r="P2" s="244">
        <v>43629.131523543816</v>
      </c>
      <c r="Q2" s="244">
        <v>42584.163646242225</v>
      </c>
      <c r="R2" s="244">
        <v>45352.126926640864</v>
      </c>
      <c r="S2" s="244">
        <v>46264.05606028175</v>
      </c>
      <c r="T2" s="244">
        <v>46765.96448257241</v>
      </c>
      <c r="U2" s="244">
        <v>46926.67902809057</v>
      </c>
      <c r="V2" s="244">
        <v>46885.488254174954</v>
      </c>
      <c r="W2" s="244">
        <v>46582.513860992738</v>
      </c>
      <c r="X2" s="244">
        <v>46325.081822492633</v>
      </c>
      <c r="Y2" s="244">
        <v>46045.141378006803</v>
      </c>
      <c r="Z2" s="244">
        <v>45347.018318967763</v>
      </c>
      <c r="AA2" s="244">
        <v>44666.887441297331</v>
      </c>
      <c r="AB2" s="244">
        <v>44110.044415673809</v>
      </c>
      <c r="AC2" s="244">
        <v>43559.115336881565</v>
      </c>
      <c r="AD2" s="244">
        <v>42780.649180507142</v>
      </c>
      <c r="AE2" s="244">
        <v>42272.374764020002</v>
      </c>
      <c r="AF2" s="244">
        <v>41860.183787261754</v>
      </c>
      <c r="AG2" s="244">
        <v>41112.899344539022</v>
      </c>
      <c r="AH2" s="244">
        <v>40660.823305536716</v>
      </c>
      <c r="AI2" s="244">
        <v>40222.303744187302</v>
      </c>
      <c r="AJ2" s="244">
        <v>39681.911662373379</v>
      </c>
      <c r="AK2" s="244">
        <v>39229.216409880806</v>
      </c>
      <c r="AL2" s="244">
        <v>38667.855794961171</v>
      </c>
      <c r="AM2" s="244">
        <v>38400.823455988553</v>
      </c>
      <c r="AN2" s="244">
        <v>37993.413210159422</v>
      </c>
      <c r="AO2" s="244">
        <v>37593.254672031791</v>
      </c>
      <c r="AP2" s="244">
        <v>37168.656189367488</v>
      </c>
      <c r="AQ2" s="244">
        <v>36702.359078480637</v>
      </c>
      <c r="AR2" s="244">
        <v>36290.140126572922</v>
      </c>
      <c r="AS2" s="244">
        <v>35884.520934280357</v>
      </c>
      <c r="AT2" s="244">
        <v>35133.167265537712</v>
      </c>
      <c r="AU2" s="244">
        <v>34564.812168319557</v>
      </c>
      <c r="AV2" s="244">
        <v>34077.433134328159</v>
      </c>
      <c r="AW2" s="244">
        <v>33479.426802381793</v>
      </c>
      <c r="AX2" s="244">
        <v>32741.700761354216</v>
      </c>
      <c r="AY2" s="244">
        <v>32176.429138866977</v>
      </c>
      <c r="AZ2" s="244">
        <v>31682.311913217502</v>
      </c>
      <c r="BA2" s="245">
        <v>30949.552370227902</v>
      </c>
    </row>
    <row r="3" spans="1:53" x14ac:dyDescent="0.35">
      <c r="A3" s="246" t="s">
        <v>204</v>
      </c>
      <c r="B3" s="247" t="s">
        <v>205</v>
      </c>
      <c r="C3" s="248">
        <v>4.9678785367933918</v>
      </c>
      <c r="D3" s="249">
        <v>1.6998899999999999</v>
      </c>
      <c r="E3" s="249">
        <v>0.60002999999999995</v>
      </c>
      <c r="F3" s="249">
        <v>0</v>
      </c>
      <c r="G3" s="249">
        <v>0</v>
      </c>
      <c r="H3" s="249">
        <v>0</v>
      </c>
      <c r="I3" s="249">
        <v>23.800170000001572</v>
      </c>
      <c r="J3" s="249">
        <v>23.80847</v>
      </c>
      <c r="K3" s="249">
        <v>91.900660000001238</v>
      </c>
      <c r="L3" s="249">
        <v>58.499789999999997</v>
      </c>
      <c r="M3" s="249">
        <v>60.577004643703809</v>
      </c>
      <c r="N3" s="249">
        <v>57.70525481956431</v>
      </c>
      <c r="O3" s="249">
        <v>55.102586709836288</v>
      </c>
      <c r="P3" s="249">
        <v>4.2040855298796735</v>
      </c>
      <c r="Q3" s="249">
        <v>4.3263692952986643</v>
      </c>
      <c r="R3" s="249">
        <v>22.141105067124077</v>
      </c>
      <c r="S3" s="249">
        <v>23.892693866407097</v>
      </c>
      <c r="T3" s="249">
        <v>26.512440348160553</v>
      </c>
      <c r="U3" s="249">
        <v>22.072019207683518</v>
      </c>
      <c r="V3" s="249">
        <v>21.949454769910574</v>
      </c>
      <c r="W3" s="249">
        <v>22.255299286560042</v>
      </c>
      <c r="X3" s="249">
        <v>23.11963111382121</v>
      </c>
      <c r="Y3" s="249">
        <v>22.306284715365749</v>
      </c>
      <c r="Z3" s="249">
        <v>22.097970101676751</v>
      </c>
      <c r="AA3" s="249">
        <v>22.427139079167212</v>
      </c>
      <c r="AB3" s="249">
        <v>22.928284658221809</v>
      </c>
      <c r="AC3" s="249">
        <v>22.866005267025532</v>
      </c>
      <c r="AD3" s="249">
        <v>22.771899030782308</v>
      </c>
      <c r="AE3" s="249">
        <v>22.68952149671599</v>
      </c>
      <c r="AF3" s="249">
        <v>22.116693512641977</v>
      </c>
      <c r="AG3" s="249">
        <v>21.370468411360559</v>
      </c>
      <c r="AH3" s="249">
        <v>21.084342285752008</v>
      </c>
      <c r="AI3" s="249">
        <v>20.019236209576182</v>
      </c>
      <c r="AJ3" s="249">
        <v>18.890621172183589</v>
      </c>
      <c r="AK3" s="249">
        <v>18.171583424675628</v>
      </c>
      <c r="AL3" s="249">
        <v>17.764137192281666</v>
      </c>
      <c r="AM3" s="249">
        <v>17.711684509637458</v>
      </c>
      <c r="AN3" s="249">
        <v>17.027024059757206</v>
      </c>
      <c r="AO3" s="249">
        <v>16.417255159522181</v>
      </c>
      <c r="AP3" s="249">
        <v>15.968226737897051</v>
      </c>
      <c r="AQ3" s="249">
        <v>15.469466239751107</v>
      </c>
      <c r="AR3" s="249">
        <v>15.253896325262666</v>
      </c>
      <c r="AS3" s="249">
        <v>14.879394017286863</v>
      </c>
      <c r="AT3" s="249">
        <v>14.293619760402795</v>
      </c>
      <c r="AU3" s="249">
        <v>13.866315839385173</v>
      </c>
      <c r="AV3" s="249">
        <v>13.538898770132372</v>
      </c>
      <c r="AW3" s="249">
        <v>12.974241301962692</v>
      </c>
      <c r="AX3" s="249">
        <v>12.194357203287097</v>
      </c>
      <c r="AY3" s="249">
        <v>11.902229053782184</v>
      </c>
      <c r="AZ3" s="249">
        <v>11.290732517028227</v>
      </c>
      <c r="BA3" s="250">
        <v>10.651184491135522</v>
      </c>
    </row>
    <row r="4" spans="1:53" x14ac:dyDescent="0.35">
      <c r="A4" s="251" t="s">
        <v>206</v>
      </c>
      <c r="B4" s="252" t="s">
        <v>207</v>
      </c>
      <c r="C4" s="253">
        <v>4.9678785367933918</v>
      </c>
      <c r="D4" s="254">
        <v>1.6998899999999999</v>
      </c>
      <c r="E4" s="254">
        <v>0.60002999999999995</v>
      </c>
      <c r="F4" s="254">
        <v>0</v>
      </c>
      <c r="G4" s="254">
        <v>0</v>
      </c>
      <c r="H4" s="254">
        <v>0</v>
      </c>
      <c r="I4" s="254">
        <v>23.800170000001572</v>
      </c>
      <c r="J4" s="254">
        <v>23.80847</v>
      </c>
      <c r="K4" s="254">
        <v>91.900660000001238</v>
      </c>
      <c r="L4" s="254">
        <v>58.499789999999997</v>
      </c>
      <c r="M4" s="254">
        <v>60.577004643703809</v>
      </c>
      <c r="N4" s="254">
        <v>56.510515089236087</v>
      </c>
      <c r="O4" s="254">
        <v>54.576452700996398</v>
      </c>
      <c r="P4" s="254">
        <v>2.6979387577136489</v>
      </c>
      <c r="Q4" s="254">
        <v>3.7761284956541901</v>
      </c>
      <c r="R4" s="254">
        <v>21.878373507535763</v>
      </c>
      <c r="S4" s="254">
        <v>23.609177542210247</v>
      </c>
      <c r="T4" s="254">
        <v>26.197837496132749</v>
      </c>
      <c r="U4" s="254">
        <v>21.810831554169859</v>
      </c>
      <c r="V4" s="254">
        <v>21.690484721091877</v>
      </c>
      <c r="W4" s="254">
        <v>21.992953523264173</v>
      </c>
      <c r="X4" s="254">
        <v>22.846790120739104</v>
      </c>
      <c r="Y4" s="254">
        <v>22.043812217889695</v>
      </c>
      <c r="Z4" s="254">
        <v>21.838128172118626</v>
      </c>
      <c r="AA4" s="254">
        <v>22.163395268798638</v>
      </c>
      <c r="AB4" s="254">
        <v>22.658362562198139</v>
      </c>
      <c r="AC4" s="254">
        <v>22.596480558273598</v>
      </c>
      <c r="AD4" s="254">
        <v>22.503163306163469</v>
      </c>
      <c r="AE4" s="254">
        <v>22.42145242905481</v>
      </c>
      <c r="AF4" s="254">
        <v>21.855611782238565</v>
      </c>
      <c r="AG4" s="254">
        <v>21.118349308579461</v>
      </c>
      <c r="AH4" s="254">
        <v>20.835508637560263</v>
      </c>
      <c r="AI4" s="254">
        <v>19.783596330327768</v>
      </c>
      <c r="AJ4" s="254">
        <v>18.668554784424135</v>
      </c>
      <c r="AK4" s="254">
        <v>17.958361349496677</v>
      </c>
      <c r="AL4" s="254">
        <v>17.555883816463027</v>
      </c>
      <c r="AM4" s="254">
        <v>17.504030378172921</v>
      </c>
      <c r="AN4" s="254">
        <v>16.827623480168924</v>
      </c>
      <c r="AO4" s="254">
        <v>16.225151298667722</v>
      </c>
      <c r="AP4" s="254">
        <v>15.781453907268817</v>
      </c>
      <c r="AQ4" s="254">
        <v>15.288614502768603</v>
      </c>
      <c r="AR4" s="254">
        <v>15.075542019914726</v>
      </c>
      <c r="AS4" s="254">
        <v>14.705469482708285</v>
      </c>
      <c r="AT4" s="254">
        <v>14.126591107125718</v>
      </c>
      <c r="AU4" s="254">
        <v>13.704389210975013</v>
      </c>
      <c r="AV4" s="254">
        <v>13.38077163768823</v>
      </c>
      <c r="AW4" s="254">
        <v>12.822760157192741</v>
      </c>
      <c r="AX4" s="254">
        <v>12.052147598838099</v>
      </c>
      <c r="AY4" s="254">
        <v>11.763409472235358</v>
      </c>
      <c r="AZ4" s="254">
        <v>11.159170220641411</v>
      </c>
      <c r="BA4" s="255">
        <v>10.527154535675399</v>
      </c>
    </row>
    <row r="5" spans="1:53" x14ac:dyDescent="0.35">
      <c r="A5" s="256" t="s">
        <v>208</v>
      </c>
      <c r="B5" s="257" t="s">
        <v>209</v>
      </c>
      <c r="C5" s="258">
        <v>4.9678785367933918</v>
      </c>
      <c r="D5" s="259">
        <v>1.6998899999999999</v>
      </c>
      <c r="E5" s="259">
        <v>0.60002999999999995</v>
      </c>
      <c r="F5" s="259">
        <v>0</v>
      </c>
      <c r="G5" s="259">
        <v>0</v>
      </c>
      <c r="H5" s="259">
        <v>0</v>
      </c>
      <c r="I5" s="259">
        <v>0</v>
      </c>
      <c r="J5" s="259">
        <v>0</v>
      </c>
      <c r="K5" s="259">
        <v>0</v>
      </c>
      <c r="L5" s="259">
        <v>2.6997899999999997</v>
      </c>
      <c r="M5" s="259">
        <v>2.7240607267275205</v>
      </c>
      <c r="N5" s="259">
        <v>2.72241916872344</v>
      </c>
      <c r="O5" s="259">
        <v>2.1736629809238073</v>
      </c>
      <c r="P5" s="259">
        <v>2.6979387577136489</v>
      </c>
      <c r="Q5" s="259">
        <v>3.7761284956541901</v>
      </c>
      <c r="R5" s="259">
        <v>21.878373507535763</v>
      </c>
      <c r="S5" s="259">
        <v>23.609177542210247</v>
      </c>
      <c r="T5" s="259">
        <v>26.197837496132749</v>
      </c>
      <c r="U5" s="259">
        <v>21.810831554169859</v>
      </c>
      <c r="V5" s="259">
        <v>21.690484721091877</v>
      </c>
      <c r="W5" s="259">
        <v>21.992953523264173</v>
      </c>
      <c r="X5" s="259">
        <v>22.846790120739104</v>
      </c>
      <c r="Y5" s="259">
        <v>22.043812217889695</v>
      </c>
      <c r="Z5" s="259">
        <v>21.838128172118626</v>
      </c>
      <c r="AA5" s="259">
        <v>22.163395268798638</v>
      </c>
      <c r="AB5" s="259">
        <v>22.658362562198139</v>
      </c>
      <c r="AC5" s="259">
        <v>22.596480558273598</v>
      </c>
      <c r="AD5" s="259">
        <v>22.503163306163469</v>
      </c>
      <c r="AE5" s="259">
        <v>22.42145242905481</v>
      </c>
      <c r="AF5" s="259">
        <v>21.855611782238565</v>
      </c>
      <c r="AG5" s="259">
        <v>21.118349308579461</v>
      </c>
      <c r="AH5" s="259">
        <v>20.835508637560263</v>
      </c>
      <c r="AI5" s="259">
        <v>19.783596330327768</v>
      </c>
      <c r="AJ5" s="259">
        <v>18.668554784424135</v>
      </c>
      <c r="AK5" s="259">
        <v>17.958361349496677</v>
      </c>
      <c r="AL5" s="259">
        <v>17.555883816463027</v>
      </c>
      <c r="AM5" s="259">
        <v>17.504030378172921</v>
      </c>
      <c r="AN5" s="259">
        <v>16.827623480168924</v>
      </c>
      <c r="AO5" s="259">
        <v>16.225151298667722</v>
      </c>
      <c r="AP5" s="259">
        <v>15.781453907268817</v>
      </c>
      <c r="AQ5" s="259">
        <v>15.288614502768603</v>
      </c>
      <c r="AR5" s="259">
        <v>15.075542019914726</v>
      </c>
      <c r="AS5" s="259">
        <v>14.705469482708285</v>
      </c>
      <c r="AT5" s="259">
        <v>14.126591107125718</v>
      </c>
      <c r="AU5" s="259">
        <v>13.704389210975013</v>
      </c>
      <c r="AV5" s="259">
        <v>13.38077163768823</v>
      </c>
      <c r="AW5" s="259">
        <v>12.822760157192741</v>
      </c>
      <c r="AX5" s="259">
        <v>12.052147598838099</v>
      </c>
      <c r="AY5" s="259">
        <v>11.763409472235358</v>
      </c>
      <c r="AZ5" s="259">
        <v>11.159170220641411</v>
      </c>
      <c r="BA5" s="260">
        <v>10.527154535675399</v>
      </c>
    </row>
    <row r="6" spans="1:53" x14ac:dyDescent="0.35">
      <c r="A6" s="261" t="s">
        <v>210</v>
      </c>
      <c r="B6" s="262" t="s">
        <v>211</v>
      </c>
      <c r="C6" s="263">
        <v>0</v>
      </c>
      <c r="D6" s="264">
        <v>0</v>
      </c>
      <c r="E6" s="264">
        <v>0</v>
      </c>
      <c r="F6" s="264">
        <v>0</v>
      </c>
      <c r="G6" s="264">
        <v>0</v>
      </c>
      <c r="H6" s="264">
        <v>0</v>
      </c>
      <c r="I6" s="264">
        <v>0</v>
      </c>
      <c r="J6" s="264">
        <v>0</v>
      </c>
      <c r="K6" s="264">
        <v>0</v>
      </c>
      <c r="L6" s="264">
        <v>0</v>
      </c>
      <c r="M6" s="264">
        <v>0</v>
      </c>
      <c r="N6" s="264">
        <v>0</v>
      </c>
      <c r="O6" s="264">
        <v>0</v>
      </c>
      <c r="P6" s="264">
        <v>0</v>
      </c>
      <c r="Q6" s="264">
        <v>0</v>
      </c>
      <c r="R6" s="264">
        <v>0</v>
      </c>
      <c r="S6" s="264">
        <v>0</v>
      </c>
      <c r="T6" s="264">
        <v>0</v>
      </c>
      <c r="U6" s="264">
        <v>0</v>
      </c>
      <c r="V6" s="264">
        <v>0</v>
      </c>
      <c r="W6" s="264">
        <v>0</v>
      </c>
      <c r="X6" s="264">
        <v>0</v>
      </c>
      <c r="Y6" s="264">
        <v>0</v>
      </c>
      <c r="Z6" s="264">
        <v>0</v>
      </c>
      <c r="AA6" s="264">
        <v>0</v>
      </c>
      <c r="AB6" s="264">
        <v>0</v>
      </c>
      <c r="AC6" s="264">
        <v>0</v>
      </c>
      <c r="AD6" s="264">
        <v>0</v>
      </c>
      <c r="AE6" s="264">
        <v>0</v>
      </c>
      <c r="AF6" s="264">
        <v>0</v>
      </c>
      <c r="AG6" s="264">
        <v>0</v>
      </c>
      <c r="AH6" s="264">
        <v>0</v>
      </c>
      <c r="AI6" s="264">
        <v>0</v>
      </c>
      <c r="AJ6" s="264">
        <v>0</v>
      </c>
      <c r="AK6" s="264">
        <v>0</v>
      </c>
      <c r="AL6" s="264">
        <v>0</v>
      </c>
      <c r="AM6" s="264">
        <v>0</v>
      </c>
      <c r="AN6" s="264">
        <v>0</v>
      </c>
      <c r="AO6" s="264">
        <v>0</v>
      </c>
      <c r="AP6" s="264">
        <v>0</v>
      </c>
      <c r="AQ6" s="264">
        <v>0</v>
      </c>
      <c r="AR6" s="264">
        <v>0</v>
      </c>
      <c r="AS6" s="264">
        <v>0</v>
      </c>
      <c r="AT6" s="264">
        <v>0</v>
      </c>
      <c r="AU6" s="264">
        <v>0</v>
      </c>
      <c r="AV6" s="264">
        <v>0</v>
      </c>
      <c r="AW6" s="264">
        <v>0</v>
      </c>
      <c r="AX6" s="264">
        <v>0</v>
      </c>
      <c r="AY6" s="264">
        <v>0</v>
      </c>
      <c r="AZ6" s="264">
        <v>0</v>
      </c>
      <c r="BA6" s="265">
        <v>0</v>
      </c>
    </row>
    <row r="7" spans="1:53" x14ac:dyDescent="0.35">
      <c r="A7" s="261" t="s">
        <v>212</v>
      </c>
      <c r="B7" s="262" t="s">
        <v>213</v>
      </c>
      <c r="C7" s="263">
        <v>0</v>
      </c>
      <c r="D7" s="264">
        <v>0</v>
      </c>
      <c r="E7" s="264">
        <v>0</v>
      </c>
      <c r="F7" s="264">
        <v>0</v>
      </c>
      <c r="G7" s="264">
        <v>0</v>
      </c>
      <c r="H7" s="264">
        <v>0</v>
      </c>
      <c r="I7" s="264">
        <v>0</v>
      </c>
      <c r="J7" s="264">
        <v>0</v>
      </c>
      <c r="K7" s="264">
        <v>0</v>
      </c>
      <c r="L7" s="264">
        <v>0</v>
      </c>
      <c r="M7" s="264">
        <v>0</v>
      </c>
      <c r="N7" s="264">
        <v>0</v>
      </c>
      <c r="O7" s="264">
        <v>0</v>
      </c>
      <c r="P7" s="264">
        <v>0</v>
      </c>
      <c r="Q7" s="264">
        <v>0</v>
      </c>
      <c r="R7" s="264">
        <v>0</v>
      </c>
      <c r="S7" s="264">
        <v>0</v>
      </c>
      <c r="T7" s="264">
        <v>0</v>
      </c>
      <c r="U7" s="264">
        <v>0</v>
      </c>
      <c r="V7" s="264">
        <v>0</v>
      </c>
      <c r="W7" s="264">
        <v>0</v>
      </c>
      <c r="X7" s="264">
        <v>0</v>
      </c>
      <c r="Y7" s="264">
        <v>0</v>
      </c>
      <c r="Z7" s="264">
        <v>0</v>
      </c>
      <c r="AA7" s="264">
        <v>0</v>
      </c>
      <c r="AB7" s="264">
        <v>0</v>
      </c>
      <c r="AC7" s="264">
        <v>0</v>
      </c>
      <c r="AD7" s="264">
        <v>0</v>
      </c>
      <c r="AE7" s="264">
        <v>0</v>
      </c>
      <c r="AF7" s="264">
        <v>0</v>
      </c>
      <c r="AG7" s="264">
        <v>0</v>
      </c>
      <c r="AH7" s="264">
        <v>0</v>
      </c>
      <c r="AI7" s="264">
        <v>0</v>
      </c>
      <c r="AJ7" s="264">
        <v>0</v>
      </c>
      <c r="AK7" s="264">
        <v>0</v>
      </c>
      <c r="AL7" s="264">
        <v>0</v>
      </c>
      <c r="AM7" s="264">
        <v>0</v>
      </c>
      <c r="AN7" s="264">
        <v>0</v>
      </c>
      <c r="AO7" s="264">
        <v>0</v>
      </c>
      <c r="AP7" s="264">
        <v>0</v>
      </c>
      <c r="AQ7" s="264">
        <v>0</v>
      </c>
      <c r="AR7" s="264">
        <v>0</v>
      </c>
      <c r="AS7" s="264">
        <v>0</v>
      </c>
      <c r="AT7" s="264">
        <v>0</v>
      </c>
      <c r="AU7" s="264">
        <v>0</v>
      </c>
      <c r="AV7" s="264">
        <v>0</v>
      </c>
      <c r="AW7" s="264">
        <v>0</v>
      </c>
      <c r="AX7" s="264">
        <v>0</v>
      </c>
      <c r="AY7" s="264">
        <v>0</v>
      </c>
      <c r="AZ7" s="264">
        <v>0</v>
      </c>
      <c r="BA7" s="265">
        <v>0</v>
      </c>
    </row>
    <row r="8" spans="1:53" x14ac:dyDescent="0.35">
      <c r="A8" s="261" t="s">
        <v>214</v>
      </c>
      <c r="B8" s="262" t="s">
        <v>215</v>
      </c>
      <c r="C8" s="263">
        <v>4.9678785367933918</v>
      </c>
      <c r="D8" s="264">
        <v>1.6998899999999999</v>
      </c>
      <c r="E8" s="264">
        <v>0.60002999999999995</v>
      </c>
      <c r="F8" s="264">
        <v>0</v>
      </c>
      <c r="G8" s="264">
        <v>0</v>
      </c>
      <c r="H8" s="264">
        <v>0</v>
      </c>
      <c r="I8" s="264">
        <v>0</v>
      </c>
      <c r="J8" s="264">
        <v>0</v>
      </c>
      <c r="K8" s="264">
        <v>0</v>
      </c>
      <c r="L8" s="264">
        <v>2.6997899999999997</v>
      </c>
      <c r="M8" s="264">
        <v>2.7240607267275205</v>
      </c>
      <c r="N8" s="264">
        <v>2.72241916872344</v>
      </c>
      <c r="O8" s="264">
        <v>2.1736629809238073</v>
      </c>
      <c r="P8" s="264">
        <v>2.6979387577136489</v>
      </c>
      <c r="Q8" s="264">
        <v>3.7761284956541901</v>
      </c>
      <c r="R8" s="264">
        <v>21.878373507535763</v>
      </c>
      <c r="S8" s="264">
        <v>23.609177542210247</v>
      </c>
      <c r="T8" s="264">
        <v>26.197837496132749</v>
      </c>
      <c r="U8" s="264">
        <v>21.810831554169859</v>
      </c>
      <c r="V8" s="264">
        <v>21.690484721091877</v>
      </c>
      <c r="W8" s="264">
        <v>21.992953523264173</v>
      </c>
      <c r="X8" s="264">
        <v>22.846790120739104</v>
      </c>
      <c r="Y8" s="264">
        <v>22.043812217889695</v>
      </c>
      <c r="Z8" s="264">
        <v>21.838128172118626</v>
      </c>
      <c r="AA8" s="264">
        <v>22.163395268798638</v>
      </c>
      <c r="AB8" s="264">
        <v>22.658362562198139</v>
      </c>
      <c r="AC8" s="264">
        <v>22.596480558273598</v>
      </c>
      <c r="AD8" s="264">
        <v>22.503163306163469</v>
      </c>
      <c r="AE8" s="264">
        <v>22.42145242905481</v>
      </c>
      <c r="AF8" s="264">
        <v>21.855611782238565</v>
      </c>
      <c r="AG8" s="264">
        <v>21.118349308579461</v>
      </c>
      <c r="AH8" s="264">
        <v>20.835508637560263</v>
      </c>
      <c r="AI8" s="264">
        <v>19.783596330327768</v>
      </c>
      <c r="AJ8" s="264">
        <v>18.668554784424135</v>
      </c>
      <c r="AK8" s="264">
        <v>17.958361349496677</v>
      </c>
      <c r="AL8" s="264">
        <v>17.555883816463027</v>
      </c>
      <c r="AM8" s="264">
        <v>17.504030378172921</v>
      </c>
      <c r="AN8" s="264">
        <v>16.827623480168924</v>
      </c>
      <c r="AO8" s="264">
        <v>16.225151298667722</v>
      </c>
      <c r="AP8" s="264">
        <v>15.781453907268817</v>
      </c>
      <c r="AQ8" s="264">
        <v>15.288614502768603</v>
      </c>
      <c r="AR8" s="264">
        <v>15.075542019914726</v>
      </c>
      <c r="AS8" s="264">
        <v>14.705469482708285</v>
      </c>
      <c r="AT8" s="264">
        <v>14.126591107125718</v>
      </c>
      <c r="AU8" s="264">
        <v>13.704389210975013</v>
      </c>
      <c r="AV8" s="264">
        <v>13.38077163768823</v>
      </c>
      <c r="AW8" s="264">
        <v>12.822760157192741</v>
      </c>
      <c r="AX8" s="264">
        <v>12.052147598838099</v>
      </c>
      <c r="AY8" s="264">
        <v>11.763409472235358</v>
      </c>
      <c r="AZ8" s="264">
        <v>11.159170220641411</v>
      </c>
      <c r="BA8" s="265">
        <v>10.527154535675399</v>
      </c>
    </row>
    <row r="9" spans="1:53" x14ac:dyDescent="0.35">
      <c r="A9" s="261" t="s">
        <v>216</v>
      </c>
      <c r="B9" s="262" t="s">
        <v>217</v>
      </c>
      <c r="C9" s="263">
        <v>0</v>
      </c>
      <c r="D9" s="264">
        <v>0</v>
      </c>
      <c r="E9" s="264">
        <v>0</v>
      </c>
      <c r="F9" s="264">
        <v>0</v>
      </c>
      <c r="G9" s="264">
        <v>0</v>
      </c>
      <c r="H9" s="264">
        <v>0</v>
      </c>
      <c r="I9" s="264">
        <v>0</v>
      </c>
      <c r="J9" s="264">
        <v>0</v>
      </c>
      <c r="K9" s="264">
        <v>0</v>
      </c>
      <c r="L9" s="264">
        <v>0</v>
      </c>
      <c r="M9" s="264">
        <v>0</v>
      </c>
      <c r="N9" s="264">
        <v>0</v>
      </c>
      <c r="O9" s="264">
        <v>0</v>
      </c>
      <c r="P9" s="264">
        <v>0</v>
      </c>
      <c r="Q9" s="264">
        <v>0</v>
      </c>
      <c r="R9" s="264">
        <v>0</v>
      </c>
      <c r="S9" s="264">
        <v>0</v>
      </c>
      <c r="T9" s="264">
        <v>0</v>
      </c>
      <c r="U9" s="264">
        <v>0</v>
      </c>
      <c r="V9" s="264">
        <v>0</v>
      </c>
      <c r="W9" s="264">
        <v>0</v>
      </c>
      <c r="X9" s="264">
        <v>0</v>
      </c>
      <c r="Y9" s="264">
        <v>0</v>
      </c>
      <c r="Z9" s="264">
        <v>0</v>
      </c>
      <c r="AA9" s="264">
        <v>0</v>
      </c>
      <c r="AB9" s="264">
        <v>0</v>
      </c>
      <c r="AC9" s="264">
        <v>0</v>
      </c>
      <c r="AD9" s="264">
        <v>0</v>
      </c>
      <c r="AE9" s="264">
        <v>0</v>
      </c>
      <c r="AF9" s="264">
        <v>0</v>
      </c>
      <c r="AG9" s="264">
        <v>0</v>
      </c>
      <c r="AH9" s="264">
        <v>0</v>
      </c>
      <c r="AI9" s="264">
        <v>0</v>
      </c>
      <c r="AJ9" s="264">
        <v>0</v>
      </c>
      <c r="AK9" s="264">
        <v>0</v>
      </c>
      <c r="AL9" s="264">
        <v>0</v>
      </c>
      <c r="AM9" s="264">
        <v>0</v>
      </c>
      <c r="AN9" s="264">
        <v>0</v>
      </c>
      <c r="AO9" s="264">
        <v>0</v>
      </c>
      <c r="AP9" s="264">
        <v>0</v>
      </c>
      <c r="AQ9" s="264">
        <v>0</v>
      </c>
      <c r="AR9" s="264">
        <v>0</v>
      </c>
      <c r="AS9" s="264">
        <v>0</v>
      </c>
      <c r="AT9" s="264">
        <v>0</v>
      </c>
      <c r="AU9" s="264">
        <v>0</v>
      </c>
      <c r="AV9" s="264">
        <v>0</v>
      </c>
      <c r="AW9" s="264">
        <v>0</v>
      </c>
      <c r="AX9" s="264">
        <v>0</v>
      </c>
      <c r="AY9" s="264">
        <v>0</v>
      </c>
      <c r="AZ9" s="264">
        <v>0</v>
      </c>
      <c r="BA9" s="265">
        <v>0</v>
      </c>
    </row>
    <row r="10" spans="1:53" x14ac:dyDescent="0.35">
      <c r="A10" s="256" t="s">
        <v>218</v>
      </c>
      <c r="B10" s="257" t="s">
        <v>219</v>
      </c>
      <c r="C10" s="258">
        <v>0</v>
      </c>
      <c r="D10" s="259">
        <v>0</v>
      </c>
      <c r="E10" s="259">
        <v>0</v>
      </c>
      <c r="F10" s="259">
        <v>0</v>
      </c>
      <c r="G10" s="259">
        <v>0</v>
      </c>
      <c r="H10" s="259">
        <v>0</v>
      </c>
      <c r="I10" s="259">
        <v>0</v>
      </c>
      <c r="J10" s="259">
        <v>0</v>
      </c>
      <c r="K10" s="259">
        <v>0</v>
      </c>
      <c r="L10" s="259">
        <v>0</v>
      </c>
      <c r="M10" s="259">
        <v>0</v>
      </c>
      <c r="N10" s="259">
        <v>0</v>
      </c>
      <c r="O10" s="259">
        <v>0</v>
      </c>
      <c r="P10" s="259">
        <v>0</v>
      </c>
      <c r="Q10" s="259">
        <v>0</v>
      </c>
      <c r="R10" s="259">
        <v>0</v>
      </c>
      <c r="S10" s="259">
        <v>0</v>
      </c>
      <c r="T10" s="259">
        <v>0</v>
      </c>
      <c r="U10" s="259">
        <v>0</v>
      </c>
      <c r="V10" s="259">
        <v>0</v>
      </c>
      <c r="W10" s="259">
        <v>0</v>
      </c>
      <c r="X10" s="259">
        <v>0</v>
      </c>
      <c r="Y10" s="259">
        <v>0</v>
      </c>
      <c r="Z10" s="259">
        <v>0</v>
      </c>
      <c r="AA10" s="259">
        <v>0</v>
      </c>
      <c r="AB10" s="259">
        <v>0</v>
      </c>
      <c r="AC10" s="259">
        <v>0</v>
      </c>
      <c r="AD10" s="259">
        <v>0</v>
      </c>
      <c r="AE10" s="259">
        <v>0</v>
      </c>
      <c r="AF10" s="259">
        <v>0</v>
      </c>
      <c r="AG10" s="259">
        <v>0</v>
      </c>
      <c r="AH10" s="259">
        <v>0</v>
      </c>
      <c r="AI10" s="259">
        <v>0</v>
      </c>
      <c r="AJ10" s="259">
        <v>0</v>
      </c>
      <c r="AK10" s="259">
        <v>0</v>
      </c>
      <c r="AL10" s="259">
        <v>0</v>
      </c>
      <c r="AM10" s="259">
        <v>0</v>
      </c>
      <c r="AN10" s="259">
        <v>0</v>
      </c>
      <c r="AO10" s="259">
        <v>0</v>
      </c>
      <c r="AP10" s="259">
        <v>0</v>
      </c>
      <c r="AQ10" s="259">
        <v>0</v>
      </c>
      <c r="AR10" s="259">
        <v>0</v>
      </c>
      <c r="AS10" s="259">
        <v>0</v>
      </c>
      <c r="AT10" s="259">
        <v>0</v>
      </c>
      <c r="AU10" s="259">
        <v>0</v>
      </c>
      <c r="AV10" s="259">
        <v>0</v>
      </c>
      <c r="AW10" s="259">
        <v>0</v>
      </c>
      <c r="AX10" s="259">
        <v>0</v>
      </c>
      <c r="AY10" s="259">
        <v>0</v>
      </c>
      <c r="AZ10" s="259">
        <v>0</v>
      </c>
      <c r="BA10" s="260">
        <v>0</v>
      </c>
    </row>
    <row r="11" spans="1:53" x14ac:dyDescent="0.35">
      <c r="A11" s="256" t="s">
        <v>22</v>
      </c>
      <c r="B11" s="257" t="s">
        <v>220</v>
      </c>
      <c r="C11" s="258">
        <v>0</v>
      </c>
      <c r="D11" s="259">
        <v>0</v>
      </c>
      <c r="E11" s="259">
        <v>0</v>
      </c>
      <c r="F11" s="259">
        <v>0</v>
      </c>
      <c r="G11" s="259">
        <v>0</v>
      </c>
      <c r="H11" s="259">
        <v>0</v>
      </c>
      <c r="I11" s="259">
        <v>23.800170000001572</v>
      </c>
      <c r="J11" s="259">
        <v>23.80847</v>
      </c>
      <c r="K11" s="259">
        <v>91.900660000001238</v>
      </c>
      <c r="L11" s="259">
        <v>55.8</v>
      </c>
      <c r="M11" s="259">
        <v>57.852943916976287</v>
      </c>
      <c r="N11" s="259">
        <v>53.788095920512646</v>
      </c>
      <c r="O11" s="259">
        <v>52.402789720072597</v>
      </c>
      <c r="P11" s="259">
        <v>0</v>
      </c>
      <c r="Q11" s="259">
        <v>0</v>
      </c>
      <c r="R11" s="259">
        <v>0</v>
      </c>
      <c r="S11" s="259">
        <v>0</v>
      </c>
      <c r="T11" s="259">
        <v>0</v>
      </c>
      <c r="U11" s="259">
        <v>0</v>
      </c>
      <c r="V11" s="259">
        <v>0</v>
      </c>
      <c r="W11" s="259">
        <v>0</v>
      </c>
      <c r="X11" s="259">
        <v>0</v>
      </c>
      <c r="Y11" s="259">
        <v>0</v>
      </c>
      <c r="Z11" s="259">
        <v>0</v>
      </c>
      <c r="AA11" s="259">
        <v>0</v>
      </c>
      <c r="AB11" s="259">
        <v>0</v>
      </c>
      <c r="AC11" s="259">
        <v>0</v>
      </c>
      <c r="AD11" s="259">
        <v>0</v>
      </c>
      <c r="AE11" s="259">
        <v>0</v>
      </c>
      <c r="AF11" s="259">
        <v>0</v>
      </c>
      <c r="AG11" s="259">
        <v>0</v>
      </c>
      <c r="AH11" s="259">
        <v>0</v>
      </c>
      <c r="AI11" s="259">
        <v>0</v>
      </c>
      <c r="AJ11" s="259">
        <v>0</v>
      </c>
      <c r="AK11" s="259">
        <v>0</v>
      </c>
      <c r="AL11" s="259">
        <v>0</v>
      </c>
      <c r="AM11" s="259">
        <v>0</v>
      </c>
      <c r="AN11" s="259">
        <v>0</v>
      </c>
      <c r="AO11" s="259">
        <v>0</v>
      </c>
      <c r="AP11" s="259">
        <v>0</v>
      </c>
      <c r="AQ11" s="259">
        <v>0</v>
      </c>
      <c r="AR11" s="259">
        <v>0</v>
      </c>
      <c r="AS11" s="259">
        <v>0</v>
      </c>
      <c r="AT11" s="259">
        <v>0</v>
      </c>
      <c r="AU11" s="259">
        <v>0</v>
      </c>
      <c r="AV11" s="259">
        <v>0</v>
      </c>
      <c r="AW11" s="259">
        <v>0</v>
      </c>
      <c r="AX11" s="259">
        <v>0</v>
      </c>
      <c r="AY11" s="259">
        <v>0</v>
      </c>
      <c r="AZ11" s="259">
        <v>0</v>
      </c>
      <c r="BA11" s="260">
        <v>0</v>
      </c>
    </row>
    <row r="12" spans="1:53" x14ac:dyDescent="0.35">
      <c r="A12" s="261" t="s">
        <v>221</v>
      </c>
      <c r="B12" s="262" t="s">
        <v>222</v>
      </c>
      <c r="C12" s="263">
        <v>0</v>
      </c>
      <c r="D12" s="264">
        <v>0</v>
      </c>
      <c r="E12" s="264">
        <v>0</v>
      </c>
      <c r="F12" s="264">
        <v>0</v>
      </c>
      <c r="G12" s="264">
        <v>0</v>
      </c>
      <c r="H12" s="264">
        <v>0</v>
      </c>
      <c r="I12" s="264">
        <v>23.800170000001572</v>
      </c>
      <c r="J12" s="264">
        <v>23.80847</v>
      </c>
      <c r="K12" s="264">
        <v>91.900660000001238</v>
      </c>
      <c r="L12" s="264">
        <v>55.8</v>
      </c>
      <c r="M12" s="264">
        <v>57.852943916976287</v>
      </c>
      <c r="N12" s="264">
        <v>53.788095920512646</v>
      </c>
      <c r="O12" s="264">
        <v>52.402789720072597</v>
      </c>
      <c r="P12" s="264">
        <v>0</v>
      </c>
      <c r="Q12" s="264">
        <v>0</v>
      </c>
      <c r="R12" s="264">
        <v>0</v>
      </c>
      <c r="S12" s="264">
        <v>0</v>
      </c>
      <c r="T12" s="264">
        <v>0</v>
      </c>
      <c r="U12" s="264">
        <v>0</v>
      </c>
      <c r="V12" s="264">
        <v>0</v>
      </c>
      <c r="W12" s="264">
        <v>0</v>
      </c>
      <c r="X12" s="264">
        <v>0</v>
      </c>
      <c r="Y12" s="264">
        <v>0</v>
      </c>
      <c r="Z12" s="264">
        <v>0</v>
      </c>
      <c r="AA12" s="264">
        <v>0</v>
      </c>
      <c r="AB12" s="264">
        <v>0</v>
      </c>
      <c r="AC12" s="264">
        <v>0</v>
      </c>
      <c r="AD12" s="264">
        <v>0</v>
      </c>
      <c r="AE12" s="264">
        <v>0</v>
      </c>
      <c r="AF12" s="264">
        <v>0</v>
      </c>
      <c r="AG12" s="264">
        <v>0</v>
      </c>
      <c r="AH12" s="264">
        <v>0</v>
      </c>
      <c r="AI12" s="264">
        <v>0</v>
      </c>
      <c r="AJ12" s="264">
        <v>0</v>
      </c>
      <c r="AK12" s="264">
        <v>0</v>
      </c>
      <c r="AL12" s="264">
        <v>0</v>
      </c>
      <c r="AM12" s="264">
        <v>0</v>
      </c>
      <c r="AN12" s="264">
        <v>0</v>
      </c>
      <c r="AO12" s="264">
        <v>0</v>
      </c>
      <c r="AP12" s="264">
        <v>0</v>
      </c>
      <c r="AQ12" s="264">
        <v>0</v>
      </c>
      <c r="AR12" s="264">
        <v>0</v>
      </c>
      <c r="AS12" s="264">
        <v>0</v>
      </c>
      <c r="AT12" s="264">
        <v>0</v>
      </c>
      <c r="AU12" s="264">
        <v>0</v>
      </c>
      <c r="AV12" s="264">
        <v>0</v>
      </c>
      <c r="AW12" s="264">
        <v>0</v>
      </c>
      <c r="AX12" s="264">
        <v>0</v>
      </c>
      <c r="AY12" s="264">
        <v>0</v>
      </c>
      <c r="AZ12" s="264">
        <v>0</v>
      </c>
      <c r="BA12" s="265">
        <v>0</v>
      </c>
    </row>
    <row r="13" spans="1:53" x14ac:dyDescent="0.35">
      <c r="A13" s="261" t="s">
        <v>223</v>
      </c>
      <c r="B13" s="262" t="s">
        <v>224</v>
      </c>
      <c r="C13" s="263">
        <v>0</v>
      </c>
      <c r="D13" s="264">
        <v>0</v>
      </c>
      <c r="E13" s="264">
        <v>0</v>
      </c>
      <c r="F13" s="264">
        <v>0</v>
      </c>
      <c r="G13" s="264">
        <v>0</v>
      </c>
      <c r="H13" s="264">
        <v>0</v>
      </c>
      <c r="I13" s="264">
        <v>0</v>
      </c>
      <c r="J13" s="264">
        <v>0</v>
      </c>
      <c r="K13" s="264">
        <v>0</v>
      </c>
      <c r="L13" s="264">
        <v>0</v>
      </c>
      <c r="M13" s="264">
        <v>0</v>
      </c>
      <c r="N13" s="264">
        <v>0</v>
      </c>
      <c r="O13" s="264">
        <v>0</v>
      </c>
      <c r="P13" s="264">
        <v>0</v>
      </c>
      <c r="Q13" s="264">
        <v>0</v>
      </c>
      <c r="R13" s="264">
        <v>0</v>
      </c>
      <c r="S13" s="264">
        <v>0</v>
      </c>
      <c r="T13" s="264">
        <v>0</v>
      </c>
      <c r="U13" s="264">
        <v>0</v>
      </c>
      <c r="V13" s="264">
        <v>0</v>
      </c>
      <c r="W13" s="264">
        <v>0</v>
      </c>
      <c r="X13" s="264">
        <v>0</v>
      </c>
      <c r="Y13" s="264">
        <v>0</v>
      </c>
      <c r="Z13" s="264">
        <v>0</v>
      </c>
      <c r="AA13" s="264">
        <v>0</v>
      </c>
      <c r="AB13" s="264">
        <v>0</v>
      </c>
      <c r="AC13" s="264">
        <v>0</v>
      </c>
      <c r="AD13" s="264">
        <v>0</v>
      </c>
      <c r="AE13" s="264">
        <v>0</v>
      </c>
      <c r="AF13" s="264">
        <v>0</v>
      </c>
      <c r="AG13" s="264">
        <v>0</v>
      </c>
      <c r="AH13" s="264">
        <v>0</v>
      </c>
      <c r="AI13" s="264">
        <v>0</v>
      </c>
      <c r="AJ13" s="264">
        <v>0</v>
      </c>
      <c r="AK13" s="264">
        <v>0</v>
      </c>
      <c r="AL13" s="264">
        <v>0</v>
      </c>
      <c r="AM13" s="264">
        <v>0</v>
      </c>
      <c r="AN13" s="264">
        <v>0</v>
      </c>
      <c r="AO13" s="264">
        <v>0</v>
      </c>
      <c r="AP13" s="264">
        <v>0</v>
      </c>
      <c r="AQ13" s="264">
        <v>0</v>
      </c>
      <c r="AR13" s="264">
        <v>0</v>
      </c>
      <c r="AS13" s="264">
        <v>0</v>
      </c>
      <c r="AT13" s="264">
        <v>0</v>
      </c>
      <c r="AU13" s="264">
        <v>0</v>
      </c>
      <c r="AV13" s="264">
        <v>0</v>
      </c>
      <c r="AW13" s="264">
        <v>0</v>
      </c>
      <c r="AX13" s="264">
        <v>0</v>
      </c>
      <c r="AY13" s="264">
        <v>0</v>
      </c>
      <c r="AZ13" s="264">
        <v>0</v>
      </c>
      <c r="BA13" s="265">
        <v>0</v>
      </c>
    </row>
    <row r="14" spans="1:53" x14ac:dyDescent="0.35">
      <c r="A14" s="256" t="s">
        <v>225</v>
      </c>
      <c r="B14" s="257" t="s">
        <v>226</v>
      </c>
      <c r="C14" s="258">
        <v>0</v>
      </c>
      <c r="D14" s="259">
        <v>0</v>
      </c>
      <c r="E14" s="259">
        <v>0</v>
      </c>
      <c r="F14" s="259">
        <v>0</v>
      </c>
      <c r="G14" s="259">
        <v>0</v>
      </c>
      <c r="H14" s="259">
        <v>0</v>
      </c>
      <c r="I14" s="259">
        <v>0</v>
      </c>
      <c r="J14" s="259">
        <v>0</v>
      </c>
      <c r="K14" s="259">
        <v>0</v>
      </c>
      <c r="L14" s="259">
        <v>0</v>
      </c>
      <c r="M14" s="259">
        <v>0</v>
      </c>
      <c r="N14" s="259">
        <v>0</v>
      </c>
      <c r="O14" s="259">
        <v>0</v>
      </c>
      <c r="P14" s="259">
        <v>0</v>
      </c>
      <c r="Q14" s="259">
        <v>0</v>
      </c>
      <c r="R14" s="259">
        <v>0</v>
      </c>
      <c r="S14" s="259">
        <v>0</v>
      </c>
      <c r="T14" s="259">
        <v>0</v>
      </c>
      <c r="U14" s="259">
        <v>0</v>
      </c>
      <c r="V14" s="259">
        <v>0</v>
      </c>
      <c r="W14" s="259">
        <v>0</v>
      </c>
      <c r="X14" s="259">
        <v>0</v>
      </c>
      <c r="Y14" s="259">
        <v>0</v>
      </c>
      <c r="Z14" s="259">
        <v>0</v>
      </c>
      <c r="AA14" s="259">
        <v>0</v>
      </c>
      <c r="AB14" s="259">
        <v>0</v>
      </c>
      <c r="AC14" s="259">
        <v>0</v>
      </c>
      <c r="AD14" s="259">
        <v>0</v>
      </c>
      <c r="AE14" s="259">
        <v>0</v>
      </c>
      <c r="AF14" s="259">
        <v>0</v>
      </c>
      <c r="AG14" s="259">
        <v>0</v>
      </c>
      <c r="AH14" s="259">
        <v>0</v>
      </c>
      <c r="AI14" s="259">
        <v>0</v>
      </c>
      <c r="AJ14" s="259">
        <v>0</v>
      </c>
      <c r="AK14" s="259">
        <v>0</v>
      </c>
      <c r="AL14" s="259">
        <v>0</v>
      </c>
      <c r="AM14" s="259">
        <v>0</v>
      </c>
      <c r="AN14" s="259">
        <v>0</v>
      </c>
      <c r="AO14" s="259">
        <v>0</v>
      </c>
      <c r="AP14" s="259">
        <v>0</v>
      </c>
      <c r="AQ14" s="259">
        <v>0</v>
      </c>
      <c r="AR14" s="259">
        <v>0</v>
      </c>
      <c r="AS14" s="259">
        <v>0</v>
      </c>
      <c r="AT14" s="259">
        <v>0</v>
      </c>
      <c r="AU14" s="259">
        <v>0</v>
      </c>
      <c r="AV14" s="259">
        <v>0</v>
      </c>
      <c r="AW14" s="259">
        <v>0</v>
      </c>
      <c r="AX14" s="259">
        <v>0</v>
      </c>
      <c r="AY14" s="259">
        <v>0</v>
      </c>
      <c r="AZ14" s="259">
        <v>0</v>
      </c>
      <c r="BA14" s="260">
        <v>0</v>
      </c>
    </row>
    <row r="15" spans="1:53" x14ac:dyDescent="0.35">
      <c r="A15" s="251" t="s">
        <v>227</v>
      </c>
      <c r="B15" s="252" t="s">
        <v>228</v>
      </c>
      <c r="C15" s="253">
        <v>0</v>
      </c>
      <c r="D15" s="254">
        <v>0</v>
      </c>
      <c r="E15" s="254">
        <v>0</v>
      </c>
      <c r="F15" s="254">
        <v>0</v>
      </c>
      <c r="G15" s="254">
        <v>0</v>
      </c>
      <c r="H15" s="254">
        <v>0</v>
      </c>
      <c r="I15" s="254">
        <v>0</v>
      </c>
      <c r="J15" s="254">
        <v>0</v>
      </c>
      <c r="K15" s="254">
        <v>0</v>
      </c>
      <c r="L15" s="254">
        <v>0</v>
      </c>
      <c r="M15" s="254">
        <v>0</v>
      </c>
      <c r="N15" s="254">
        <v>1.1947397303282254</v>
      </c>
      <c r="O15" s="254">
        <v>0.5261340088398857</v>
      </c>
      <c r="P15" s="254">
        <v>1.5061467721660247</v>
      </c>
      <c r="Q15" s="254">
        <v>0.55024079964447459</v>
      </c>
      <c r="R15" s="254">
        <v>0.26273155958831479</v>
      </c>
      <c r="S15" s="254">
        <v>0.28351632419685147</v>
      </c>
      <c r="T15" s="254">
        <v>0.31460285202779892</v>
      </c>
      <c r="U15" s="254">
        <v>0.26118765351366108</v>
      </c>
      <c r="V15" s="254">
        <v>0.25897004881869601</v>
      </c>
      <c r="W15" s="254">
        <v>0.26234576329587123</v>
      </c>
      <c r="X15" s="254">
        <v>0.27284099308210547</v>
      </c>
      <c r="Y15" s="254">
        <v>0.26247249747605256</v>
      </c>
      <c r="Z15" s="254">
        <v>0.25984192955812513</v>
      </c>
      <c r="AA15" s="254">
        <v>0.26374381036857381</v>
      </c>
      <c r="AB15" s="254">
        <v>0.26992209602367151</v>
      </c>
      <c r="AC15" s="254">
        <v>0.2695247087519359</v>
      </c>
      <c r="AD15" s="254">
        <v>0.26873572461883743</v>
      </c>
      <c r="AE15" s="254">
        <v>0.2680690676611785</v>
      </c>
      <c r="AF15" s="254">
        <v>0.26108173040341426</v>
      </c>
      <c r="AG15" s="254">
        <v>0.25211910278109462</v>
      </c>
      <c r="AH15" s="254">
        <v>0.2488336481917445</v>
      </c>
      <c r="AI15" s="254">
        <v>0.23563987924841157</v>
      </c>
      <c r="AJ15" s="254">
        <v>0.22206638775945731</v>
      </c>
      <c r="AK15" s="254">
        <v>0.2132220751789535</v>
      </c>
      <c r="AL15" s="254">
        <v>0.20825337581863912</v>
      </c>
      <c r="AM15" s="254">
        <v>0.20765413146453707</v>
      </c>
      <c r="AN15" s="254">
        <v>0.19940057958828433</v>
      </c>
      <c r="AO15" s="254">
        <v>0.19210386085446141</v>
      </c>
      <c r="AP15" s="254">
        <v>0.18677283062823313</v>
      </c>
      <c r="AQ15" s="254">
        <v>0.18085173698250487</v>
      </c>
      <c r="AR15" s="254">
        <v>0.17835430534793908</v>
      </c>
      <c r="AS15" s="254">
        <v>0.17392453457857879</v>
      </c>
      <c r="AT15" s="254">
        <v>0.16702865327707569</v>
      </c>
      <c r="AU15" s="254">
        <v>0.16192662841016009</v>
      </c>
      <c r="AV15" s="254">
        <v>0.15812713244413917</v>
      </c>
      <c r="AW15" s="254">
        <v>0.15148114476994815</v>
      </c>
      <c r="AX15" s="254">
        <v>0.14220960444899733</v>
      </c>
      <c r="AY15" s="254">
        <v>0.13881958154682714</v>
      </c>
      <c r="AZ15" s="254">
        <v>0.13156229638681519</v>
      </c>
      <c r="BA15" s="255">
        <v>0.12402995546012208</v>
      </c>
    </row>
    <row r="16" spans="1:53" x14ac:dyDescent="0.35">
      <c r="A16" s="256" t="s">
        <v>229</v>
      </c>
      <c r="B16" s="257" t="s">
        <v>230</v>
      </c>
      <c r="C16" s="258">
        <v>0</v>
      </c>
      <c r="D16" s="259">
        <v>0</v>
      </c>
      <c r="E16" s="259">
        <v>0</v>
      </c>
      <c r="F16" s="259">
        <v>0</v>
      </c>
      <c r="G16" s="259">
        <v>0</v>
      </c>
      <c r="H16" s="259">
        <v>0</v>
      </c>
      <c r="I16" s="259">
        <v>0</v>
      </c>
      <c r="J16" s="259">
        <v>0</v>
      </c>
      <c r="K16" s="259">
        <v>0</v>
      </c>
      <c r="L16" s="259">
        <v>0</v>
      </c>
      <c r="M16" s="259">
        <v>0</v>
      </c>
      <c r="N16" s="259">
        <v>1.1947397303282254</v>
      </c>
      <c r="O16" s="259">
        <v>0.5261340088398857</v>
      </c>
      <c r="P16" s="259">
        <v>1.5061467721660247</v>
      </c>
      <c r="Q16" s="259">
        <v>0.55024079964447459</v>
      </c>
      <c r="R16" s="259">
        <v>0.26273155958831479</v>
      </c>
      <c r="S16" s="259">
        <v>0.28351632419685147</v>
      </c>
      <c r="T16" s="259">
        <v>0.31460285202779892</v>
      </c>
      <c r="U16" s="259">
        <v>0.26118765351366108</v>
      </c>
      <c r="V16" s="259">
        <v>0.25897004881869601</v>
      </c>
      <c r="W16" s="259">
        <v>0.26234576329587123</v>
      </c>
      <c r="X16" s="259">
        <v>0.27284099308210547</v>
      </c>
      <c r="Y16" s="259">
        <v>0.26247249747605256</v>
      </c>
      <c r="Z16" s="259">
        <v>0.25984192955812513</v>
      </c>
      <c r="AA16" s="259">
        <v>0.26374381036857381</v>
      </c>
      <c r="AB16" s="259">
        <v>0.26992209602367151</v>
      </c>
      <c r="AC16" s="259">
        <v>0.2695247087519359</v>
      </c>
      <c r="AD16" s="259">
        <v>0.26873572461883743</v>
      </c>
      <c r="AE16" s="259">
        <v>0.2680690676611785</v>
      </c>
      <c r="AF16" s="259">
        <v>0.26108173040341426</v>
      </c>
      <c r="AG16" s="259">
        <v>0.25211910278109462</v>
      </c>
      <c r="AH16" s="259">
        <v>0.2488336481917445</v>
      </c>
      <c r="AI16" s="259">
        <v>0.23563987924841157</v>
      </c>
      <c r="AJ16" s="259">
        <v>0.22206638775945731</v>
      </c>
      <c r="AK16" s="259">
        <v>0.2132220751789535</v>
      </c>
      <c r="AL16" s="259">
        <v>0.20825337581863912</v>
      </c>
      <c r="AM16" s="259">
        <v>0.20765413146453707</v>
      </c>
      <c r="AN16" s="259">
        <v>0.19940057958828433</v>
      </c>
      <c r="AO16" s="259">
        <v>0.19210386085446141</v>
      </c>
      <c r="AP16" s="259">
        <v>0.18677283062823313</v>
      </c>
      <c r="AQ16" s="259">
        <v>0.18085173698250487</v>
      </c>
      <c r="AR16" s="259">
        <v>0.17835430534793908</v>
      </c>
      <c r="AS16" s="259">
        <v>0.17392453457857879</v>
      </c>
      <c r="AT16" s="259">
        <v>0.16702865327707569</v>
      </c>
      <c r="AU16" s="259">
        <v>0.16192662841016009</v>
      </c>
      <c r="AV16" s="259">
        <v>0.15812713244413917</v>
      </c>
      <c r="AW16" s="259">
        <v>0.15148114476994815</v>
      </c>
      <c r="AX16" s="259">
        <v>0.14220960444899733</v>
      </c>
      <c r="AY16" s="259">
        <v>0.13881958154682714</v>
      </c>
      <c r="AZ16" s="259">
        <v>0.13156229638681519</v>
      </c>
      <c r="BA16" s="260">
        <v>0.12402995546012208</v>
      </c>
    </row>
    <row r="17" spans="1:53" x14ac:dyDescent="0.35">
      <c r="A17" s="256" t="s">
        <v>231</v>
      </c>
      <c r="B17" s="257" t="s">
        <v>232</v>
      </c>
      <c r="C17" s="258">
        <v>0</v>
      </c>
      <c r="D17" s="259">
        <v>0</v>
      </c>
      <c r="E17" s="259">
        <v>0</v>
      </c>
      <c r="F17" s="259">
        <v>0</v>
      </c>
      <c r="G17" s="259">
        <v>0</v>
      </c>
      <c r="H17" s="259">
        <v>0</v>
      </c>
      <c r="I17" s="259">
        <v>0</v>
      </c>
      <c r="J17" s="259">
        <v>0</v>
      </c>
      <c r="K17" s="259">
        <v>0</v>
      </c>
      <c r="L17" s="259">
        <v>0</v>
      </c>
      <c r="M17" s="259">
        <v>0</v>
      </c>
      <c r="N17" s="259">
        <v>0</v>
      </c>
      <c r="O17" s="259">
        <v>0</v>
      </c>
      <c r="P17" s="259">
        <v>0</v>
      </c>
      <c r="Q17" s="259">
        <v>0</v>
      </c>
      <c r="R17" s="259">
        <v>0</v>
      </c>
      <c r="S17" s="259">
        <v>0</v>
      </c>
      <c r="T17" s="259">
        <v>0</v>
      </c>
      <c r="U17" s="259">
        <v>0</v>
      </c>
      <c r="V17" s="259">
        <v>0</v>
      </c>
      <c r="W17" s="259">
        <v>0</v>
      </c>
      <c r="X17" s="259">
        <v>0</v>
      </c>
      <c r="Y17" s="259">
        <v>0</v>
      </c>
      <c r="Z17" s="259">
        <v>0</v>
      </c>
      <c r="AA17" s="259">
        <v>0</v>
      </c>
      <c r="AB17" s="259">
        <v>0</v>
      </c>
      <c r="AC17" s="259">
        <v>0</v>
      </c>
      <c r="AD17" s="259">
        <v>0</v>
      </c>
      <c r="AE17" s="259">
        <v>0</v>
      </c>
      <c r="AF17" s="259">
        <v>0</v>
      </c>
      <c r="AG17" s="259">
        <v>0</v>
      </c>
      <c r="AH17" s="259">
        <v>0</v>
      </c>
      <c r="AI17" s="259">
        <v>0</v>
      </c>
      <c r="AJ17" s="259">
        <v>0</v>
      </c>
      <c r="AK17" s="259">
        <v>0</v>
      </c>
      <c r="AL17" s="259">
        <v>0</v>
      </c>
      <c r="AM17" s="259">
        <v>0</v>
      </c>
      <c r="AN17" s="259">
        <v>0</v>
      </c>
      <c r="AO17" s="259">
        <v>0</v>
      </c>
      <c r="AP17" s="259">
        <v>0</v>
      </c>
      <c r="AQ17" s="259">
        <v>0</v>
      </c>
      <c r="AR17" s="259">
        <v>0</v>
      </c>
      <c r="AS17" s="259">
        <v>0</v>
      </c>
      <c r="AT17" s="259">
        <v>0</v>
      </c>
      <c r="AU17" s="259">
        <v>0</v>
      </c>
      <c r="AV17" s="259">
        <v>0</v>
      </c>
      <c r="AW17" s="259">
        <v>0</v>
      </c>
      <c r="AX17" s="259">
        <v>0</v>
      </c>
      <c r="AY17" s="259">
        <v>0</v>
      </c>
      <c r="AZ17" s="259">
        <v>0</v>
      </c>
      <c r="BA17" s="260">
        <v>0</v>
      </c>
    </row>
    <row r="18" spans="1:53" x14ac:dyDescent="0.35">
      <c r="A18" s="256" t="s">
        <v>233</v>
      </c>
      <c r="B18" s="257" t="s">
        <v>234</v>
      </c>
      <c r="C18" s="258">
        <v>0</v>
      </c>
      <c r="D18" s="259">
        <v>0</v>
      </c>
      <c r="E18" s="259">
        <v>0</v>
      </c>
      <c r="F18" s="259">
        <v>0</v>
      </c>
      <c r="G18" s="259">
        <v>0</v>
      </c>
      <c r="H18" s="259">
        <v>0</v>
      </c>
      <c r="I18" s="259">
        <v>0</v>
      </c>
      <c r="J18" s="259">
        <v>0</v>
      </c>
      <c r="K18" s="259">
        <v>0</v>
      </c>
      <c r="L18" s="259">
        <v>0</v>
      </c>
      <c r="M18" s="259">
        <v>0</v>
      </c>
      <c r="N18" s="259">
        <v>0</v>
      </c>
      <c r="O18" s="259">
        <v>0</v>
      </c>
      <c r="P18" s="259">
        <v>0</v>
      </c>
      <c r="Q18" s="259">
        <v>0</v>
      </c>
      <c r="R18" s="259">
        <v>0</v>
      </c>
      <c r="S18" s="259">
        <v>0</v>
      </c>
      <c r="T18" s="259">
        <v>0</v>
      </c>
      <c r="U18" s="259">
        <v>0</v>
      </c>
      <c r="V18" s="259">
        <v>0</v>
      </c>
      <c r="W18" s="259">
        <v>0</v>
      </c>
      <c r="X18" s="259">
        <v>0</v>
      </c>
      <c r="Y18" s="259">
        <v>0</v>
      </c>
      <c r="Z18" s="259">
        <v>0</v>
      </c>
      <c r="AA18" s="259">
        <v>0</v>
      </c>
      <c r="AB18" s="259">
        <v>0</v>
      </c>
      <c r="AC18" s="259">
        <v>0</v>
      </c>
      <c r="AD18" s="259">
        <v>0</v>
      </c>
      <c r="AE18" s="259">
        <v>0</v>
      </c>
      <c r="AF18" s="259">
        <v>0</v>
      </c>
      <c r="AG18" s="259">
        <v>0</v>
      </c>
      <c r="AH18" s="259">
        <v>0</v>
      </c>
      <c r="AI18" s="259">
        <v>0</v>
      </c>
      <c r="AJ18" s="259">
        <v>0</v>
      </c>
      <c r="AK18" s="259">
        <v>0</v>
      </c>
      <c r="AL18" s="259">
        <v>0</v>
      </c>
      <c r="AM18" s="259">
        <v>0</v>
      </c>
      <c r="AN18" s="259">
        <v>0</v>
      </c>
      <c r="AO18" s="259">
        <v>0</v>
      </c>
      <c r="AP18" s="259">
        <v>0</v>
      </c>
      <c r="AQ18" s="259">
        <v>0</v>
      </c>
      <c r="AR18" s="259">
        <v>0</v>
      </c>
      <c r="AS18" s="259">
        <v>0</v>
      </c>
      <c r="AT18" s="259">
        <v>0</v>
      </c>
      <c r="AU18" s="259">
        <v>0</v>
      </c>
      <c r="AV18" s="259">
        <v>0</v>
      </c>
      <c r="AW18" s="259">
        <v>0</v>
      </c>
      <c r="AX18" s="259">
        <v>0</v>
      </c>
      <c r="AY18" s="259">
        <v>0</v>
      </c>
      <c r="AZ18" s="259">
        <v>0</v>
      </c>
      <c r="BA18" s="260">
        <v>0</v>
      </c>
    </row>
    <row r="19" spans="1:53" x14ac:dyDescent="0.35">
      <c r="A19" s="256" t="s">
        <v>235</v>
      </c>
      <c r="B19" s="257" t="s">
        <v>236</v>
      </c>
      <c r="C19" s="258">
        <v>0</v>
      </c>
      <c r="D19" s="259">
        <v>0</v>
      </c>
      <c r="E19" s="259">
        <v>0</v>
      </c>
      <c r="F19" s="259">
        <v>0</v>
      </c>
      <c r="G19" s="259">
        <v>0</v>
      </c>
      <c r="H19" s="259">
        <v>0</v>
      </c>
      <c r="I19" s="259">
        <v>0</v>
      </c>
      <c r="J19" s="259">
        <v>0</v>
      </c>
      <c r="K19" s="259">
        <v>0</v>
      </c>
      <c r="L19" s="259">
        <v>0</v>
      </c>
      <c r="M19" s="259">
        <v>0</v>
      </c>
      <c r="N19" s="259">
        <v>0</v>
      </c>
      <c r="O19" s="259">
        <v>0</v>
      </c>
      <c r="P19" s="259">
        <v>0</v>
      </c>
      <c r="Q19" s="259">
        <v>0</v>
      </c>
      <c r="R19" s="259">
        <v>0</v>
      </c>
      <c r="S19" s="259">
        <v>0</v>
      </c>
      <c r="T19" s="259">
        <v>0</v>
      </c>
      <c r="U19" s="259">
        <v>0</v>
      </c>
      <c r="V19" s="259">
        <v>0</v>
      </c>
      <c r="W19" s="259">
        <v>0</v>
      </c>
      <c r="X19" s="259">
        <v>0</v>
      </c>
      <c r="Y19" s="259">
        <v>0</v>
      </c>
      <c r="Z19" s="259">
        <v>0</v>
      </c>
      <c r="AA19" s="259">
        <v>0</v>
      </c>
      <c r="AB19" s="259">
        <v>0</v>
      </c>
      <c r="AC19" s="259">
        <v>0</v>
      </c>
      <c r="AD19" s="259">
        <v>0</v>
      </c>
      <c r="AE19" s="259">
        <v>0</v>
      </c>
      <c r="AF19" s="259">
        <v>0</v>
      </c>
      <c r="AG19" s="259">
        <v>0</v>
      </c>
      <c r="AH19" s="259">
        <v>0</v>
      </c>
      <c r="AI19" s="259">
        <v>0</v>
      </c>
      <c r="AJ19" s="259">
        <v>0</v>
      </c>
      <c r="AK19" s="259">
        <v>0</v>
      </c>
      <c r="AL19" s="259">
        <v>0</v>
      </c>
      <c r="AM19" s="259">
        <v>0</v>
      </c>
      <c r="AN19" s="259">
        <v>0</v>
      </c>
      <c r="AO19" s="259">
        <v>0</v>
      </c>
      <c r="AP19" s="259">
        <v>0</v>
      </c>
      <c r="AQ19" s="259">
        <v>0</v>
      </c>
      <c r="AR19" s="259">
        <v>0</v>
      </c>
      <c r="AS19" s="259">
        <v>0</v>
      </c>
      <c r="AT19" s="259">
        <v>0</v>
      </c>
      <c r="AU19" s="259">
        <v>0</v>
      </c>
      <c r="AV19" s="259">
        <v>0</v>
      </c>
      <c r="AW19" s="259">
        <v>0</v>
      </c>
      <c r="AX19" s="259">
        <v>0</v>
      </c>
      <c r="AY19" s="259">
        <v>0</v>
      </c>
      <c r="AZ19" s="259">
        <v>0</v>
      </c>
      <c r="BA19" s="260">
        <v>0</v>
      </c>
    </row>
    <row r="20" spans="1:53" x14ac:dyDescent="0.35">
      <c r="A20" s="251" t="s">
        <v>237</v>
      </c>
      <c r="B20" s="252" t="s">
        <v>238</v>
      </c>
      <c r="C20" s="253">
        <v>0</v>
      </c>
      <c r="D20" s="254">
        <v>0</v>
      </c>
      <c r="E20" s="254">
        <v>0</v>
      </c>
      <c r="F20" s="254">
        <v>0</v>
      </c>
      <c r="G20" s="254">
        <v>0</v>
      </c>
      <c r="H20" s="254">
        <v>0</v>
      </c>
      <c r="I20" s="254">
        <v>0</v>
      </c>
      <c r="J20" s="254">
        <v>0</v>
      </c>
      <c r="K20" s="254">
        <v>0</v>
      </c>
      <c r="L20" s="254">
        <v>0</v>
      </c>
      <c r="M20" s="254">
        <v>0</v>
      </c>
      <c r="N20" s="254">
        <v>0</v>
      </c>
      <c r="O20" s="254">
        <v>0</v>
      </c>
      <c r="P20" s="254">
        <v>0</v>
      </c>
      <c r="Q20" s="254">
        <v>0</v>
      </c>
      <c r="R20" s="254">
        <v>0</v>
      </c>
      <c r="S20" s="254">
        <v>0</v>
      </c>
      <c r="T20" s="254">
        <v>0</v>
      </c>
      <c r="U20" s="254">
        <v>0</v>
      </c>
      <c r="V20" s="254">
        <v>0</v>
      </c>
      <c r="W20" s="254">
        <v>0</v>
      </c>
      <c r="X20" s="254">
        <v>0</v>
      </c>
      <c r="Y20" s="254">
        <v>0</v>
      </c>
      <c r="Z20" s="254">
        <v>0</v>
      </c>
      <c r="AA20" s="254">
        <v>0</v>
      </c>
      <c r="AB20" s="254">
        <v>0</v>
      </c>
      <c r="AC20" s="254">
        <v>0</v>
      </c>
      <c r="AD20" s="254">
        <v>0</v>
      </c>
      <c r="AE20" s="254">
        <v>0</v>
      </c>
      <c r="AF20" s="254">
        <v>0</v>
      </c>
      <c r="AG20" s="254">
        <v>0</v>
      </c>
      <c r="AH20" s="254">
        <v>0</v>
      </c>
      <c r="AI20" s="254">
        <v>0</v>
      </c>
      <c r="AJ20" s="254">
        <v>0</v>
      </c>
      <c r="AK20" s="254">
        <v>0</v>
      </c>
      <c r="AL20" s="254">
        <v>0</v>
      </c>
      <c r="AM20" s="254">
        <v>0</v>
      </c>
      <c r="AN20" s="254">
        <v>0</v>
      </c>
      <c r="AO20" s="254">
        <v>0</v>
      </c>
      <c r="AP20" s="254">
        <v>0</v>
      </c>
      <c r="AQ20" s="254">
        <v>0</v>
      </c>
      <c r="AR20" s="254">
        <v>0</v>
      </c>
      <c r="AS20" s="254">
        <v>0</v>
      </c>
      <c r="AT20" s="254">
        <v>0</v>
      </c>
      <c r="AU20" s="254">
        <v>0</v>
      </c>
      <c r="AV20" s="254">
        <v>0</v>
      </c>
      <c r="AW20" s="254">
        <v>0</v>
      </c>
      <c r="AX20" s="254">
        <v>0</v>
      </c>
      <c r="AY20" s="254">
        <v>0</v>
      </c>
      <c r="AZ20" s="254">
        <v>0</v>
      </c>
      <c r="BA20" s="255">
        <v>0</v>
      </c>
    </row>
    <row r="21" spans="1:53" x14ac:dyDescent="0.35">
      <c r="A21" s="246" t="s">
        <v>239</v>
      </c>
      <c r="B21" s="247" t="s">
        <v>240</v>
      </c>
      <c r="C21" s="248">
        <v>38890.845502126896</v>
      </c>
      <c r="D21" s="249">
        <v>39486.264799999997</v>
      </c>
      <c r="E21" s="249">
        <v>39742.629859999994</v>
      </c>
      <c r="F21" s="249">
        <v>40054.653100000003</v>
      </c>
      <c r="G21" s="249">
        <v>40991.817030000006</v>
      </c>
      <c r="H21" s="249">
        <v>41497.028965409329</v>
      </c>
      <c r="I21" s="249">
        <v>40291.387599999995</v>
      </c>
      <c r="J21" s="249">
        <v>39897.625370000002</v>
      </c>
      <c r="K21" s="249">
        <v>40056.902580000002</v>
      </c>
      <c r="L21" s="249">
        <v>37258.472030000004</v>
      </c>
      <c r="M21" s="249">
        <v>36492.644989919892</v>
      </c>
      <c r="N21" s="249">
        <v>34670.622698418112</v>
      </c>
      <c r="O21" s="249">
        <v>33493.838684746341</v>
      </c>
      <c r="P21" s="249">
        <v>30866.208152900334</v>
      </c>
      <c r="Q21" s="249">
        <v>29838.469316150782</v>
      </c>
      <c r="R21" s="249">
        <v>31764.879092380801</v>
      </c>
      <c r="S21" s="249">
        <v>32386.850685056525</v>
      </c>
      <c r="T21" s="249">
        <v>32728.204070124684</v>
      </c>
      <c r="U21" s="249">
        <v>32234.813140332666</v>
      </c>
      <c r="V21" s="249">
        <v>32024.021840843547</v>
      </c>
      <c r="W21" s="249">
        <v>31739.100610950831</v>
      </c>
      <c r="X21" s="249">
        <v>31486.845261986684</v>
      </c>
      <c r="Y21" s="249">
        <v>31174.366144315158</v>
      </c>
      <c r="Z21" s="249">
        <v>30691.364802411903</v>
      </c>
      <c r="AA21" s="249">
        <v>30240.132359776097</v>
      </c>
      <c r="AB21" s="249">
        <v>29894.764770600304</v>
      </c>
      <c r="AC21" s="249">
        <v>29597.988916568371</v>
      </c>
      <c r="AD21" s="249">
        <v>29208.485604046073</v>
      </c>
      <c r="AE21" s="249">
        <v>28970.046295018921</v>
      </c>
      <c r="AF21" s="249">
        <v>28730.565232823727</v>
      </c>
      <c r="AG21" s="249">
        <v>28381.073045770303</v>
      </c>
      <c r="AH21" s="249">
        <v>28079.555009261545</v>
      </c>
      <c r="AI21" s="249">
        <v>27800.941458495847</v>
      </c>
      <c r="AJ21" s="249">
        <v>27472.602139482809</v>
      </c>
      <c r="AK21" s="249">
        <v>27157.216472623826</v>
      </c>
      <c r="AL21" s="249">
        <v>26796.944590162017</v>
      </c>
      <c r="AM21" s="249">
        <v>26589.663798213969</v>
      </c>
      <c r="AN21" s="249">
        <v>26291.103814323356</v>
      </c>
      <c r="AO21" s="249">
        <v>25950.665285008541</v>
      </c>
      <c r="AP21" s="249">
        <v>25593.165162692167</v>
      </c>
      <c r="AQ21" s="249">
        <v>25290.032197379616</v>
      </c>
      <c r="AR21" s="249">
        <v>24954.836294055978</v>
      </c>
      <c r="AS21" s="249">
        <v>24590.55446184567</v>
      </c>
      <c r="AT21" s="249">
        <v>24089.797030326878</v>
      </c>
      <c r="AU21" s="249">
        <v>23707.991253251079</v>
      </c>
      <c r="AV21" s="249">
        <v>23430.746248366697</v>
      </c>
      <c r="AW21" s="249">
        <v>23125.432407650955</v>
      </c>
      <c r="AX21" s="249">
        <v>22744.142874811685</v>
      </c>
      <c r="AY21" s="249">
        <v>22459.320144559675</v>
      </c>
      <c r="AZ21" s="249">
        <v>22158.97233228285</v>
      </c>
      <c r="BA21" s="250">
        <v>21806.965469476509</v>
      </c>
    </row>
    <row r="22" spans="1:53" x14ac:dyDescent="0.35">
      <c r="A22" s="251" t="s">
        <v>241</v>
      </c>
      <c r="B22" s="252" t="s">
        <v>242</v>
      </c>
      <c r="C22" s="253">
        <v>0</v>
      </c>
      <c r="D22" s="254">
        <v>0</v>
      </c>
      <c r="E22" s="254">
        <v>0</v>
      </c>
      <c r="F22" s="254">
        <v>0</v>
      </c>
      <c r="G22" s="254">
        <v>0</v>
      </c>
      <c r="H22" s="254">
        <v>0</v>
      </c>
      <c r="I22" s="254">
        <v>0</v>
      </c>
      <c r="J22" s="254">
        <v>0</v>
      </c>
      <c r="K22" s="254">
        <v>0</v>
      </c>
      <c r="L22" s="254">
        <v>0</v>
      </c>
      <c r="M22" s="254">
        <v>0</v>
      </c>
      <c r="N22" s="254">
        <v>0</v>
      </c>
      <c r="O22" s="254">
        <v>0</v>
      </c>
      <c r="P22" s="254">
        <v>0</v>
      </c>
      <c r="Q22" s="254">
        <v>0</v>
      </c>
      <c r="R22" s="254">
        <v>0</v>
      </c>
      <c r="S22" s="254">
        <v>0</v>
      </c>
      <c r="T22" s="254">
        <v>0</v>
      </c>
      <c r="U22" s="254">
        <v>0</v>
      </c>
      <c r="V22" s="254">
        <v>0</v>
      </c>
      <c r="W22" s="254">
        <v>0</v>
      </c>
      <c r="X22" s="254">
        <v>0</v>
      </c>
      <c r="Y22" s="254">
        <v>0</v>
      </c>
      <c r="Z22" s="254">
        <v>0</v>
      </c>
      <c r="AA22" s="254">
        <v>0</v>
      </c>
      <c r="AB22" s="254">
        <v>0</v>
      </c>
      <c r="AC22" s="254">
        <v>0</v>
      </c>
      <c r="AD22" s="254">
        <v>0</v>
      </c>
      <c r="AE22" s="254">
        <v>0</v>
      </c>
      <c r="AF22" s="254">
        <v>0</v>
      </c>
      <c r="AG22" s="254">
        <v>0</v>
      </c>
      <c r="AH22" s="254">
        <v>0</v>
      </c>
      <c r="AI22" s="254">
        <v>0</v>
      </c>
      <c r="AJ22" s="254">
        <v>0</v>
      </c>
      <c r="AK22" s="254">
        <v>0</v>
      </c>
      <c r="AL22" s="254">
        <v>0</v>
      </c>
      <c r="AM22" s="254">
        <v>0</v>
      </c>
      <c r="AN22" s="254">
        <v>0</v>
      </c>
      <c r="AO22" s="254">
        <v>0</v>
      </c>
      <c r="AP22" s="254">
        <v>0</v>
      </c>
      <c r="AQ22" s="254">
        <v>0</v>
      </c>
      <c r="AR22" s="254">
        <v>0</v>
      </c>
      <c r="AS22" s="254">
        <v>0</v>
      </c>
      <c r="AT22" s="254">
        <v>0</v>
      </c>
      <c r="AU22" s="254">
        <v>0</v>
      </c>
      <c r="AV22" s="254">
        <v>0</v>
      </c>
      <c r="AW22" s="254">
        <v>0</v>
      </c>
      <c r="AX22" s="254">
        <v>0</v>
      </c>
      <c r="AY22" s="254">
        <v>0</v>
      </c>
      <c r="AZ22" s="254">
        <v>0</v>
      </c>
      <c r="BA22" s="255">
        <v>0</v>
      </c>
    </row>
    <row r="23" spans="1:53" x14ac:dyDescent="0.35">
      <c r="A23" s="256" t="s">
        <v>243</v>
      </c>
      <c r="B23" s="257" t="s">
        <v>244</v>
      </c>
      <c r="C23" s="258">
        <v>0</v>
      </c>
      <c r="D23" s="259">
        <v>0</v>
      </c>
      <c r="E23" s="259">
        <v>0</v>
      </c>
      <c r="F23" s="259">
        <v>0</v>
      </c>
      <c r="G23" s="259">
        <v>0</v>
      </c>
      <c r="H23" s="259">
        <v>0</v>
      </c>
      <c r="I23" s="259">
        <v>0</v>
      </c>
      <c r="J23" s="259">
        <v>0</v>
      </c>
      <c r="K23" s="259">
        <v>0</v>
      </c>
      <c r="L23" s="259">
        <v>0</v>
      </c>
      <c r="M23" s="259">
        <v>0</v>
      </c>
      <c r="N23" s="259">
        <v>0</v>
      </c>
      <c r="O23" s="259">
        <v>0</v>
      </c>
      <c r="P23" s="259">
        <v>0</v>
      </c>
      <c r="Q23" s="259">
        <v>0</v>
      </c>
      <c r="R23" s="259">
        <v>0</v>
      </c>
      <c r="S23" s="259">
        <v>0</v>
      </c>
      <c r="T23" s="259">
        <v>0</v>
      </c>
      <c r="U23" s="259">
        <v>0</v>
      </c>
      <c r="V23" s="259">
        <v>0</v>
      </c>
      <c r="W23" s="259">
        <v>0</v>
      </c>
      <c r="X23" s="259">
        <v>0</v>
      </c>
      <c r="Y23" s="259">
        <v>0</v>
      </c>
      <c r="Z23" s="259">
        <v>0</v>
      </c>
      <c r="AA23" s="259">
        <v>0</v>
      </c>
      <c r="AB23" s="259">
        <v>0</v>
      </c>
      <c r="AC23" s="259">
        <v>0</v>
      </c>
      <c r="AD23" s="259">
        <v>0</v>
      </c>
      <c r="AE23" s="259">
        <v>0</v>
      </c>
      <c r="AF23" s="259">
        <v>0</v>
      </c>
      <c r="AG23" s="259">
        <v>0</v>
      </c>
      <c r="AH23" s="259">
        <v>0</v>
      </c>
      <c r="AI23" s="259">
        <v>0</v>
      </c>
      <c r="AJ23" s="259">
        <v>0</v>
      </c>
      <c r="AK23" s="259">
        <v>0</v>
      </c>
      <c r="AL23" s="259">
        <v>0</v>
      </c>
      <c r="AM23" s="259">
        <v>0</v>
      </c>
      <c r="AN23" s="259">
        <v>0</v>
      </c>
      <c r="AO23" s="259">
        <v>0</v>
      </c>
      <c r="AP23" s="259">
        <v>0</v>
      </c>
      <c r="AQ23" s="259">
        <v>0</v>
      </c>
      <c r="AR23" s="259">
        <v>0</v>
      </c>
      <c r="AS23" s="259">
        <v>0</v>
      </c>
      <c r="AT23" s="259">
        <v>0</v>
      </c>
      <c r="AU23" s="259">
        <v>0</v>
      </c>
      <c r="AV23" s="259">
        <v>0</v>
      </c>
      <c r="AW23" s="259">
        <v>0</v>
      </c>
      <c r="AX23" s="259">
        <v>0</v>
      </c>
      <c r="AY23" s="259">
        <v>0</v>
      </c>
      <c r="AZ23" s="259">
        <v>0</v>
      </c>
      <c r="BA23" s="260">
        <v>0</v>
      </c>
    </row>
    <row r="24" spans="1:53" x14ac:dyDescent="0.35">
      <c r="A24" s="261" t="s">
        <v>245</v>
      </c>
      <c r="B24" s="262" t="s">
        <v>246</v>
      </c>
      <c r="C24" s="263">
        <v>0</v>
      </c>
      <c r="D24" s="264">
        <v>0</v>
      </c>
      <c r="E24" s="264">
        <v>0</v>
      </c>
      <c r="F24" s="264">
        <v>0</v>
      </c>
      <c r="G24" s="264">
        <v>0</v>
      </c>
      <c r="H24" s="264">
        <v>0</v>
      </c>
      <c r="I24" s="264">
        <v>0</v>
      </c>
      <c r="J24" s="264">
        <v>0</v>
      </c>
      <c r="K24" s="264">
        <v>0</v>
      </c>
      <c r="L24" s="264">
        <v>0</v>
      </c>
      <c r="M24" s="264">
        <v>0</v>
      </c>
      <c r="N24" s="264">
        <v>0</v>
      </c>
      <c r="O24" s="264">
        <v>0</v>
      </c>
      <c r="P24" s="264">
        <v>0</v>
      </c>
      <c r="Q24" s="264">
        <v>0</v>
      </c>
      <c r="R24" s="264">
        <v>0</v>
      </c>
      <c r="S24" s="264">
        <v>0</v>
      </c>
      <c r="T24" s="264">
        <v>0</v>
      </c>
      <c r="U24" s="264">
        <v>0</v>
      </c>
      <c r="V24" s="264">
        <v>0</v>
      </c>
      <c r="W24" s="264">
        <v>0</v>
      </c>
      <c r="X24" s="264">
        <v>0</v>
      </c>
      <c r="Y24" s="264">
        <v>0</v>
      </c>
      <c r="Z24" s="264">
        <v>0</v>
      </c>
      <c r="AA24" s="264">
        <v>0</v>
      </c>
      <c r="AB24" s="264">
        <v>0</v>
      </c>
      <c r="AC24" s="264">
        <v>0</v>
      </c>
      <c r="AD24" s="264">
        <v>0</v>
      </c>
      <c r="AE24" s="264">
        <v>0</v>
      </c>
      <c r="AF24" s="264">
        <v>0</v>
      </c>
      <c r="AG24" s="264">
        <v>0</v>
      </c>
      <c r="AH24" s="264">
        <v>0</v>
      </c>
      <c r="AI24" s="264">
        <v>0</v>
      </c>
      <c r="AJ24" s="264">
        <v>0</v>
      </c>
      <c r="AK24" s="264">
        <v>0</v>
      </c>
      <c r="AL24" s="264">
        <v>0</v>
      </c>
      <c r="AM24" s="264">
        <v>0</v>
      </c>
      <c r="AN24" s="264">
        <v>0</v>
      </c>
      <c r="AO24" s="264">
        <v>0</v>
      </c>
      <c r="AP24" s="264">
        <v>0</v>
      </c>
      <c r="AQ24" s="264">
        <v>0</v>
      </c>
      <c r="AR24" s="264">
        <v>0</v>
      </c>
      <c r="AS24" s="264">
        <v>0</v>
      </c>
      <c r="AT24" s="264">
        <v>0</v>
      </c>
      <c r="AU24" s="264">
        <v>0</v>
      </c>
      <c r="AV24" s="264">
        <v>0</v>
      </c>
      <c r="AW24" s="264">
        <v>0</v>
      </c>
      <c r="AX24" s="264">
        <v>0</v>
      </c>
      <c r="AY24" s="264">
        <v>0</v>
      </c>
      <c r="AZ24" s="264">
        <v>0</v>
      </c>
      <c r="BA24" s="265">
        <v>0</v>
      </c>
    </row>
    <row r="25" spans="1:53" x14ac:dyDescent="0.35">
      <c r="A25" s="261" t="s">
        <v>247</v>
      </c>
      <c r="B25" s="262" t="s">
        <v>248</v>
      </c>
      <c r="C25" s="263">
        <v>0</v>
      </c>
      <c r="D25" s="264">
        <v>0</v>
      </c>
      <c r="E25" s="264">
        <v>0</v>
      </c>
      <c r="F25" s="264">
        <v>0</v>
      </c>
      <c r="G25" s="264">
        <v>0</v>
      </c>
      <c r="H25" s="264">
        <v>0</v>
      </c>
      <c r="I25" s="264">
        <v>0</v>
      </c>
      <c r="J25" s="264">
        <v>0</v>
      </c>
      <c r="K25" s="264">
        <v>0</v>
      </c>
      <c r="L25" s="264">
        <v>0</v>
      </c>
      <c r="M25" s="264">
        <v>0</v>
      </c>
      <c r="N25" s="264">
        <v>0</v>
      </c>
      <c r="O25" s="264">
        <v>0</v>
      </c>
      <c r="P25" s="264">
        <v>0</v>
      </c>
      <c r="Q25" s="264">
        <v>0</v>
      </c>
      <c r="R25" s="264">
        <v>0</v>
      </c>
      <c r="S25" s="264">
        <v>0</v>
      </c>
      <c r="T25" s="264">
        <v>0</v>
      </c>
      <c r="U25" s="264">
        <v>0</v>
      </c>
      <c r="V25" s="264">
        <v>0</v>
      </c>
      <c r="W25" s="264">
        <v>0</v>
      </c>
      <c r="X25" s="264">
        <v>0</v>
      </c>
      <c r="Y25" s="264">
        <v>0</v>
      </c>
      <c r="Z25" s="264">
        <v>0</v>
      </c>
      <c r="AA25" s="264">
        <v>0</v>
      </c>
      <c r="AB25" s="264">
        <v>0</v>
      </c>
      <c r="AC25" s="264">
        <v>0</v>
      </c>
      <c r="AD25" s="264">
        <v>0</v>
      </c>
      <c r="AE25" s="264">
        <v>0</v>
      </c>
      <c r="AF25" s="264">
        <v>0</v>
      </c>
      <c r="AG25" s="264">
        <v>0</v>
      </c>
      <c r="AH25" s="264">
        <v>0</v>
      </c>
      <c r="AI25" s="264">
        <v>0</v>
      </c>
      <c r="AJ25" s="264">
        <v>0</v>
      </c>
      <c r="AK25" s="264">
        <v>0</v>
      </c>
      <c r="AL25" s="264">
        <v>0</v>
      </c>
      <c r="AM25" s="264">
        <v>0</v>
      </c>
      <c r="AN25" s="264">
        <v>0</v>
      </c>
      <c r="AO25" s="264">
        <v>0</v>
      </c>
      <c r="AP25" s="264">
        <v>0</v>
      </c>
      <c r="AQ25" s="264">
        <v>0</v>
      </c>
      <c r="AR25" s="264">
        <v>0</v>
      </c>
      <c r="AS25" s="264">
        <v>0</v>
      </c>
      <c r="AT25" s="264">
        <v>0</v>
      </c>
      <c r="AU25" s="264">
        <v>0</v>
      </c>
      <c r="AV25" s="264">
        <v>0</v>
      </c>
      <c r="AW25" s="264">
        <v>0</v>
      </c>
      <c r="AX25" s="264">
        <v>0</v>
      </c>
      <c r="AY25" s="264">
        <v>0</v>
      </c>
      <c r="AZ25" s="264">
        <v>0</v>
      </c>
      <c r="BA25" s="265">
        <v>0</v>
      </c>
    </row>
    <row r="26" spans="1:53" x14ac:dyDescent="0.35">
      <c r="A26" s="256" t="s">
        <v>249</v>
      </c>
      <c r="B26" s="257" t="s">
        <v>250</v>
      </c>
      <c r="C26" s="258">
        <v>0</v>
      </c>
      <c r="D26" s="259">
        <v>0</v>
      </c>
      <c r="E26" s="259">
        <v>0</v>
      </c>
      <c r="F26" s="259">
        <v>0</v>
      </c>
      <c r="G26" s="259">
        <v>0</v>
      </c>
      <c r="H26" s="259">
        <v>0</v>
      </c>
      <c r="I26" s="259">
        <v>0</v>
      </c>
      <c r="J26" s="259">
        <v>0</v>
      </c>
      <c r="K26" s="259">
        <v>0</v>
      </c>
      <c r="L26" s="259">
        <v>0</v>
      </c>
      <c r="M26" s="259">
        <v>0</v>
      </c>
      <c r="N26" s="259">
        <v>0</v>
      </c>
      <c r="O26" s="259">
        <v>0</v>
      </c>
      <c r="P26" s="259">
        <v>0</v>
      </c>
      <c r="Q26" s="259">
        <v>0</v>
      </c>
      <c r="R26" s="259">
        <v>0</v>
      </c>
      <c r="S26" s="259">
        <v>0</v>
      </c>
      <c r="T26" s="259">
        <v>0</v>
      </c>
      <c r="U26" s="259">
        <v>0</v>
      </c>
      <c r="V26" s="259">
        <v>0</v>
      </c>
      <c r="W26" s="259">
        <v>0</v>
      </c>
      <c r="X26" s="259">
        <v>0</v>
      </c>
      <c r="Y26" s="259">
        <v>0</v>
      </c>
      <c r="Z26" s="259">
        <v>0</v>
      </c>
      <c r="AA26" s="259">
        <v>0</v>
      </c>
      <c r="AB26" s="259">
        <v>0</v>
      </c>
      <c r="AC26" s="259">
        <v>0</v>
      </c>
      <c r="AD26" s="259">
        <v>0</v>
      </c>
      <c r="AE26" s="259">
        <v>0</v>
      </c>
      <c r="AF26" s="259">
        <v>0</v>
      </c>
      <c r="AG26" s="259">
        <v>0</v>
      </c>
      <c r="AH26" s="259">
        <v>0</v>
      </c>
      <c r="AI26" s="259">
        <v>0</v>
      </c>
      <c r="AJ26" s="259">
        <v>0</v>
      </c>
      <c r="AK26" s="259">
        <v>0</v>
      </c>
      <c r="AL26" s="259">
        <v>0</v>
      </c>
      <c r="AM26" s="259">
        <v>0</v>
      </c>
      <c r="AN26" s="259">
        <v>0</v>
      </c>
      <c r="AO26" s="259">
        <v>0</v>
      </c>
      <c r="AP26" s="259">
        <v>0</v>
      </c>
      <c r="AQ26" s="259">
        <v>0</v>
      </c>
      <c r="AR26" s="259">
        <v>0</v>
      </c>
      <c r="AS26" s="259">
        <v>0</v>
      </c>
      <c r="AT26" s="259">
        <v>0</v>
      </c>
      <c r="AU26" s="259">
        <v>0</v>
      </c>
      <c r="AV26" s="259">
        <v>0</v>
      </c>
      <c r="AW26" s="259">
        <v>0</v>
      </c>
      <c r="AX26" s="259">
        <v>0</v>
      </c>
      <c r="AY26" s="259">
        <v>0</v>
      </c>
      <c r="AZ26" s="259">
        <v>0</v>
      </c>
      <c r="BA26" s="260">
        <v>0</v>
      </c>
    </row>
    <row r="27" spans="1:53" x14ac:dyDescent="0.35">
      <c r="A27" s="261" t="s">
        <v>251</v>
      </c>
      <c r="B27" s="262" t="s">
        <v>252</v>
      </c>
      <c r="C27" s="263">
        <v>0</v>
      </c>
      <c r="D27" s="264">
        <v>0</v>
      </c>
      <c r="E27" s="264">
        <v>0</v>
      </c>
      <c r="F27" s="264">
        <v>0</v>
      </c>
      <c r="G27" s="264">
        <v>0</v>
      </c>
      <c r="H27" s="264">
        <v>0</v>
      </c>
      <c r="I27" s="264">
        <v>0</v>
      </c>
      <c r="J27" s="264">
        <v>0</v>
      </c>
      <c r="K27" s="264">
        <v>0</v>
      </c>
      <c r="L27" s="264">
        <v>0</v>
      </c>
      <c r="M27" s="264">
        <v>0</v>
      </c>
      <c r="N27" s="264">
        <v>0</v>
      </c>
      <c r="O27" s="264">
        <v>0</v>
      </c>
      <c r="P27" s="264">
        <v>0</v>
      </c>
      <c r="Q27" s="264">
        <v>0</v>
      </c>
      <c r="R27" s="264">
        <v>0</v>
      </c>
      <c r="S27" s="264">
        <v>0</v>
      </c>
      <c r="T27" s="264">
        <v>0</v>
      </c>
      <c r="U27" s="264">
        <v>0</v>
      </c>
      <c r="V27" s="264">
        <v>0</v>
      </c>
      <c r="W27" s="264">
        <v>0</v>
      </c>
      <c r="X27" s="264">
        <v>0</v>
      </c>
      <c r="Y27" s="264">
        <v>0</v>
      </c>
      <c r="Z27" s="264">
        <v>0</v>
      </c>
      <c r="AA27" s="264">
        <v>0</v>
      </c>
      <c r="AB27" s="264">
        <v>0</v>
      </c>
      <c r="AC27" s="264">
        <v>0</v>
      </c>
      <c r="AD27" s="264">
        <v>0</v>
      </c>
      <c r="AE27" s="264">
        <v>0</v>
      </c>
      <c r="AF27" s="264">
        <v>0</v>
      </c>
      <c r="AG27" s="264">
        <v>0</v>
      </c>
      <c r="AH27" s="264">
        <v>0</v>
      </c>
      <c r="AI27" s="264">
        <v>0</v>
      </c>
      <c r="AJ27" s="264">
        <v>0</v>
      </c>
      <c r="AK27" s="264">
        <v>0</v>
      </c>
      <c r="AL27" s="264">
        <v>0</v>
      </c>
      <c r="AM27" s="264">
        <v>0</v>
      </c>
      <c r="AN27" s="264">
        <v>0</v>
      </c>
      <c r="AO27" s="264">
        <v>0</v>
      </c>
      <c r="AP27" s="264">
        <v>0</v>
      </c>
      <c r="AQ27" s="264">
        <v>0</v>
      </c>
      <c r="AR27" s="264">
        <v>0</v>
      </c>
      <c r="AS27" s="264">
        <v>0</v>
      </c>
      <c r="AT27" s="264">
        <v>0</v>
      </c>
      <c r="AU27" s="264">
        <v>0</v>
      </c>
      <c r="AV27" s="264">
        <v>0</v>
      </c>
      <c r="AW27" s="264">
        <v>0</v>
      </c>
      <c r="AX27" s="264">
        <v>0</v>
      </c>
      <c r="AY27" s="264">
        <v>0</v>
      </c>
      <c r="AZ27" s="264">
        <v>0</v>
      </c>
      <c r="BA27" s="265">
        <v>0</v>
      </c>
    </row>
    <row r="28" spans="1:53" x14ac:dyDescent="0.35">
      <c r="A28" s="261" t="s">
        <v>253</v>
      </c>
      <c r="B28" s="262" t="s">
        <v>254</v>
      </c>
      <c r="C28" s="263">
        <v>0</v>
      </c>
      <c r="D28" s="264">
        <v>0</v>
      </c>
      <c r="E28" s="264">
        <v>0</v>
      </c>
      <c r="F28" s="264">
        <v>0</v>
      </c>
      <c r="G28" s="264">
        <v>0</v>
      </c>
      <c r="H28" s="264">
        <v>0</v>
      </c>
      <c r="I28" s="264">
        <v>0</v>
      </c>
      <c r="J28" s="264">
        <v>0</v>
      </c>
      <c r="K28" s="264">
        <v>0</v>
      </c>
      <c r="L28" s="264">
        <v>0</v>
      </c>
      <c r="M28" s="264">
        <v>0</v>
      </c>
      <c r="N28" s="264">
        <v>0</v>
      </c>
      <c r="O28" s="264">
        <v>0</v>
      </c>
      <c r="P28" s="264">
        <v>0</v>
      </c>
      <c r="Q28" s="264">
        <v>0</v>
      </c>
      <c r="R28" s="264">
        <v>0</v>
      </c>
      <c r="S28" s="264">
        <v>0</v>
      </c>
      <c r="T28" s="264">
        <v>0</v>
      </c>
      <c r="U28" s="264">
        <v>0</v>
      </c>
      <c r="V28" s="264">
        <v>0</v>
      </c>
      <c r="W28" s="264">
        <v>0</v>
      </c>
      <c r="X28" s="264">
        <v>0</v>
      </c>
      <c r="Y28" s="264">
        <v>0</v>
      </c>
      <c r="Z28" s="264">
        <v>0</v>
      </c>
      <c r="AA28" s="264">
        <v>0</v>
      </c>
      <c r="AB28" s="264">
        <v>0</v>
      </c>
      <c r="AC28" s="264">
        <v>0</v>
      </c>
      <c r="AD28" s="264">
        <v>0</v>
      </c>
      <c r="AE28" s="264">
        <v>0</v>
      </c>
      <c r="AF28" s="264">
        <v>0</v>
      </c>
      <c r="AG28" s="264">
        <v>0</v>
      </c>
      <c r="AH28" s="264">
        <v>0</v>
      </c>
      <c r="AI28" s="264">
        <v>0</v>
      </c>
      <c r="AJ28" s="264">
        <v>0</v>
      </c>
      <c r="AK28" s="264">
        <v>0</v>
      </c>
      <c r="AL28" s="264">
        <v>0</v>
      </c>
      <c r="AM28" s="264">
        <v>0</v>
      </c>
      <c r="AN28" s="264">
        <v>0</v>
      </c>
      <c r="AO28" s="264">
        <v>0</v>
      </c>
      <c r="AP28" s="264">
        <v>0</v>
      </c>
      <c r="AQ28" s="264">
        <v>0</v>
      </c>
      <c r="AR28" s="264">
        <v>0</v>
      </c>
      <c r="AS28" s="264">
        <v>0</v>
      </c>
      <c r="AT28" s="264">
        <v>0</v>
      </c>
      <c r="AU28" s="264">
        <v>0</v>
      </c>
      <c r="AV28" s="264">
        <v>0</v>
      </c>
      <c r="AW28" s="264">
        <v>0</v>
      </c>
      <c r="AX28" s="264">
        <v>0</v>
      </c>
      <c r="AY28" s="264">
        <v>0</v>
      </c>
      <c r="AZ28" s="264">
        <v>0</v>
      </c>
      <c r="BA28" s="265">
        <v>0</v>
      </c>
    </row>
    <row r="29" spans="1:53" x14ac:dyDescent="0.35">
      <c r="A29" s="261" t="s">
        <v>255</v>
      </c>
      <c r="B29" s="262" t="s">
        <v>256</v>
      </c>
      <c r="C29" s="263">
        <v>0</v>
      </c>
      <c r="D29" s="264">
        <v>0</v>
      </c>
      <c r="E29" s="264">
        <v>0</v>
      </c>
      <c r="F29" s="264">
        <v>0</v>
      </c>
      <c r="G29" s="264">
        <v>0</v>
      </c>
      <c r="H29" s="264">
        <v>0</v>
      </c>
      <c r="I29" s="264">
        <v>0</v>
      </c>
      <c r="J29" s="264">
        <v>0</v>
      </c>
      <c r="K29" s="264">
        <v>0</v>
      </c>
      <c r="L29" s="264">
        <v>0</v>
      </c>
      <c r="M29" s="264">
        <v>0</v>
      </c>
      <c r="N29" s="264">
        <v>0</v>
      </c>
      <c r="O29" s="264">
        <v>0</v>
      </c>
      <c r="P29" s="264">
        <v>0</v>
      </c>
      <c r="Q29" s="264">
        <v>0</v>
      </c>
      <c r="R29" s="264">
        <v>0</v>
      </c>
      <c r="S29" s="264">
        <v>0</v>
      </c>
      <c r="T29" s="264">
        <v>0</v>
      </c>
      <c r="U29" s="264">
        <v>0</v>
      </c>
      <c r="V29" s="264">
        <v>0</v>
      </c>
      <c r="W29" s="264">
        <v>0</v>
      </c>
      <c r="X29" s="264">
        <v>0</v>
      </c>
      <c r="Y29" s="264">
        <v>0</v>
      </c>
      <c r="Z29" s="264">
        <v>0</v>
      </c>
      <c r="AA29" s="264">
        <v>0</v>
      </c>
      <c r="AB29" s="264">
        <v>0</v>
      </c>
      <c r="AC29" s="264">
        <v>0</v>
      </c>
      <c r="AD29" s="264">
        <v>0</v>
      </c>
      <c r="AE29" s="264">
        <v>0</v>
      </c>
      <c r="AF29" s="264">
        <v>0</v>
      </c>
      <c r="AG29" s="264">
        <v>0</v>
      </c>
      <c r="AH29" s="264">
        <v>0</v>
      </c>
      <c r="AI29" s="264">
        <v>0</v>
      </c>
      <c r="AJ29" s="264">
        <v>0</v>
      </c>
      <c r="AK29" s="264">
        <v>0</v>
      </c>
      <c r="AL29" s="264">
        <v>0</v>
      </c>
      <c r="AM29" s="264">
        <v>0</v>
      </c>
      <c r="AN29" s="264">
        <v>0</v>
      </c>
      <c r="AO29" s="264">
        <v>0</v>
      </c>
      <c r="AP29" s="264">
        <v>0</v>
      </c>
      <c r="AQ29" s="264">
        <v>0</v>
      </c>
      <c r="AR29" s="264">
        <v>0</v>
      </c>
      <c r="AS29" s="264">
        <v>0</v>
      </c>
      <c r="AT29" s="264">
        <v>0</v>
      </c>
      <c r="AU29" s="264">
        <v>0</v>
      </c>
      <c r="AV29" s="264">
        <v>0</v>
      </c>
      <c r="AW29" s="264">
        <v>0</v>
      </c>
      <c r="AX29" s="264">
        <v>0</v>
      </c>
      <c r="AY29" s="264">
        <v>0</v>
      </c>
      <c r="AZ29" s="264">
        <v>0</v>
      </c>
      <c r="BA29" s="265">
        <v>0</v>
      </c>
    </row>
    <row r="30" spans="1:53" x14ac:dyDescent="0.35">
      <c r="A30" s="251" t="s">
        <v>257</v>
      </c>
      <c r="B30" s="252" t="s">
        <v>258</v>
      </c>
      <c r="C30" s="253">
        <v>38890.845502126896</v>
      </c>
      <c r="D30" s="254">
        <v>39486.264799999997</v>
      </c>
      <c r="E30" s="254">
        <v>39742.629859999994</v>
      </c>
      <c r="F30" s="254">
        <v>40054.653100000003</v>
      </c>
      <c r="G30" s="254">
        <v>40991.817030000006</v>
      </c>
      <c r="H30" s="254">
        <v>41497.028965409329</v>
      </c>
      <c r="I30" s="254">
        <v>40291.387599999995</v>
      </c>
      <c r="J30" s="254">
        <v>39897.625370000002</v>
      </c>
      <c r="K30" s="254">
        <v>40056.902580000002</v>
      </c>
      <c r="L30" s="254">
        <v>37258.472030000004</v>
      </c>
      <c r="M30" s="254">
        <v>36492.644989919892</v>
      </c>
      <c r="N30" s="254">
        <v>34670.622698418112</v>
      </c>
      <c r="O30" s="254">
        <v>33493.838684746341</v>
      </c>
      <c r="P30" s="254">
        <v>30866.208152900334</v>
      </c>
      <c r="Q30" s="254">
        <v>29838.469316150782</v>
      </c>
      <c r="R30" s="254">
        <v>31764.879092380801</v>
      </c>
      <c r="S30" s="254">
        <v>32386.850685056525</v>
      </c>
      <c r="T30" s="254">
        <v>32728.204070124684</v>
      </c>
      <c r="U30" s="254">
        <v>32234.813140332666</v>
      </c>
      <c r="V30" s="254">
        <v>32024.021840843547</v>
      </c>
      <c r="W30" s="254">
        <v>31739.100610950831</v>
      </c>
      <c r="X30" s="254">
        <v>31486.845261986684</v>
      </c>
      <c r="Y30" s="254">
        <v>31174.366144315158</v>
      </c>
      <c r="Z30" s="254">
        <v>30691.364802411903</v>
      </c>
      <c r="AA30" s="254">
        <v>30240.132359776097</v>
      </c>
      <c r="AB30" s="254">
        <v>29894.764770600304</v>
      </c>
      <c r="AC30" s="254">
        <v>29597.988916568371</v>
      </c>
      <c r="AD30" s="254">
        <v>29208.485604046073</v>
      </c>
      <c r="AE30" s="254">
        <v>28970.046295018921</v>
      </c>
      <c r="AF30" s="254">
        <v>28730.565232823727</v>
      </c>
      <c r="AG30" s="254">
        <v>28381.073045770303</v>
      </c>
      <c r="AH30" s="254">
        <v>28079.555009261545</v>
      </c>
      <c r="AI30" s="254">
        <v>27800.941458495847</v>
      </c>
      <c r="AJ30" s="254">
        <v>27472.602139482809</v>
      </c>
      <c r="AK30" s="254">
        <v>27157.216472623826</v>
      </c>
      <c r="AL30" s="254">
        <v>26796.944590162017</v>
      </c>
      <c r="AM30" s="254">
        <v>26589.663798213969</v>
      </c>
      <c r="AN30" s="254">
        <v>26291.103814323356</v>
      </c>
      <c r="AO30" s="254">
        <v>25950.665285008541</v>
      </c>
      <c r="AP30" s="254">
        <v>25593.165162692167</v>
      </c>
      <c r="AQ30" s="254">
        <v>25290.032197379616</v>
      </c>
      <c r="AR30" s="254">
        <v>24954.836294055978</v>
      </c>
      <c r="AS30" s="254">
        <v>24590.55446184567</v>
      </c>
      <c r="AT30" s="254">
        <v>24089.797030326878</v>
      </c>
      <c r="AU30" s="254">
        <v>23707.991253251079</v>
      </c>
      <c r="AV30" s="254">
        <v>23430.746248366697</v>
      </c>
      <c r="AW30" s="254">
        <v>23125.432407650955</v>
      </c>
      <c r="AX30" s="254">
        <v>22744.142874811685</v>
      </c>
      <c r="AY30" s="254">
        <v>22459.320144559675</v>
      </c>
      <c r="AZ30" s="254">
        <v>22158.97233228285</v>
      </c>
      <c r="BA30" s="255">
        <v>21806.965469476509</v>
      </c>
    </row>
    <row r="31" spans="1:53" x14ac:dyDescent="0.35">
      <c r="A31" s="256" t="s">
        <v>259</v>
      </c>
      <c r="B31" s="257" t="s">
        <v>260</v>
      </c>
      <c r="C31" s="258">
        <v>20118.089325737521</v>
      </c>
      <c r="D31" s="259">
        <v>20064.56321</v>
      </c>
      <c r="E31" s="259">
        <v>20465.284710000007</v>
      </c>
      <c r="F31" s="259">
        <v>21273.966210000002</v>
      </c>
      <c r="G31" s="259">
        <v>22535.8822</v>
      </c>
      <c r="H31" s="259">
        <v>23165.967176484923</v>
      </c>
      <c r="I31" s="259">
        <v>23009.443960000001</v>
      </c>
      <c r="J31" s="259">
        <v>23095.856139999996</v>
      </c>
      <c r="K31" s="259">
        <v>23538.649849999998</v>
      </c>
      <c r="L31" s="259">
        <v>22239.325189999996</v>
      </c>
      <c r="M31" s="259">
        <v>22580.509101052226</v>
      </c>
      <c r="N31" s="259">
        <v>22710.424886230343</v>
      </c>
      <c r="O31" s="259">
        <v>22103.780406450187</v>
      </c>
      <c r="P31" s="259">
        <v>20999.145530863399</v>
      </c>
      <c r="Q31" s="259">
        <v>21175.213679178902</v>
      </c>
      <c r="R31" s="259">
        <v>22502.834504949467</v>
      </c>
      <c r="S31" s="259">
        <v>22920.866022481216</v>
      </c>
      <c r="T31" s="259">
        <v>23122.016460897765</v>
      </c>
      <c r="U31" s="259">
        <v>23218.64061009495</v>
      </c>
      <c r="V31" s="259">
        <v>23228.535320329822</v>
      </c>
      <c r="W31" s="259">
        <v>23147.420197746585</v>
      </c>
      <c r="X31" s="259">
        <v>23027.431532280167</v>
      </c>
      <c r="Y31" s="259">
        <v>22904.997365968065</v>
      </c>
      <c r="Z31" s="259">
        <v>22693.810539232574</v>
      </c>
      <c r="AA31" s="259">
        <v>22454.886459349997</v>
      </c>
      <c r="AB31" s="259">
        <v>22255.387206674957</v>
      </c>
      <c r="AC31" s="259">
        <v>22125.506581367332</v>
      </c>
      <c r="AD31" s="259">
        <v>21921.306567454179</v>
      </c>
      <c r="AE31" s="259">
        <v>21817.423712928736</v>
      </c>
      <c r="AF31" s="259">
        <v>21702.320463402273</v>
      </c>
      <c r="AG31" s="259">
        <v>21516.217568306562</v>
      </c>
      <c r="AH31" s="259">
        <v>21432.992751281134</v>
      </c>
      <c r="AI31" s="259">
        <v>21302.731926561471</v>
      </c>
      <c r="AJ31" s="259">
        <v>21143.3233990429</v>
      </c>
      <c r="AK31" s="259">
        <v>20993.602384440634</v>
      </c>
      <c r="AL31" s="259">
        <v>20811.56151803707</v>
      </c>
      <c r="AM31" s="259">
        <v>20706.237815073382</v>
      </c>
      <c r="AN31" s="259">
        <v>20552.46451986875</v>
      </c>
      <c r="AO31" s="259">
        <v>20396.253680154998</v>
      </c>
      <c r="AP31" s="259">
        <v>20221.943172590461</v>
      </c>
      <c r="AQ31" s="259">
        <v>20035.960625348802</v>
      </c>
      <c r="AR31" s="259">
        <v>19845.391364214884</v>
      </c>
      <c r="AS31" s="259">
        <v>19651.16067507162</v>
      </c>
      <c r="AT31" s="259">
        <v>19413.88291696024</v>
      </c>
      <c r="AU31" s="259">
        <v>19215.372633889649</v>
      </c>
      <c r="AV31" s="259">
        <v>19048.015621639337</v>
      </c>
      <c r="AW31" s="259">
        <v>18892.237299917419</v>
      </c>
      <c r="AX31" s="259">
        <v>18681.048133725817</v>
      </c>
      <c r="AY31" s="259">
        <v>18528.467251932572</v>
      </c>
      <c r="AZ31" s="259">
        <v>18361.583859498111</v>
      </c>
      <c r="BA31" s="260">
        <v>18151.591220905906</v>
      </c>
    </row>
    <row r="32" spans="1:53" x14ac:dyDescent="0.35">
      <c r="A32" s="261" t="s">
        <v>261</v>
      </c>
      <c r="B32" s="262" t="s">
        <v>262</v>
      </c>
      <c r="C32" s="263">
        <v>20058.975391920751</v>
      </c>
      <c r="D32" s="264">
        <v>19966.463209999998</v>
      </c>
      <c r="E32" s="264">
        <v>20406.184710000001</v>
      </c>
      <c r="F32" s="264">
        <v>21263.36621</v>
      </c>
      <c r="G32" s="264">
        <v>22518.582200000004</v>
      </c>
      <c r="H32" s="264">
        <v>23160.21104793905</v>
      </c>
      <c r="I32" s="264">
        <v>23009.443960000001</v>
      </c>
      <c r="J32" s="264">
        <v>23095.856139999996</v>
      </c>
      <c r="K32" s="264">
        <v>23538.649849999998</v>
      </c>
      <c r="L32" s="264">
        <v>22222.369349999994</v>
      </c>
      <c r="M32" s="264">
        <v>22562.393344025189</v>
      </c>
      <c r="N32" s="264">
        <v>22692.309129203302</v>
      </c>
      <c r="O32" s="264">
        <v>22085.675887485824</v>
      </c>
      <c r="P32" s="264">
        <v>20979.894551595225</v>
      </c>
      <c r="Q32" s="264">
        <v>21149.179476446501</v>
      </c>
      <c r="R32" s="264">
        <v>22463.209970698961</v>
      </c>
      <c r="S32" s="264">
        <v>22879.252831985788</v>
      </c>
      <c r="T32" s="264">
        <v>23079.073808194746</v>
      </c>
      <c r="U32" s="264">
        <v>23181.5163536732</v>
      </c>
      <c r="V32" s="264">
        <v>23193.804419503274</v>
      </c>
      <c r="W32" s="264">
        <v>23112.943067216649</v>
      </c>
      <c r="X32" s="264">
        <v>22990.845325526134</v>
      </c>
      <c r="Y32" s="264">
        <v>22871.373269592677</v>
      </c>
      <c r="Z32" s="264">
        <v>22661.470480998705</v>
      </c>
      <c r="AA32" s="264">
        <v>22422.122202696653</v>
      </c>
      <c r="AB32" s="264">
        <v>22221.449778043472</v>
      </c>
      <c r="AC32" s="264">
        <v>22090.029265670128</v>
      </c>
      <c r="AD32" s="264">
        <v>21885.635907814609</v>
      </c>
      <c r="AE32" s="264">
        <v>21781.688987619018</v>
      </c>
      <c r="AF32" s="264">
        <v>21668.156475772073</v>
      </c>
      <c r="AG32" s="264">
        <v>21482.936601238176</v>
      </c>
      <c r="AH32" s="264">
        <v>21400.160426586612</v>
      </c>
      <c r="AI32" s="264">
        <v>21273.352532025994</v>
      </c>
      <c r="AJ32" s="264">
        <v>21115.340151715849</v>
      </c>
      <c r="AK32" s="264">
        <v>20967.981065156731</v>
      </c>
      <c r="AL32" s="264">
        <v>20786.995069308356</v>
      </c>
      <c r="AM32" s="264">
        <v>20681.65847253695</v>
      </c>
      <c r="AN32" s="264">
        <v>20529.118321124472</v>
      </c>
      <c r="AO32" s="264">
        <v>20374.132341876317</v>
      </c>
      <c r="AP32" s="264">
        <v>20200.756431213329</v>
      </c>
      <c r="AQ32" s="264">
        <v>20015.713916342014</v>
      </c>
      <c r="AR32" s="264">
        <v>19825.345363435121</v>
      </c>
      <c r="AS32" s="264">
        <v>19631.709906902142</v>
      </c>
      <c r="AT32" s="264">
        <v>19396.457987485795</v>
      </c>
      <c r="AU32" s="264">
        <v>19198.656842619879</v>
      </c>
      <c r="AV32" s="264">
        <v>19031.79554686043</v>
      </c>
      <c r="AW32" s="264">
        <v>18876.436550794908</v>
      </c>
      <c r="AX32" s="264">
        <v>18667.323523591283</v>
      </c>
      <c r="AY32" s="264">
        <v>18515.554937078472</v>
      </c>
      <c r="AZ32" s="264">
        <v>18349.893816765318</v>
      </c>
      <c r="BA32" s="265">
        <v>18140.598667973831</v>
      </c>
    </row>
    <row r="33" spans="1:53" x14ac:dyDescent="0.35">
      <c r="A33" s="261" t="s">
        <v>263</v>
      </c>
      <c r="B33" s="262" t="s">
        <v>264</v>
      </c>
      <c r="C33" s="263">
        <v>59.113933816772452</v>
      </c>
      <c r="D33" s="264">
        <v>98.09999999999998</v>
      </c>
      <c r="E33" s="264">
        <v>59.099999999999994</v>
      </c>
      <c r="F33" s="264">
        <v>10.6</v>
      </c>
      <c r="G33" s="264">
        <v>17.3</v>
      </c>
      <c r="H33" s="264">
        <v>5.7561285458714337</v>
      </c>
      <c r="I33" s="264">
        <v>0</v>
      </c>
      <c r="J33" s="264">
        <v>0</v>
      </c>
      <c r="K33" s="264">
        <v>0</v>
      </c>
      <c r="L33" s="264">
        <v>16.955839999999995</v>
      </c>
      <c r="M33" s="264">
        <v>18.115757027036068</v>
      </c>
      <c r="N33" s="264">
        <v>18.115757027036068</v>
      </c>
      <c r="O33" s="264">
        <v>18.1045189643642</v>
      </c>
      <c r="P33" s="264">
        <v>19.250979268176202</v>
      </c>
      <c r="Q33" s="264">
        <v>26.034202732397102</v>
      </c>
      <c r="R33" s="264">
        <v>39.624534250501597</v>
      </c>
      <c r="S33" s="264">
        <v>41.61319049542869</v>
      </c>
      <c r="T33" s="264">
        <v>42.94265270301986</v>
      </c>
      <c r="U33" s="264">
        <v>37.124256421747319</v>
      </c>
      <c r="V33" s="264">
        <v>34.730900826544897</v>
      </c>
      <c r="W33" s="264">
        <v>34.47713052993371</v>
      </c>
      <c r="X33" s="264">
        <v>36.586206754032496</v>
      </c>
      <c r="Y33" s="264">
        <v>33.62409637538746</v>
      </c>
      <c r="Z33" s="264">
        <v>32.340058233868554</v>
      </c>
      <c r="AA33" s="264">
        <v>32.764256653343246</v>
      </c>
      <c r="AB33" s="264">
        <v>33.937428631487748</v>
      </c>
      <c r="AC33" s="264">
        <v>35.477315697208702</v>
      </c>
      <c r="AD33" s="264">
        <v>35.670659639570033</v>
      </c>
      <c r="AE33" s="264">
        <v>35.734725309721036</v>
      </c>
      <c r="AF33" s="264">
        <v>34.163987630201532</v>
      </c>
      <c r="AG33" s="264">
        <v>33.280967068384605</v>
      </c>
      <c r="AH33" s="264">
        <v>32.83232469452247</v>
      </c>
      <c r="AI33" s="264">
        <v>29.379394535478994</v>
      </c>
      <c r="AJ33" s="264">
        <v>27.983247327047096</v>
      </c>
      <c r="AK33" s="264">
        <v>25.621319283904391</v>
      </c>
      <c r="AL33" s="264">
        <v>24.566448728715038</v>
      </c>
      <c r="AM33" s="264">
        <v>24.579342536427646</v>
      </c>
      <c r="AN33" s="264">
        <v>23.346198744275398</v>
      </c>
      <c r="AO33" s="264">
        <v>22.121338278685762</v>
      </c>
      <c r="AP33" s="264">
        <v>21.186741377136933</v>
      </c>
      <c r="AQ33" s="264">
        <v>20.246709006788521</v>
      </c>
      <c r="AR33" s="264">
        <v>20.046000779764693</v>
      </c>
      <c r="AS33" s="264">
        <v>19.450768169481087</v>
      </c>
      <c r="AT33" s="264">
        <v>17.424929474443086</v>
      </c>
      <c r="AU33" s="264">
        <v>16.715791269771735</v>
      </c>
      <c r="AV33" s="264">
        <v>16.220074778910405</v>
      </c>
      <c r="AW33" s="264">
        <v>15.80074912250531</v>
      </c>
      <c r="AX33" s="264">
        <v>13.724610134536716</v>
      </c>
      <c r="AY33" s="264">
        <v>12.912314854098934</v>
      </c>
      <c r="AZ33" s="264">
        <v>11.690042732790246</v>
      </c>
      <c r="BA33" s="265">
        <v>10.992552932071224</v>
      </c>
    </row>
    <row r="34" spans="1:53" x14ac:dyDescent="0.35">
      <c r="A34" s="256" t="s">
        <v>119</v>
      </c>
      <c r="B34" s="257" t="s">
        <v>265</v>
      </c>
      <c r="C34" s="258">
        <v>479.09847114790819</v>
      </c>
      <c r="D34" s="259">
        <v>511.18150000000071</v>
      </c>
      <c r="E34" s="259">
        <v>496.90236000000118</v>
      </c>
      <c r="F34" s="259">
        <v>492.0076100000008</v>
      </c>
      <c r="G34" s="259">
        <v>517.49074999999959</v>
      </c>
      <c r="H34" s="259">
        <v>645.26357696253081</v>
      </c>
      <c r="I34" s="259">
        <v>671.11839999999995</v>
      </c>
      <c r="J34" s="259">
        <v>727.70581000000129</v>
      </c>
      <c r="K34" s="259">
        <v>622.23718999999971</v>
      </c>
      <c r="L34" s="259">
        <v>531.90748999999971</v>
      </c>
      <c r="M34" s="259">
        <v>340.69082538898891</v>
      </c>
      <c r="N34" s="259">
        <v>301.138984915192</v>
      </c>
      <c r="O34" s="259">
        <v>266.02553192909005</v>
      </c>
      <c r="P34" s="259">
        <v>223.13113876574971</v>
      </c>
      <c r="Q34" s="259">
        <v>152.64590501670747</v>
      </c>
      <c r="R34" s="259">
        <v>331.9496175717789</v>
      </c>
      <c r="S34" s="259">
        <v>337.31883245363713</v>
      </c>
      <c r="T34" s="259">
        <v>337.72020056963333</v>
      </c>
      <c r="U34" s="259">
        <v>325.99817394236896</v>
      </c>
      <c r="V34" s="259">
        <v>324.76469454189845</v>
      </c>
      <c r="W34" s="259">
        <v>320.85116987090896</v>
      </c>
      <c r="X34" s="259">
        <v>315.61896487732258</v>
      </c>
      <c r="Y34" s="259">
        <v>313.0944993975541</v>
      </c>
      <c r="Z34" s="259">
        <v>305.27821751588175</v>
      </c>
      <c r="AA34" s="259">
        <v>296.96232169725863</v>
      </c>
      <c r="AB34" s="259">
        <v>290.13194850189478</v>
      </c>
      <c r="AC34" s="259">
        <v>283.47396445841349</v>
      </c>
      <c r="AD34" s="259">
        <v>275.32776745785623</v>
      </c>
      <c r="AE34" s="259">
        <v>270.17748086623391</v>
      </c>
      <c r="AF34" s="259">
        <v>268.89987070900622</v>
      </c>
      <c r="AG34" s="259">
        <v>263.51077082068434</v>
      </c>
      <c r="AH34" s="259">
        <v>246.89662525482478</v>
      </c>
      <c r="AI34" s="259">
        <v>245.0910242510416</v>
      </c>
      <c r="AJ34" s="259">
        <v>240.95142306085523</v>
      </c>
      <c r="AK34" s="259">
        <v>234.58769262608553</v>
      </c>
      <c r="AL34" s="259">
        <v>227.16716865057478</v>
      </c>
      <c r="AM34" s="259">
        <v>220.66737306579199</v>
      </c>
      <c r="AN34" s="259">
        <v>215.15128547516971</v>
      </c>
      <c r="AO34" s="259">
        <v>204.16608134215977</v>
      </c>
      <c r="AP34" s="259">
        <v>194.5143673472455</v>
      </c>
      <c r="AQ34" s="259">
        <v>190.77979454314996</v>
      </c>
      <c r="AR34" s="259">
        <v>182.53750392122492</v>
      </c>
      <c r="AS34" s="259">
        <v>173.94751712488195</v>
      </c>
      <c r="AT34" s="259">
        <v>164.27294260983027</v>
      </c>
      <c r="AU34" s="259">
        <v>156.50629886410516</v>
      </c>
      <c r="AV34" s="259">
        <v>152.52663014457826</v>
      </c>
      <c r="AW34" s="259">
        <v>148.29338206239657</v>
      </c>
      <c r="AX34" s="259">
        <v>143.59077498142921</v>
      </c>
      <c r="AY34" s="259">
        <v>138.83322152924984</v>
      </c>
      <c r="AZ34" s="259">
        <v>136.60248271794694</v>
      </c>
      <c r="BA34" s="260">
        <v>132.00206929599022</v>
      </c>
    </row>
    <row r="35" spans="1:53" x14ac:dyDescent="0.35">
      <c r="A35" s="256" t="s">
        <v>266</v>
      </c>
      <c r="B35" s="257" t="s">
        <v>267</v>
      </c>
      <c r="C35" s="258">
        <v>12.730389222572493</v>
      </c>
      <c r="D35" s="259">
        <v>17.900209999999998</v>
      </c>
      <c r="E35" s="259">
        <v>12.700159999999999</v>
      </c>
      <c r="F35" s="259">
        <v>11.60026</v>
      </c>
      <c r="G35" s="259">
        <v>21.00055</v>
      </c>
      <c r="H35" s="259">
        <v>23.120406613403311</v>
      </c>
      <c r="I35" s="259">
        <v>10.59985</v>
      </c>
      <c r="J35" s="259">
        <v>22.099719999999998</v>
      </c>
      <c r="K35" s="259">
        <v>8.5004700000000017</v>
      </c>
      <c r="L35" s="259">
        <v>6.2997199999999998</v>
      </c>
      <c r="M35" s="259">
        <v>0</v>
      </c>
      <c r="N35" s="259">
        <v>0</v>
      </c>
      <c r="O35" s="259">
        <v>0</v>
      </c>
      <c r="P35" s="259">
        <v>0</v>
      </c>
      <c r="Q35" s="259">
        <v>0</v>
      </c>
      <c r="R35" s="259">
        <v>0</v>
      </c>
      <c r="S35" s="259">
        <v>0</v>
      </c>
      <c r="T35" s="259">
        <v>0</v>
      </c>
      <c r="U35" s="259">
        <v>0</v>
      </c>
      <c r="V35" s="259">
        <v>0</v>
      </c>
      <c r="W35" s="259">
        <v>0</v>
      </c>
      <c r="X35" s="259">
        <v>0</v>
      </c>
      <c r="Y35" s="259">
        <v>0</v>
      </c>
      <c r="Z35" s="259">
        <v>0</v>
      </c>
      <c r="AA35" s="259">
        <v>0</v>
      </c>
      <c r="AB35" s="259">
        <v>0</v>
      </c>
      <c r="AC35" s="259">
        <v>0</v>
      </c>
      <c r="AD35" s="259">
        <v>0</v>
      </c>
      <c r="AE35" s="259">
        <v>0</v>
      </c>
      <c r="AF35" s="259">
        <v>0</v>
      </c>
      <c r="AG35" s="259">
        <v>0</v>
      </c>
      <c r="AH35" s="259">
        <v>0</v>
      </c>
      <c r="AI35" s="259">
        <v>0</v>
      </c>
      <c r="AJ35" s="259">
        <v>0</v>
      </c>
      <c r="AK35" s="259">
        <v>0</v>
      </c>
      <c r="AL35" s="259">
        <v>0</v>
      </c>
      <c r="AM35" s="259">
        <v>0</v>
      </c>
      <c r="AN35" s="259">
        <v>0</v>
      </c>
      <c r="AO35" s="259">
        <v>0</v>
      </c>
      <c r="AP35" s="259">
        <v>0</v>
      </c>
      <c r="AQ35" s="259">
        <v>0</v>
      </c>
      <c r="AR35" s="259">
        <v>0</v>
      </c>
      <c r="AS35" s="259">
        <v>0</v>
      </c>
      <c r="AT35" s="259">
        <v>0</v>
      </c>
      <c r="AU35" s="259">
        <v>0</v>
      </c>
      <c r="AV35" s="259">
        <v>0</v>
      </c>
      <c r="AW35" s="259">
        <v>0</v>
      </c>
      <c r="AX35" s="259">
        <v>0</v>
      </c>
      <c r="AY35" s="259">
        <v>0</v>
      </c>
      <c r="AZ35" s="259">
        <v>0</v>
      </c>
      <c r="BA35" s="260">
        <v>0</v>
      </c>
    </row>
    <row r="36" spans="1:53" x14ac:dyDescent="0.35">
      <c r="A36" s="261" t="s">
        <v>268</v>
      </c>
      <c r="B36" s="262" t="s">
        <v>269</v>
      </c>
      <c r="C36" s="263">
        <v>12.730389222572493</v>
      </c>
      <c r="D36" s="264">
        <v>17.900209999999998</v>
      </c>
      <c r="E36" s="264">
        <v>12.700159999999999</v>
      </c>
      <c r="F36" s="264">
        <v>11.60026</v>
      </c>
      <c r="G36" s="264">
        <v>21.00055</v>
      </c>
      <c r="H36" s="264">
        <v>23.120406613403311</v>
      </c>
      <c r="I36" s="264">
        <v>10.59985</v>
      </c>
      <c r="J36" s="264">
        <v>22.099719999999998</v>
      </c>
      <c r="K36" s="264">
        <v>8.5004700000000017</v>
      </c>
      <c r="L36" s="264">
        <v>6.2997199999999998</v>
      </c>
      <c r="M36" s="264">
        <v>0</v>
      </c>
      <c r="N36" s="264">
        <v>0</v>
      </c>
      <c r="O36" s="264">
        <v>0</v>
      </c>
      <c r="P36" s="264">
        <v>0</v>
      </c>
      <c r="Q36" s="264">
        <v>0</v>
      </c>
      <c r="R36" s="264">
        <v>0</v>
      </c>
      <c r="S36" s="264">
        <v>0</v>
      </c>
      <c r="T36" s="264">
        <v>0</v>
      </c>
      <c r="U36" s="264">
        <v>0</v>
      </c>
      <c r="V36" s="264">
        <v>0</v>
      </c>
      <c r="W36" s="264">
        <v>0</v>
      </c>
      <c r="X36" s="264">
        <v>0</v>
      </c>
      <c r="Y36" s="264">
        <v>0</v>
      </c>
      <c r="Z36" s="264">
        <v>0</v>
      </c>
      <c r="AA36" s="264">
        <v>0</v>
      </c>
      <c r="AB36" s="264">
        <v>0</v>
      </c>
      <c r="AC36" s="264">
        <v>0</v>
      </c>
      <c r="AD36" s="264">
        <v>0</v>
      </c>
      <c r="AE36" s="264">
        <v>0</v>
      </c>
      <c r="AF36" s="264">
        <v>0</v>
      </c>
      <c r="AG36" s="264">
        <v>0</v>
      </c>
      <c r="AH36" s="264">
        <v>0</v>
      </c>
      <c r="AI36" s="264">
        <v>0</v>
      </c>
      <c r="AJ36" s="264">
        <v>0</v>
      </c>
      <c r="AK36" s="264">
        <v>0</v>
      </c>
      <c r="AL36" s="264">
        <v>0</v>
      </c>
      <c r="AM36" s="264">
        <v>0</v>
      </c>
      <c r="AN36" s="264">
        <v>0</v>
      </c>
      <c r="AO36" s="264">
        <v>0</v>
      </c>
      <c r="AP36" s="264">
        <v>0</v>
      </c>
      <c r="AQ36" s="264">
        <v>0</v>
      </c>
      <c r="AR36" s="264">
        <v>0</v>
      </c>
      <c r="AS36" s="264">
        <v>0</v>
      </c>
      <c r="AT36" s="264">
        <v>0</v>
      </c>
      <c r="AU36" s="264">
        <v>0</v>
      </c>
      <c r="AV36" s="264">
        <v>0</v>
      </c>
      <c r="AW36" s="264">
        <v>0</v>
      </c>
      <c r="AX36" s="264">
        <v>0</v>
      </c>
      <c r="AY36" s="264">
        <v>0</v>
      </c>
      <c r="AZ36" s="264">
        <v>0</v>
      </c>
      <c r="BA36" s="265">
        <v>0</v>
      </c>
    </row>
    <row r="37" spans="1:53" x14ac:dyDescent="0.35">
      <c r="A37" s="261" t="s">
        <v>270</v>
      </c>
      <c r="B37" s="262" t="s">
        <v>271</v>
      </c>
      <c r="C37" s="263">
        <v>0</v>
      </c>
      <c r="D37" s="264">
        <v>0</v>
      </c>
      <c r="E37" s="264">
        <v>0</v>
      </c>
      <c r="F37" s="264">
        <v>0</v>
      </c>
      <c r="G37" s="264">
        <v>0</v>
      </c>
      <c r="H37" s="264">
        <v>0</v>
      </c>
      <c r="I37" s="264">
        <v>0</v>
      </c>
      <c r="J37" s="264">
        <v>0</v>
      </c>
      <c r="K37" s="264">
        <v>0</v>
      </c>
      <c r="L37" s="264">
        <v>0</v>
      </c>
      <c r="M37" s="264">
        <v>0</v>
      </c>
      <c r="N37" s="264">
        <v>0</v>
      </c>
      <c r="O37" s="264">
        <v>0</v>
      </c>
      <c r="P37" s="264">
        <v>0</v>
      </c>
      <c r="Q37" s="264">
        <v>0</v>
      </c>
      <c r="R37" s="264">
        <v>0</v>
      </c>
      <c r="S37" s="264">
        <v>0</v>
      </c>
      <c r="T37" s="264">
        <v>0</v>
      </c>
      <c r="U37" s="264">
        <v>0</v>
      </c>
      <c r="V37" s="264">
        <v>0</v>
      </c>
      <c r="W37" s="264">
        <v>0</v>
      </c>
      <c r="X37" s="264">
        <v>0</v>
      </c>
      <c r="Y37" s="264">
        <v>0</v>
      </c>
      <c r="Z37" s="264">
        <v>0</v>
      </c>
      <c r="AA37" s="264">
        <v>0</v>
      </c>
      <c r="AB37" s="264">
        <v>0</v>
      </c>
      <c r="AC37" s="264">
        <v>0</v>
      </c>
      <c r="AD37" s="264">
        <v>0</v>
      </c>
      <c r="AE37" s="264">
        <v>0</v>
      </c>
      <c r="AF37" s="264">
        <v>0</v>
      </c>
      <c r="AG37" s="264">
        <v>0</v>
      </c>
      <c r="AH37" s="264">
        <v>0</v>
      </c>
      <c r="AI37" s="264">
        <v>0</v>
      </c>
      <c r="AJ37" s="264">
        <v>0</v>
      </c>
      <c r="AK37" s="264">
        <v>0</v>
      </c>
      <c r="AL37" s="264">
        <v>0</v>
      </c>
      <c r="AM37" s="264">
        <v>0</v>
      </c>
      <c r="AN37" s="264">
        <v>0</v>
      </c>
      <c r="AO37" s="264">
        <v>0</v>
      </c>
      <c r="AP37" s="264">
        <v>0</v>
      </c>
      <c r="AQ37" s="264">
        <v>0</v>
      </c>
      <c r="AR37" s="264">
        <v>0</v>
      </c>
      <c r="AS37" s="264">
        <v>0</v>
      </c>
      <c r="AT37" s="264">
        <v>0</v>
      </c>
      <c r="AU37" s="264">
        <v>0</v>
      </c>
      <c r="AV37" s="264">
        <v>0</v>
      </c>
      <c r="AW37" s="264">
        <v>0</v>
      </c>
      <c r="AX37" s="264">
        <v>0</v>
      </c>
      <c r="AY37" s="264">
        <v>0</v>
      </c>
      <c r="AZ37" s="264">
        <v>0</v>
      </c>
      <c r="BA37" s="265">
        <v>0</v>
      </c>
    </row>
    <row r="38" spans="1:53" x14ac:dyDescent="0.35">
      <c r="A38" s="256" t="s">
        <v>272</v>
      </c>
      <c r="B38" s="257" t="s">
        <v>273</v>
      </c>
      <c r="C38" s="258">
        <v>0</v>
      </c>
      <c r="D38" s="259">
        <v>56.500660000000003</v>
      </c>
      <c r="E38" s="259">
        <v>1.0000100000000001</v>
      </c>
      <c r="F38" s="259">
        <v>2.10005</v>
      </c>
      <c r="G38" s="259">
        <v>0</v>
      </c>
      <c r="H38" s="259">
        <v>1.0270373554982342</v>
      </c>
      <c r="I38" s="259">
        <v>1.0000199999999999</v>
      </c>
      <c r="J38" s="259">
        <v>0.99997999999999998</v>
      </c>
      <c r="K38" s="259">
        <v>0</v>
      </c>
      <c r="L38" s="259">
        <v>0</v>
      </c>
      <c r="M38" s="259">
        <v>3.0810825872464767</v>
      </c>
      <c r="N38" s="259">
        <v>1.0270400057232727</v>
      </c>
      <c r="O38" s="259">
        <v>0</v>
      </c>
      <c r="P38" s="259">
        <v>0</v>
      </c>
      <c r="Q38" s="259">
        <v>0</v>
      </c>
      <c r="R38" s="259">
        <v>0</v>
      </c>
      <c r="S38" s="259">
        <v>0</v>
      </c>
      <c r="T38" s="259">
        <v>0</v>
      </c>
      <c r="U38" s="259">
        <v>0</v>
      </c>
      <c r="V38" s="259">
        <v>0</v>
      </c>
      <c r="W38" s="259">
        <v>0</v>
      </c>
      <c r="X38" s="259">
        <v>0</v>
      </c>
      <c r="Y38" s="259">
        <v>0</v>
      </c>
      <c r="Z38" s="259">
        <v>0</v>
      </c>
      <c r="AA38" s="259">
        <v>0</v>
      </c>
      <c r="AB38" s="259">
        <v>0</v>
      </c>
      <c r="AC38" s="259">
        <v>0</v>
      </c>
      <c r="AD38" s="259">
        <v>0</v>
      </c>
      <c r="AE38" s="259">
        <v>0</v>
      </c>
      <c r="AF38" s="259">
        <v>0</v>
      </c>
      <c r="AG38" s="259">
        <v>0</v>
      </c>
      <c r="AH38" s="259">
        <v>0</v>
      </c>
      <c r="AI38" s="259">
        <v>0</v>
      </c>
      <c r="AJ38" s="259">
        <v>0</v>
      </c>
      <c r="AK38" s="259">
        <v>0</v>
      </c>
      <c r="AL38" s="259">
        <v>0</v>
      </c>
      <c r="AM38" s="259">
        <v>0</v>
      </c>
      <c r="AN38" s="259">
        <v>0</v>
      </c>
      <c r="AO38" s="259">
        <v>0</v>
      </c>
      <c r="AP38" s="259">
        <v>0</v>
      </c>
      <c r="AQ38" s="259">
        <v>0</v>
      </c>
      <c r="AR38" s="259">
        <v>0</v>
      </c>
      <c r="AS38" s="259">
        <v>0</v>
      </c>
      <c r="AT38" s="259">
        <v>0</v>
      </c>
      <c r="AU38" s="259">
        <v>0</v>
      </c>
      <c r="AV38" s="259">
        <v>0</v>
      </c>
      <c r="AW38" s="259">
        <v>0</v>
      </c>
      <c r="AX38" s="259">
        <v>0</v>
      </c>
      <c r="AY38" s="259">
        <v>0</v>
      </c>
      <c r="AZ38" s="259">
        <v>0</v>
      </c>
      <c r="BA38" s="260">
        <v>0</v>
      </c>
    </row>
    <row r="39" spans="1:53" x14ac:dyDescent="0.35">
      <c r="A39" s="261" t="s">
        <v>274</v>
      </c>
      <c r="B39" s="262" t="s">
        <v>275</v>
      </c>
      <c r="C39" s="263">
        <v>0</v>
      </c>
      <c r="D39" s="264">
        <v>0</v>
      </c>
      <c r="E39" s="264">
        <v>0</v>
      </c>
      <c r="F39" s="264">
        <v>0</v>
      </c>
      <c r="G39" s="264">
        <v>0</v>
      </c>
      <c r="H39" s="264">
        <v>0</v>
      </c>
      <c r="I39" s="264">
        <v>0</v>
      </c>
      <c r="J39" s="264">
        <v>0</v>
      </c>
      <c r="K39" s="264">
        <v>0</v>
      </c>
      <c r="L39" s="264">
        <v>0</v>
      </c>
      <c r="M39" s="264">
        <v>0</v>
      </c>
      <c r="N39" s="264">
        <v>0</v>
      </c>
      <c r="O39" s="264">
        <v>0</v>
      </c>
      <c r="P39" s="264">
        <v>0</v>
      </c>
      <c r="Q39" s="264">
        <v>0</v>
      </c>
      <c r="R39" s="264">
        <v>0</v>
      </c>
      <c r="S39" s="264">
        <v>0</v>
      </c>
      <c r="T39" s="264">
        <v>0</v>
      </c>
      <c r="U39" s="264">
        <v>0</v>
      </c>
      <c r="V39" s="264">
        <v>0</v>
      </c>
      <c r="W39" s="264">
        <v>0</v>
      </c>
      <c r="X39" s="264">
        <v>0</v>
      </c>
      <c r="Y39" s="264">
        <v>0</v>
      </c>
      <c r="Z39" s="264">
        <v>0</v>
      </c>
      <c r="AA39" s="264">
        <v>0</v>
      </c>
      <c r="AB39" s="264">
        <v>0</v>
      </c>
      <c r="AC39" s="264">
        <v>0</v>
      </c>
      <c r="AD39" s="264">
        <v>0</v>
      </c>
      <c r="AE39" s="264">
        <v>0</v>
      </c>
      <c r="AF39" s="264">
        <v>0</v>
      </c>
      <c r="AG39" s="264">
        <v>0</v>
      </c>
      <c r="AH39" s="264">
        <v>0</v>
      </c>
      <c r="AI39" s="264">
        <v>0</v>
      </c>
      <c r="AJ39" s="264">
        <v>0</v>
      </c>
      <c r="AK39" s="264">
        <v>0</v>
      </c>
      <c r="AL39" s="264">
        <v>0</v>
      </c>
      <c r="AM39" s="264">
        <v>0</v>
      </c>
      <c r="AN39" s="264">
        <v>0</v>
      </c>
      <c r="AO39" s="264">
        <v>0</v>
      </c>
      <c r="AP39" s="264">
        <v>0</v>
      </c>
      <c r="AQ39" s="264">
        <v>0</v>
      </c>
      <c r="AR39" s="264">
        <v>0</v>
      </c>
      <c r="AS39" s="264">
        <v>0</v>
      </c>
      <c r="AT39" s="264">
        <v>0</v>
      </c>
      <c r="AU39" s="264">
        <v>0</v>
      </c>
      <c r="AV39" s="264">
        <v>0</v>
      </c>
      <c r="AW39" s="264">
        <v>0</v>
      </c>
      <c r="AX39" s="264">
        <v>0</v>
      </c>
      <c r="AY39" s="264">
        <v>0</v>
      </c>
      <c r="AZ39" s="264">
        <v>0</v>
      </c>
      <c r="BA39" s="265">
        <v>0</v>
      </c>
    </row>
    <row r="40" spans="1:53" x14ac:dyDescent="0.35">
      <c r="A40" s="261" t="s">
        <v>276</v>
      </c>
      <c r="B40" s="262" t="s">
        <v>277</v>
      </c>
      <c r="C40" s="263">
        <v>0</v>
      </c>
      <c r="D40" s="264">
        <v>0</v>
      </c>
      <c r="E40" s="264">
        <v>0</v>
      </c>
      <c r="F40" s="264">
        <v>0</v>
      </c>
      <c r="G40" s="264">
        <v>0</v>
      </c>
      <c r="H40" s="264">
        <v>1.0270373554982342</v>
      </c>
      <c r="I40" s="264">
        <v>0</v>
      </c>
      <c r="J40" s="264">
        <v>0</v>
      </c>
      <c r="K40" s="264">
        <v>0</v>
      </c>
      <c r="L40" s="264">
        <v>0</v>
      </c>
      <c r="M40" s="264">
        <v>0</v>
      </c>
      <c r="N40" s="264">
        <v>0</v>
      </c>
      <c r="O40" s="264">
        <v>0</v>
      </c>
      <c r="P40" s="264">
        <v>0</v>
      </c>
      <c r="Q40" s="264">
        <v>0</v>
      </c>
      <c r="R40" s="264">
        <v>0</v>
      </c>
      <c r="S40" s="264">
        <v>0</v>
      </c>
      <c r="T40" s="264">
        <v>0</v>
      </c>
      <c r="U40" s="264">
        <v>0</v>
      </c>
      <c r="V40" s="264">
        <v>0</v>
      </c>
      <c r="W40" s="264">
        <v>0</v>
      </c>
      <c r="X40" s="264">
        <v>0</v>
      </c>
      <c r="Y40" s="264">
        <v>0</v>
      </c>
      <c r="Z40" s="264">
        <v>0</v>
      </c>
      <c r="AA40" s="264">
        <v>0</v>
      </c>
      <c r="AB40" s="264">
        <v>0</v>
      </c>
      <c r="AC40" s="264">
        <v>0</v>
      </c>
      <c r="AD40" s="264">
        <v>0</v>
      </c>
      <c r="AE40" s="264">
        <v>0</v>
      </c>
      <c r="AF40" s="264">
        <v>0</v>
      </c>
      <c r="AG40" s="264">
        <v>0</v>
      </c>
      <c r="AH40" s="264">
        <v>0</v>
      </c>
      <c r="AI40" s="264">
        <v>0</v>
      </c>
      <c r="AJ40" s="264">
        <v>0</v>
      </c>
      <c r="AK40" s="264">
        <v>0</v>
      </c>
      <c r="AL40" s="264">
        <v>0</v>
      </c>
      <c r="AM40" s="264">
        <v>0</v>
      </c>
      <c r="AN40" s="264">
        <v>0</v>
      </c>
      <c r="AO40" s="264">
        <v>0</v>
      </c>
      <c r="AP40" s="264">
        <v>0</v>
      </c>
      <c r="AQ40" s="264">
        <v>0</v>
      </c>
      <c r="AR40" s="264">
        <v>0</v>
      </c>
      <c r="AS40" s="264">
        <v>0</v>
      </c>
      <c r="AT40" s="264">
        <v>0</v>
      </c>
      <c r="AU40" s="264">
        <v>0</v>
      </c>
      <c r="AV40" s="264">
        <v>0</v>
      </c>
      <c r="AW40" s="264">
        <v>0</v>
      </c>
      <c r="AX40" s="264">
        <v>0</v>
      </c>
      <c r="AY40" s="264">
        <v>0</v>
      </c>
      <c r="AZ40" s="264">
        <v>0</v>
      </c>
      <c r="BA40" s="265">
        <v>0</v>
      </c>
    </row>
    <row r="41" spans="1:53" x14ac:dyDescent="0.35">
      <c r="A41" s="261" t="s">
        <v>278</v>
      </c>
      <c r="B41" s="262" t="s">
        <v>279</v>
      </c>
      <c r="C41" s="263">
        <v>0</v>
      </c>
      <c r="D41" s="264">
        <v>56.500660000000003</v>
      </c>
      <c r="E41" s="264">
        <v>1.0000100000000001</v>
      </c>
      <c r="F41" s="264">
        <v>2.10005</v>
      </c>
      <c r="G41" s="264">
        <v>0</v>
      </c>
      <c r="H41" s="264">
        <v>0</v>
      </c>
      <c r="I41" s="264">
        <v>1.0000199999999999</v>
      </c>
      <c r="J41" s="264">
        <v>0.99997999999999998</v>
      </c>
      <c r="K41" s="264">
        <v>0</v>
      </c>
      <c r="L41" s="264">
        <v>0</v>
      </c>
      <c r="M41" s="264">
        <v>3.0810825872464767</v>
      </c>
      <c r="N41" s="264">
        <v>1.0270400057232727</v>
      </c>
      <c r="O41" s="264">
        <v>0</v>
      </c>
      <c r="P41" s="264">
        <v>0</v>
      </c>
      <c r="Q41" s="264">
        <v>0</v>
      </c>
      <c r="R41" s="264">
        <v>0</v>
      </c>
      <c r="S41" s="264">
        <v>0</v>
      </c>
      <c r="T41" s="264">
        <v>0</v>
      </c>
      <c r="U41" s="264">
        <v>0</v>
      </c>
      <c r="V41" s="264">
        <v>0</v>
      </c>
      <c r="W41" s="264">
        <v>0</v>
      </c>
      <c r="X41" s="264">
        <v>0</v>
      </c>
      <c r="Y41" s="264">
        <v>0</v>
      </c>
      <c r="Z41" s="264">
        <v>0</v>
      </c>
      <c r="AA41" s="264">
        <v>0</v>
      </c>
      <c r="AB41" s="264">
        <v>0</v>
      </c>
      <c r="AC41" s="264">
        <v>0</v>
      </c>
      <c r="AD41" s="264">
        <v>0</v>
      </c>
      <c r="AE41" s="264">
        <v>0</v>
      </c>
      <c r="AF41" s="264">
        <v>0</v>
      </c>
      <c r="AG41" s="264">
        <v>0</v>
      </c>
      <c r="AH41" s="264">
        <v>0</v>
      </c>
      <c r="AI41" s="264">
        <v>0</v>
      </c>
      <c r="AJ41" s="264">
        <v>0</v>
      </c>
      <c r="AK41" s="264">
        <v>0</v>
      </c>
      <c r="AL41" s="264">
        <v>0</v>
      </c>
      <c r="AM41" s="264">
        <v>0</v>
      </c>
      <c r="AN41" s="264">
        <v>0</v>
      </c>
      <c r="AO41" s="264">
        <v>0</v>
      </c>
      <c r="AP41" s="264">
        <v>0</v>
      </c>
      <c r="AQ41" s="264">
        <v>0</v>
      </c>
      <c r="AR41" s="264">
        <v>0</v>
      </c>
      <c r="AS41" s="264">
        <v>0</v>
      </c>
      <c r="AT41" s="264">
        <v>0</v>
      </c>
      <c r="AU41" s="264">
        <v>0</v>
      </c>
      <c r="AV41" s="264">
        <v>0</v>
      </c>
      <c r="AW41" s="264">
        <v>0</v>
      </c>
      <c r="AX41" s="264">
        <v>0</v>
      </c>
      <c r="AY41" s="264">
        <v>0</v>
      </c>
      <c r="AZ41" s="264">
        <v>0</v>
      </c>
      <c r="BA41" s="265">
        <v>0</v>
      </c>
    </row>
    <row r="42" spans="1:53" x14ac:dyDescent="0.35">
      <c r="A42" s="256" t="s">
        <v>180</v>
      </c>
      <c r="B42" s="257" t="s">
        <v>280</v>
      </c>
      <c r="C42" s="258">
        <v>251.09875498320801</v>
      </c>
      <c r="D42" s="259">
        <v>481.79344999999995</v>
      </c>
      <c r="E42" s="259">
        <v>497.80265999999995</v>
      </c>
      <c r="F42" s="259">
        <v>350.90490999999997</v>
      </c>
      <c r="G42" s="259">
        <v>223.90139000000002</v>
      </c>
      <c r="H42" s="259">
        <v>142.01804157258661</v>
      </c>
      <c r="I42" s="259">
        <v>127.37119</v>
      </c>
      <c r="J42" s="259">
        <v>89.39967</v>
      </c>
      <c r="K42" s="259">
        <v>72.101190000000003</v>
      </c>
      <c r="L42" s="259">
        <v>15.799300000000001</v>
      </c>
      <c r="M42" s="259">
        <v>13.661854572906879</v>
      </c>
      <c r="N42" s="259">
        <v>12.611095884229996</v>
      </c>
      <c r="O42" s="259">
        <v>10.509250837781186</v>
      </c>
      <c r="P42" s="259">
        <v>0</v>
      </c>
      <c r="Q42" s="259">
        <v>2.1018010615921434</v>
      </c>
      <c r="R42" s="259">
        <v>2.1018826791353669</v>
      </c>
      <c r="S42" s="259">
        <v>2.1206684637667084</v>
      </c>
      <c r="T42" s="259">
        <v>2.1253678342285123</v>
      </c>
      <c r="U42" s="259">
        <v>1.9743378636497044</v>
      </c>
      <c r="V42" s="259">
        <v>1.8824647644250307</v>
      </c>
      <c r="W42" s="259">
        <v>1.7948937023474669</v>
      </c>
      <c r="X42" s="259">
        <v>1.7358378300326081</v>
      </c>
      <c r="Y42" s="259">
        <v>1.6670863896990815</v>
      </c>
      <c r="Z42" s="259">
        <v>1.5974306930972246</v>
      </c>
      <c r="AA42" s="259">
        <v>1.5534346790447415</v>
      </c>
      <c r="AB42" s="259">
        <v>1.5133154821895896</v>
      </c>
      <c r="AC42" s="259">
        <v>1.4727524445613167</v>
      </c>
      <c r="AD42" s="259">
        <v>1.4252999902091377</v>
      </c>
      <c r="AE42" s="259">
        <v>1.4029330799724768</v>
      </c>
      <c r="AF42" s="259">
        <v>1.3779226037885632</v>
      </c>
      <c r="AG42" s="259">
        <v>1.3466030512012164</v>
      </c>
      <c r="AH42" s="259">
        <v>1.283244664348282</v>
      </c>
      <c r="AI42" s="259">
        <v>1.255719793260289</v>
      </c>
      <c r="AJ42" s="259">
        <v>1.2322773490892589</v>
      </c>
      <c r="AK42" s="259">
        <v>1.2058115247903514</v>
      </c>
      <c r="AL42" s="259">
        <v>1.180264228209992</v>
      </c>
      <c r="AM42" s="259">
        <v>1.1644367786661936</v>
      </c>
      <c r="AN42" s="259">
        <v>1.1373733072981076</v>
      </c>
      <c r="AO42" s="259">
        <v>1.1130185153532406</v>
      </c>
      <c r="AP42" s="259">
        <v>1.0906310820749581</v>
      </c>
      <c r="AQ42" s="259">
        <v>1.0682438046532141</v>
      </c>
      <c r="AR42" s="259">
        <v>1.0565486785792817</v>
      </c>
      <c r="AS42" s="259">
        <v>1.0406045988802353</v>
      </c>
      <c r="AT42" s="259">
        <v>1.0090881761920427</v>
      </c>
      <c r="AU42" s="259">
        <v>0.99063120084754863</v>
      </c>
      <c r="AV42" s="259">
        <v>0.97994811218427669</v>
      </c>
      <c r="AW42" s="259">
        <v>0.94723580703978194</v>
      </c>
      <c r="AX42" s="259">
        <v>0.9096775902438301</v>
      </c>
      <c r="AY42" s="259">
        <v>0.89494902947757216</v>
      </c>
      <c r="AZ42" s="259">
        <v>0.87849417413938624</v>
      </c>
      <c r="BA42" s="260">
        <v>0.85346310883797083</v>
      </c>
    </row>
    <row r="43" spans="1:53" x14ac:dyDescent="0.35">
      <c r="A43" s="256" t="s">
        <v>281</v>
      </c>
      <c r="B43" s="257" t="s">
        <v>282</v>
      </c>
      <c r="C43" s="258">
        <v>344.05169109475014</v>
      </c>
      <c r="D43" s="259">
        <v>265.93065999999993</v>
      </c>
      <c r="E43" s="259">
        <v>491.84859</v>
      </c>
      <c r="F43" s="259">
        <v>576.13788</v>
      </c>
      <c r="G43" s="259">
        <v>583.15174999999999</v>
      </c>
      <c r="H43" s="259">
        <v>606.73513786646845</v>
      </c>
      <c r="I43" s="259">
        <v>252.21359999999993</v>
      </c>
      <c r="J43" s="259">
        <v>178.29124999999996</v>
      </c>
      <c r="K43" s="259">
        <v>158.92394000000002</v>
      </c>
      <c r="L43" s="259">
        <v>255.91337000000001</v>
      </c>
      <c r="M43" s="259">
        <v>202.49597812400935</v>
      </c>
      <c r="N43" s="259">
        <v>145.36225751336403</v>
      </c>
      <c r="O43" s="259">
        <v>105.24685089347788</v>
      </c>
      <c r="P43" s="259">
        <v>184.61980185723147</v>
      </c>
      <c r="Q43" s="259">
        <v>48.224794918078125</v>
      </c>
      <c r="R43" s="259">
        <v>42.802512027467969</v>
      </c>
      <c r="S43" s="259">
        <v>44.050540571565151</v>
      </c>
      <c r="T43" s="259">
        <v>45.205571026111357</v>
      </c>
      <c r="U43" s="259">
        <v>42.696424006811768</v>
      </c>
      <c r="V43" s="259">
        <v>42.547954946374446</v>
      </c>
      <c r="W43" s="259">
        <v>42.156852848879595</v>
      </c>
      <c r="X43" s="259">
        <v>41.761880598861538</v>
      </c>
      <c r="Y43" s="259">
        <v>41.335433604571506</v>
      </c>
      <c r="Z43" s="259">
        <v>40.2513801306117</v>
      </c>
      <c r="AA43" s="259">
        <v>39.484639661730647</v>
      </c>
      <c r="AB43" s="259">
        <v>38.811611183522373</v>
      </c>
      <c r="AC43" s="259">
        <v>37.295498842040786</v>
      </c>
      <c r="AD43" s="259">
        <v>36.171151846502262</v>
      </c>
      <c r="AE43" s="259">
        <v>34.852275008666062</v>
      </c>
      <c r="AF43" s="259">
        <v>34.53390927185098</v>
      </c>
      <c r="AG43" s="259">
        <v>34.071133341962017</v>
      </c>
      <c r="AH43" s="259">
        <v>33.344493098631965</v>
      </c>
      <c r="AI43" s="259">
        <v>33.005830131648601</v>
      </c>
      <c r="AJ43" s="259">
        <v>32.158387786510936</v>
      </c>
      <c r="AK43" s="259">
        <v>31.692644097695375</v>
      </c>
      <c r="AL43" s="259">
        <v>31.201270250923095</v>
      </c>
      <c r="AM43" s="259">
        <v>30.688788471012845</v>
      </c>
      <c r="AN43" s="259">
        <v>30.212067107676695</v>
      </c>
      <c r="AO43" s="259">
        <v>29.587291595843499</v>
      </c>
      <c r="AP43" s="259">
        <v>29.154775195823316</v>
      </c>
      <c r="AQ43" s="259">
        <v>28.665204756702625</v>
      </c>
      <c r="AR43" s="259">
        <v>28.229792494101417</v>
      </c>
      <c r="AS43" s="259">
        <v>27.739357899771111</v>
      </c>
      <c r="AT43" s="259">
        <v>26.761703167602853</v>
      </c>
      <c r="AU43" s="259">
        <v>26.261235561650608</v>
      </c>
      <c r="AV43" s="259">
        <v>25.748705216712253</v>
      </c>
      <c r="AW43" s="259">
        <v>24.179658203301575</v>
      </c>
      <c r="AX43" s="259">
        <v>23.154678919333488</v>
      </c>
      <c r="AY43" s="259">
        <v>21.83032508891792</v>
      </c>
      <c r="AZ43" s="259">
        <v>21.356876136663153</v>
      </c>
      <c r="BA43" s="260">
        <v>20.759615343847443</v>
      </c>
    </row>
    <row r="44" spans="1:53" x14ac:dyDescent="0.35">
      <c r="A44" s="256" t="s">
        <v>283</v>
      </c>
      <c r="B44" s="257" t="s">
        <v>284</v>
      </c>
      <c r="C44" s="258">
        <v>11885.8980507095</v>
      </c>
      <c r="D44" s="259">
        <v>12364.99345</v>
      </c>
      <c r="E44" s="259">
        <v>11955.674719999999</v>
      </c>
      <c r="F44" s="259">
        <v>10416.247109999998</v>
      </c>
      <c r="G44" s="259">
        <v>9833.8849200000041</v>
      </c>
      <c r="H44" s="259">
        <v>9540.429953587809</v>
      </c>
      <c r="I44" s="259">
        <v>8452.9647200000018</v>
      </c>
      <c r="J44" s="259">
        <v>8325.089899999999</v>
      </c>
      <c r="K44" s="259">
        <v>7826.5581199999997</v>
      </c>
      <c r="L44" s="259">
        <v>7117.768869999999</v>
      </c>
      <c r="M44" s="259">
        <v>6744.04263466676</v>
      </c>
      <c r="N44" s="259">
        <v>5627.2338803429202</v>
      </c>
      <c r="O44" s="259">
        <v>5136.1398189869278</v>
      </c>
      <c r="P44" s="259">
        <v>3944.7889766912535</v>
      </c>
      <c r="Q44" s="259">
        <v>3201.490888269122</v>
      </c>
      <c r="R44" s="259">
        <v>3562.621746178198</v>
      </c>
      <c r="S44" s="259">
        <v>3669.2303314895821</v>
      </c>
      <c r="T44" s="259">
        <v>3772.5620664020439</v>
      </c>
      <c r="U44" s="259">
        <v>3579.4749927425255</v>
      </c>
      <c r="V44" s="259">
        <v>3521.1899264613344</v>
      </c>
      <c r="W44" s="259">
        <v>3464.3954492866978</v>
      </c>
      <c r="X44" s="259">
        <v>3428.4851025638964</v>
      </c>
      <c r="Y44" s="259">
        <v>3365.279323084329</v>
      </c>
      <c r="Z44" s="259">
        <v>3268.5804093431047</v>
      </c>
      <c r="AA44" s="259">
        <v>3198.3482053309713</v>
      </c>
      <c r="AB44" s="259">
        <v>3141.3215430741543</v>
      </c>
      <c r="AC44" s="259">
        <v>3077.6779304399138</v>
      </c>
      <c r="AD44" s="259">
        <v>3003.6780415531939</v>
      </c>
      <c r="AE44" s="259">
        <v>2956.7825233476369</v>
      </c>
      <c r="AF44" s="259">
        <v>2916.9063684466337</v>
      </c>
      <c r="AG44" s="259">
        <v>2854.2560391403472</v>
      </c>
      <c r="AH44" s="259">
        <v>2749.1237052258371</v>
      </c>
      <c r="AI44" s="259">
        <v>2697.6436921516879</v>
      </c>
      <c r="AJ44" s="259">
        <v>2624.1439886966346</v>
      </c>
      <c r="AK44" s="259">
        <v>2561.3038723014688</v>
      </c>
      <c r="AL44" s="259">
        <v>2494.491196343095</v>
      </c>
      <c r="AM44" s="259">
        <v>2452.1692679718708</v>
      </c>
      <c r="AN44" s="259">
        <v>2393.04585176402</v>
      </c>
      <c r="AO44" s="259">
        <v>2311.5683661868443</v>
      </c>
      <c r="AP44" s="259">
        <v>2230.6711916865415</v>
      </c>
      <c r="AQ44" s="259">
        <v>2181.8826338801305</v>
      </c>
      <c r="AR44" s="259">
        <v>2119.0907394487735</v>
      </c>
      <c r="AS44" s="259">
        <v>2043.8110378874073</v>
      </c>
      <c r="AT44" s="259">
        <v>1936.8871048612677</v>
      </c>
      <c r="AU44" s="259">
        <v>1871.650286922496</v>
      </c>
      <c r="AV44" s="259">
        <v>1824.4253676928893</v>
      </c>
      <c r="AW44" s="259">
        <v>1764.154586626734</v>
      </c>
      <c r="AX44" s="259">
        <v>1694.819715608701</v>
      </c>
      <c r="AY44" s="259">
        <v>1649.9339358193431</v>
      </c>
      <c r="AZ44" s="259">
        <v>1598.8911229334801</v>
      </c>
      <c r="BA44" s="260">
        <v>1540.5500616132656</v>
      </c>
    </row>
    <row r="45" spans="1:53" x14ac:dyDescent="0.35">
      <c r="A45" s="256" t="s">
        <v>285</v>
      </c>
      <c r="B45" s="257" t="s">
        <v>286</v>
      </c>
      <c r="C45" s="258">
        <v>5799.8788192314296</v>
      </c>
      <c r="D45" s="259">
        <v>5723.4016599999986</v>
      </c>
      <c r="E45" s="259">
        <v>5821.416650000001</v>
      </c>
      <c r="F45" s="259">
        <v>6931.6890700000004</v>
      </c>
      <c r="G45" s="259">
        <v>7276.5054699999973</v>
      </c>
      <c r="H45" s="259">
        <v>7372.4676349661186</v>
      </c>
      <c r="I45" s="259">
        <v>7766.6758599999985</v>
      </c>
      <c r="J45" s="259">
        <v>7458.1829000000016</v>
      </c>
      <c r="K45" s="259">
        <v>7829.9318199999998</v>
      </c>
      <c r="L45" s="259">
        <v>7091.4580899999992</v>
      </c>
      <c r="M45" s="259">
        <v>6608.1635135277529</v>
      </c>
      <c r="N45" s="259">
        <v>5872.8245535263395</v>
      </c>
      <c r="O45" s="259">
        <v>5872.1368256488768</v>
      </c>
      <c r="P45" s="259">
        <v>5514.5227047226927</v>
      </c>
      <c r="Q45" s="259">
        <v>5258.7922477063621</v>
      </c>
      <c r="R45" s="259">
        <v>5322.5688289747495</v>
      </c>
      <c r="S45" s="259">
        <v>5413.2642895967574</v>
      </c>
      <c r="T45" s="259">
        <v>5448.5744033949068</v>
      </c>
      <c r="U45" s="259">
        <v>5066.0286016823593</v>
      </c>
      <c r="V45" s="259">
        <v>4905.101479799695</v>
      </c>
      <c r="W45" s="259">
        <v>4762.4820474954176</v>
      </c>
      <c r="X45" s="259">
        <v>4671.8119438364056</v>
      </c>
      <c r="Y45" s="259">
        <v>4547.9924358709377</v>
      </c>
      <c r="Z45" s="259">
        <v>4381.8468254966392</v>
      </c>
      <c r="AA45" s="259">
        <v>4248.8972990570892</v>
      </c>
      <c r="AB45" s="259">
        <v>4167.5991456835891</v>
      </c>
      <c r="AC45" s="259">
        <v>4072.5621890161133</v>
      </c>
      <c r="AD45" s="259">
        <v>3970.5767757441267</v>
      </c>
      <c r="AE45" s="259">
        <v>3889.4073697876711</v>
      </c>
      <c r="AF45" s="259">
        <v>3806.5266983901729</v>
      </c>
      <c r="AG45" s="259">
        <v>3711.6709311095483</v>
      </c>
      <c r="AH45" s="259">
        <v>3615.914189736764</v>
      </c>
      <c r="AI45" s="259">
        <v>3521.2132656067406</v>
      </c>
      <c r="AJ45" s="259">
        <v>3430.792663546827</v>
      </c>
      <c r="AK45" s="259">
        <v>3334.8240676331525</v>
      </c>
      <c r="AL45" s="259">
        <v>3231.3431726521312</v>
      </c>
      <c r="AM45" s="259">
        <v>3178.7361168532416</v>
      </c>
      <c r="AN45" s="259">
        <v>3099.0927168004441</v>
      </c>
      <c r="AO45" s="259">
        <v>3007.9768472133342</v>
      </c>
      <c r="AP45" s="259">
        <v>2915.7910247900213</v>
      </c>
      <c r="AQ45" s="259">
        <v>2851.675695046174</v>
      </c>
      <c r="AR45" s="259">
        <v>2778.5303452984185</v>
      </c>
      <c r="AS45" s="259">
        <v>2692.8552692631115</v>
      </c>
      <c r="AT45" s="259">
        <v>2546.9832745517483</v>
      </c>
      <c r="AU45" s="259">
        <v>2437.2101668123291</v>
      </c>
      <c r="AV45" s="259">
        <v>2379.0499755609972</v>
      </c>
      <c r="AW45" s="259">
        <v>2295.6202450340647</v>
      </c>
      <c r="AX45" s="259">
        <v>2200.6198939861652</v>
      </c>
      <c r="AY45" s="259">
        <v>2119.3604611601236</v>
      </c>
      <c r="AZ45" s="259">
        <v>2039.6594968225088</v>
      </c>
      <c r="BA45" s="260">
        <v>1961.2090392086673</v>
      </c>
    </row>
    <row r="46" spans="1:53" x14ac:dyDescent="0.35">
      <c r="A46" s="261" t="s">
        <v>287</v>
      </c>
      <c r="B46" s="262" t="s">
        <v>288</v>
      </c>
      <c r="C46" s="263">
        <v>0</v>
      </c>
      <c r="D46" s="264">
        <v>1</v>
      </c>
      <c r="E46" s="264">
        <v>0</v>
      </c>
      <c r="F46" s="264">
        <v>1.0000199999999999</v>
      </c>
      <c r="G46" s="264">
        <v>0</v>
      </c>
      <c r="H46" s="264">
        <v>0</v>
      </c>
      <c r="I46" s="264">
        <v>1.0000799999999999</v>
      </c>
      <c r="J46" s="264">
        <v>0</v>
      </c>
      <c r="K46" s="264">
        <v>0</v>
      </c>
      <c r="L46" s="264">
        <v>0</v>
      </c>
      <c r="M46" s="264">
        <v>0</v>
      </c>
      <c r="N46" s="264">
        <v>0</v>
      </c>
      <c r="O46" s="264">
        <v>0</v>
      </c>
      <c r="P46" s="264">
        <v>0</v>
      </c>
      <c r="Q46" s="264">
        <v>0</v>
      </c>
      <c r="R46" s="264">
        <v>0</v>
      </c>
      <c r="S46" s="264">
        <v>0</v>
      </c>
      <c r="T46" s="264">
        <v>0</v>
      </c>
      <c r="U46" s="264">
        <v>0</v>
      </c>
      <c r="V46" s="264">
        <v>0</v>
      </c>
      <c r="W46" s="264">
        <v>0</v>
      </c>
      <c r="X46" s="264">
        <v>0</v>
      </c>
      <c r="Y46" s="264">
        <v>0</v>
      </c>
      <c r="Z46" s="264">
        <v>0</v>
      </c>
      <c r="AA46" s="264">
        <v>0</v>
      </c>
      <c r="AB46" s="264">
        <v>0</v>
      </c>
      <c r="AC46" s="264">
        <v>0</v>
      </c>
      <c r="AD46" s="264">
        <v>0</v>
      </c>
      <c r="AE46" s="264">
        <v>0</v>
      </c>
      <c r="AF46" s="264">
        <v>0</v>
      </c>
      <c r="AG46" s="264">
        <v>0</v>
      </c>
      <c r="AH46" s="264">
        <v>0</v>
      </c>
      <c r="AI46" s="264">
        <v>0</v>
      </c>
      <c r="AJ46" s="264">
        <v>0</v>
      </c>
      <c r="AK46" s="264">
        <v>0</v>
      </c>
      <c r="AL46" s="264">
        <v>0</v>
      </c>
      <c r="AM46" s="264">
        <v>0</v>
      </c>
      <c r="AN46" s="264">
        <v>0</v>
      </c>
      <c r="AO46" s="264">
        <v>0</v>
      </c>
      <c r="AP46" s="264">
        <v>0</v>
      </c>
      <c r="AQ46" s="264">
        <v>0</v>
      </c>
      <c r="AR46" s="264">
        <v>0</v>
      </c>
      <c r="AS46" s="264">
        <v>0</v>
      </c>
      <c r="AT46" s="264">
        <v>0</v>
      </c>
      <c r="AU46" s="264">
        <v>0</v>
      </c>
      <c r="AV46" s="264">
        <v>0</v>
      </c>
      <c r="AW46" s="264">
        <v>0</v>
      </c>
      <c r="AX46" s="264">
        <v>0</v>
      </c>
      <c r="AY46" s="264">
        <v>0</v>
      </c>
      <c r="AZ46" s="264">
        <v>0</v>
      </c>
      <c r="BA46" s="265">
        <v>0</v>
      </c>
    </row>
    <row r="47" spans="1:53" x14ac:dyDescent="0.35">
      <c r="A47" s="261" t="s">
        <v>289</v>
      </c>
      <c r="B47" s="262" t="s">
        <v>290</v>
      </c>
      <c r="C47" s="263">
        <v>1.0031295268473945</v>
      </c>
      <c r="D47" s="264">
        <v>0</v>
      </c>
      <c r="E47" s="264">
        <v>0</v>
      </c>
      <c r="F47" s="264">
        <v>1.0000199999999999</v>
      </c>
      <c r="G47" s="264">
        <v>0.99995999999999996</v>
      </c>
      <c r="H47" s="264">
        <v>1.003152765835484</v>
      </c>
      <c r="I47" s="264">
        <v>0.9998999999999999</v>
      </c>
      <c r="J47" s="264">
        <v>0</v>
      </c>
      <c r="K47" s="264">
        <v>0</v>
      </c>
      <c r="L47" s="264">
        <v>0</v>
      </c>
      <c r="M47" s="264">
        <v>0</v>
      </c>
      <c r="N47" s="264">
        <v>0</v>
      </c>
      <c r="O47" s="264">
        <v>0</v>
      </c>
      <c r="P47" s="264">
        <v>0</v>
      </c>
      <c r="Q47" s="264">
        <v>0</v>
      </c>
      <c r="R47" s="264">
        <v>0</v>
      </c>
      <c r="S47" s="264">
        <v>0</v>
      </c>
      <c r="T47" s="264">
        <v>0</v>
      </c>
      <c r="U47" s="264">
        <v>0</v>
      </c>
      <c r="V47" s="264">
        <v>0</v>
      </c>
      <c r="W47" s="264">
        <v>0</v>
      </c>
      <c r="X47" s="264">
        <v>0</v>
      </c>
      <c r="Y47" s="264">
        <v>0</v>
      </c>
      <c r="Z47" s="264">
        <v>0</v>
      </c>
      <c r="AA47" s="264">
        <v>0</v>
      </c>
      <c r="AB47" s="264">
        <v>0</v>
      </c>
      <c r="AC47" s="264">
        <v>0</v>
      </c>
      <c r="AD47" s="264">
        <v>0</v>
      </c>
      <c r="AE47" s="264">
        <v>0</v>
      </c>
      <c r="AF47" s="264">
        <v>0</v>
      </c>
      <c r="AG47" s="264">
        <v>0</v>
      </c>
      <c r="AH47" s="264">
        <v>0</v>
      </c>
      <c r="AI47" s="264">
        <v>0</v>
      </c>
      <c r="AJ47" s="264">
        <v>0</v>
      </c>
      <c r="AK47" s="264">
        <v>0</v>
      </c>
      <c r="AL47" s="264">
        <v>0</v>
      </c>
      <c r="AM47" s="264">
        <v>0</v>
      </c>
      <c r="AN47" s="264">
        <v>0</v>
      </c>
      <c r="AO47" s="264">
        <v>0</v>
      </c>
      <c r="AP47" s="264">
        <v>0</v>
      </c>
      <c r="AQ47" s="264">
        <v>0</v>
      </c>
      <c r="AR47" s="264">
        <v>0</v>
      </c>
      <c r="AS47" s="264">
        <v>0</v>
      </c>
      <c r="AT47" s="264">
        <v>0</v>
      </c>
      <c r="AU47" s="264">
        <v>0</v>
      </c>
      <c r="AV47" s="264">
        <v>0</v>
      </c>
      <c r="AW47" s="264">
        <v>0</v>
      </c>
      <c r="AX47" s="264">
        <v>0</v>
      </c>
      <c r="AY47" s="264">
        <v>0</v>
      </c>
      <c r="AZ47" s="264">
        <v>0</v>
      </c>
      <c r="BA47" s="265">
        <v>0</v>
      </c>
    </row>
    <row r="48" spans="1:53" x14ac:dyDescent="0.35">
      <c r="A48" s="261" t="s">
        <v>291</v>
      </c>
      <c r="B48" s="262" t="s">
        <v>292</v>
      </c>
      <c r="C48" s="263">
        <v>0</v>
      </c>
      <c r="D48" s="264">
        <v>0</v>
      </c>
      <c r="E48" s="264">
        <v>0</v>
      </c>
      <c r="F48" s="264">
        <v>0</v>
      </c>
      <c r="G48" s="264">
        <v>0</v>
      </c>
      <c r="H48" s="264">
        <v>0</v>
      </c>
      <c r="I48" s="264">
        <v>0</v>
      </c>
      <c r="J48" s="264">
        <v>0</v>
      </c>
      <c r="K48" s="264">
        <v>0</v>
      </c>
      <c r="L48" s="264">
        <v>0</v>
      </c>
      <c r="M48" s="264">
        <v>0</v>
      </c>
      <c r="N48" s="264">
        <v>0</v>
      </c>
      <c r="O48" s="264">
        <v>0</v>
      </c>
      <c r="P48" s="264">
        <v>0</v>
      </c>
      <c r="Q48" s="264">
        <v>0</v>
      </c>
      <c r="R48" s="264">
        <v>0</v>
      </c>
      <c r="S48" s="264">
        <v>0</v>
      </c>
      <c r="T48" s="264">
        <v>0</v>
      </c>
      <c r="U48" s="264">
        <v>0</v>
      </c>
      <c r="V48" s="264">
        <v>0</v>
      </c>
      <c r="W48" s="264">
        <v>0</v>
      </c>
      <c r="X48" s="264">
        <v>0</v>
      </c>
      <c r="Y48" s="264">
        <v>0</v>
      </c>
      <c r="Z48" s="264">
        <v>0</v>
      </c>
      <c r="AA48" s="264">
        <v>0</v>
      </c>
      <c r="AB48" s="264">
        <v>0</v>
      </c>
      <c r="AC48" s="264">
        <v>0</v>
      </c>
      <c r="AD48" s="264">
        <v>0</v>
      </c>
      <c r="AE48" s="264">
        <v>0</v>
      </c>
      <c r="AF48" s="264">
        <v>0</v>
      </c>
      <c r="AG48" s="264">
        <v>0</v>
      </c>
      <c r="AH48" s="264">
        <v>0</v>
      </c>
      <c r="AI48" s="264">
        <v>0</v>
      </c>
      <c r="AJ48" s="264">
        <v>0</v>
      </c>
      <c r="AK48" s="264">
        <v>0</v>
      </c>
      <c r="AL48" s="264">
        <v>0</v>
      </c>
      <c r="AM48" s="264">
        <v>0</v>
      </c>
      <c r="AN48" s="264">
        <v>0</v>
      </c>
      <c r="AO48" s="264">
        <v>0</v>
      </c>
      <c r="AP48" s="264">
        <v>0</v>
      </c>
      <c r="AQ48" s="264">
        <v>0</v>
      </c>
      <c r="AR48" s="264">
        <v>0</v>
      </c>
      <c r="AS48" s="264">
        <v>0</v>
      </c>
      <c r="AT48" s="264">
        <v>0</v>
      </c>
      <c r="AU48" s="264">
        <v>0</v>
      </c>
      <c r="AV48" s="264">
        <v>0</v>
      </c>
      <c r="AW48" s="264">
        <v>0</v>
      </c>
      <c r="AX48" s="264">
        <v>0</v>
      </c>
      <c r="AY48" s="264">
        <v>0</v>
      </c>
      <c r="AZ48" s="264">
        <v>0</v>
      </c>
      <c r="BA48" s="265">
        <v>0</v>
      </c>
    </row>
    <row r="49" spans="1:53" x14ac:dyDescent="0.35">
      <c r="A49" s="261" t="s">
        <v>293</v>
      </c>
      <c r="B49" s="262" t="s">
        <v>294</v>
      </c>
      <c r="C49" s="263">
        <v>3717.8853672755304</v>
      </c>
      <c r="D49" s="264">
        <v>3279.5644499999999</v>
      </c>
      <c r="E49" s="264">
        <v>3645.9738400000006</v>
      </c>
      <c r="F49" s="264">
        <v>3560.6066200000005</v>
      </c>
      <c r="G49" s="264">
        <v>3909.1003500000002</v>
      </c>
      <c r="H49" s="264">
        <v>4338.4517849858221</v>
      </c>
      <c r="I49" s="264">
        <v>4531.0731799999994</v>
      </c>
      <c r="J49" s="264">
        <v>4398.8700600000002</v>
      </c>
      <c r="K49" s="264">
        <v>4613.7927300000001</v>
      </c>
      <c r="L49" s="264">
        <v>4557.0521699999999</v>
      </c>
      <c r="M49" s="264">
        <v>4311.0643981275234</v>
      </c>
      <c r="N49" s="264">
        <v>4327.7445341797202</v>
      </c>
      <c r="O49" s="264">
        <v>4467.0075974152878</v>
      </c>
      <c r="P49" s="264">
        <v>3925.9314578971871</v>
      </c>
      <c r="Q49" s="264">
        <v>3899.047078742612</v>
      </c>
      <c r="R49" s="264">
        <v>4023.3256010055688</v>
      </c>
      <c r="S49" s="264">
        <v>4083.0361472431096</v>
      </c>
      <c r="T49" s="264">
        <v>4100.1373306351106</v>
      </c>
      <c r="U49" s="264">
        <v>3787.0903519193071</v>
      </c>
      <c r="V49" s="264">
        <v>3658.9704763046525</v>
      </c>
      <c r="W49" s="264">
        <v>3549.6806961459752</v>
      </c>
      <c r="X49" s="264">
        <v>3483.5623299786789</v>
      </c>
      <c r="Y49" s="264">
        <v>3383.2023973549421</v>
      </c>
      <c r="Z49" s="264">
        <v>3257.2743025000555</v>
      </c>
      <c r="AA49" s="264">
        <v>3155.2895796055031</v>
      </c>
      <c r="AB49" s="264">
        <v>3093.7730737384045</v>
      </c>
      <c r="AC49" s="264">
        <v>3025.3611365667257</v>
      </c>
      <c r="AD49" s="264">
        <v>2950.2500384908926</v>
      </c>
      <c r="AE49" s="264">
        <v>2883.5054355567595</v>
      </c>
      <c r="AF49" s="264">
        <v>2821.5115900630713</v>
      </c>
      <c r="AG49" s="264">
        <v>2750.5835814952238</v>
      </c>
      <c r="AH49" s="264">
        <v>2669.9143615746666</v>
      </c>
      <c r="AI49" s="264">
        <v>2590.9664394272977</v>
      </c>
      <c r="AJ49" s="264">
        <v>2521.5994698308155</v>
      </c>
      <c r="AK49" s="264">
        <v>2446.6382513886338</v>
      </c>
      <c r="AL49" s="264">
        <v>2362.1769525056238</v>
      </c>
      <c r="AM49" s="264">
        <v>2324.858974021532</v>
      </c>
      <c r="AN49" s="264">
        <v>2265.7129240081244</v>
      </c>
      <c r="AO49" s="264">
        <v>2196.9421476210832</v>
      </c>
      <c r="AP49" s="264">
        <v>2130.8974101900972</v>
      </c>
      <c r="AQ49" s="264">
        <v>2085.2852239299127</v>
      </c>
      <c r="AR49" s="264">
        <v>2037.6246048067321</v>
      </c>
      <c r="AS49" s="264">
        <v>1975.2747374157234</v>
      </c>
      <c r="AT49" s="264">
        <v>1869.9154384589774</v>
      </c>
      <c r="AU49" s="264">
        <v>1784.1169795355568</v>
      </c>
      <c r="AV49" s="264">
        <v>1743.9553047499296</v>
      </c>
      <c r="AW49" s="264">
        <v>1680.18931040041</v>
      </c>
      <c r="AX49" s="264">
        <v>1605.3807034041977</v>
      </c>
      <c r="AY49" s="264">
        <v>1536.3539999641971</v>
      </c>
      <c r="AZ49" s="264">
        <v>1475.5424051514219</v>
      </c>
      <c r="BA49" s="265">
        <v>1414.6494074353236</v>
      </c>
    </row>
    <row r="50" spans="1:53" x14ac:dyDescent="0.35">
      <c r="A50" s="261" t="s">
        <v>295</v>
      </c>
      <c r="B50" s="262" t="s">
        <v>296</v>
      </c>
      <c r="C50" s="263">
        <v>3.8215172222538873</v>
      </c>
      <c r="D50" s="264">
        <v>0</v>
      </c>
      <c r="E50" s="264">
        <v>0</v>
      </c>
      <c r="F50" s="264">
        <v>0</v>
      </c>
      <c r="G50" s="264">
        <v>0</v>
      </c>
      <c r="H50" s="264">
        <v>0</v>
      </c>
      <c r="I50" s="264">
        <v>0</v>
      </c>
      <c r="J50" s="264">
        <v>0</v>
      </c>
      <c r="K50" s="264">
        <v>0</v>
      </c>
      <c r="L50" s="264">
        <v>0</v>
      </c>
      <c r="M50" s="264">
        <v>0</v>
      </c>
      <c r="N50" s="264">
        <v>0</v>
      </c>
      <c r="O50" s="264">
        <v>0</v>
      </c>
      <c r="P50" s="264">
        <v>0</v>
      </c>
      <c r="Q50" s="264">
        <v>0</v>
      </c>
      <c r="R50" s="264">
        <v>0</v>
      </c>
      <c r="S50" s="264">
        <v>0</v>
      </c>
      <c r="T50" s="264">
        <v>0</v>
      </c>
      <c r="U50" s="264">
        <v>0</v>
      </c>
      <c r="V50" s="264">
        <v>0</v>
      </c>
      <c r="W50" s="264">
        <v>0</v>
      </c>
      <c r="X50" s="264">
        <v>0</v>
      </c>
      <c r="Y50" s="264">
        <v>0</v>
      </c>
      <c r="Z50" s="264">
        <v>0</v>
      </c>
      <c r="AA50" s="264">
        <v>0</v>
      </c>
      <c r="AB50" s="264">
        <v>0</v>
      </c>
      <c r="AC50" s="264">
        <v>0</v>
      </c>
      <c r="AD50" s="264">
        <v>0</v>
      </c>
      <c r="AE50" s="264">
        <v>0</v>
      </c>
      <c r="AF50" s="264">
        <v>0</v>
      </c>
      <c r="AG50" s="264">
        <v>0</v>
      </c>
      <c r="AH50" s="264">
        <v>0</v>
      </c>
      <c r="AI50" s="264">
        <v>0</v>
      </c>
      <c r="AJ50" s="264">
        <v>0</v>
      </c>
      <c r="AK50" s="264">
        <v>0</v>
      </c>
      <c r="AL50" s="264">
        <v>0</v>
      </c>
      <c r="AM50" s="264">
        <v>0</v>
      </c>
      <c r="AN50" s="264">
        <v>0</v>
      </c>
      <c r="AO50" s="264">
        <v>0</v>
      </c>
      <c r="AP50" s="264">
        <v>0</v>
      </c>
      <c r="AQ50" s="264">
        <v>0</v>
      </c>
      <c r="AR50" s="264">
        <v>0</v>
      </c>
      <c r="AS50" s="264">
        <v>0</v>
      </c>
      <c r="AT50" s="264">
        <v>0</v>
      </c>
      <c r="AU50" s="264">
        <v>0</v>
      </c>
      <c r="AV50" s="264">
        <v>0</v>
      </c>
      <c r="AW50" s="264">
        <v>0</v>
      </c>
      <c r="AX50" s="264">
        <v>0</v>
      </c>
      <c r="AY50" s="264">
        <v>0</v>
      </c>
      <c r="AZ50" s="264">
        <v>0</v>
      </c>
      <c r="BA50" s="265">
        <v>0</v>
      </c>
    </row>
    <row r="51" spans="1:53" x14ac:dyDescent="0.35">
      <c r="A51" s="261" t="s">
        <v>297</v>
      </c>
      <c r="B51" s="262" t="s">
        <v>298</v>
      </c>
      <c r="C51" s="263">
        <v>2077.1688052067971</v>
      </c>
      <c r="D51" s="264">
        <v>2442.8372099999992</v>
      </c>
      <c r="E51" s="264">
        <v>2175.44281</v>
      </c>
      <c r="F51" s="264">
        <v>3369.08241</v>
      </c>
      <c r="G51" s="264">
        <v>3366.4051599999993</v>
      </c>
      <c r="H51" s="264">
        <v>3033.012697214459</v>
      </c>
      <c r="I51" s="264">
        <v>3233.6027000000004</v>
      </c>
      <c r="J51" s="264">
        <v>3059.3128399999996</v>
      </c>
      <c r="K51" s="264">
        <v>3216.1390899999992</v>
      </c>
      <c r="L51" s="264">
        <v>2534.4059199999992</v>
      </c>
      <c r="M51" s="264">
        <v>2297.0991154002309</v>
      </c>
      <c r="N51" s="264">
        <v>1545.08001934662</v>
      </c>
      <c r="O51" s="264">
        <v>1405.1292282335889</v>
      </c>
      <c r="P51" s="264">
        <v>1588.5912468255051</v>
      </c>
      <c r="Q51" s="264">
        <v>1359.7451689637498</v>
      </c>
      <c r="R51" s="264">
        <v>1299.2432279691802</v>
      </c>
      <c r="S51" s="264">
        <v>1330.2281423536499</v>
      </c>
      <c r="T51" s="264">
        <v>1348.4370727597977</v>
      </c>
      <c r="U51" s="264">
        <v>1278.938249763052</v>
      </c>
      <c r="V51" s="264">
        <v>1246.131003495042</v>
      </c>
      <c r="W51" s="264">
        <v>1212.801351349442</v>
      </c>
      <c r="X51" s="264">
        <v>1188.2496138577264</v>
      </c>
      <c r="Y51" s="264">
        <v>1164.7900385159965</v>
      </c>
      <c r="Z51" s="264">
        <v>1124.572522996584</v>
      </c>
      <c r="AA51" s="264">
        <v>1093.6077194515858</v>
      </c>
      <c r="AB51" s="264">
        <v>1073.8260719451846</v>
      </c>
      <c r="AC51" s="264">
        <v>1047.2010524493865</v>
      </c>
      <c r="AD51" s="264">
        <v>1020.3267372532354</v>
      </c>
      <c r="AE51" s="264">
        <v>1005.9019342309118</v>
      </c>
      <c r="AF51" s="264">
        <v>985.01510832710312</v>
      </c>
      <c r="AG51" s="264">
        <v>961.08734961432322</v>
      </c>
      <c r="AH51" s="264">
        <v>945.99982816209729</v>
      </c>
      <c r="AI51" s="264">
        <v>930.24682617944347</v>
      </c>
      <c r="AJ51" s="264">
        <v>909.19319371601125</v>
      </c>
      <c r="AK51" s="264">
        <v>888.18581624451872</v>
      </c>
      <c r="AL51" s="264">
        <v>869.16622014650761</v>
      </c>
      <c r="AM51" s="264">
        <v>853.87714283170988</v>
      </c>
      <c r="AN51" s="264">
        <v>833.37979279231922</v>
      </c>
      <c r="AO51" s="264">
        <v>811.03469959225038</v>
      </c>
      <c r="AP51" s="264">
        <v>784.89361459992381</v>
      </c>
      <c r="AQ51" s="264">
        <v>766.39047111626121</v>
      </c>
      <c r="AR51" s="264">
        <v>740.90574049168652</v>
      </c>
      <c r="AS51" s="264">
        <v>717.58053184738856</v>
      </c>
      <c r="AT51" s="264">
        <v>677.0678360927709</v>
      </c>
      <c r="AU51" s="264">
        <v>653.09318727677271</v>
      </c>
      <c r="AV51" s="264">
        <v>635.09467081106709</v>
      </c>
      <c r="AW51" s="264">
        <v>615.43093463365483</v>
      </c>
      <c r="AX51" s="264">
        <v>595.23919058196736</v>
      </c>
      <c r="AY51" s="264">
        <v>583.00646119592602</v>
      </c>
      <c r="AZ51" s="264">
        <v>564.11709167108688</v>
      </c>
      <c r="BA51" s="265">
        <v>546.55963177334354</v>
      </c>
    </row>
    <row r="52" spans="1:53" x14ac:dyDescent="0.35">
      <c r="A52" s="246" t="s">
        <v>122</v>
      </c>
      <c r="B52" s="247" t="s">
        <v>299</v>
      </c>
      <c r="C52" s="248">
        <v>3267.6007338536556</v>
      </c>
      <c r="D52" s="249">
        <v>2659.3712</v>
      </c>
      <c r="E52" s="249">
        <v>3132.9000800000008</v>
      </c>
      <c r="F52" s="249">
        <v>2763.0604100000005</v>
      </c>
      <c r="G52" s="249">
        <v>2902.4329899999998</v>
      </c>
      <c r="H52" s="249">
        <v>3346.8414356205476</v>
      </c>
      <c r="I52" s="249">
        <v>3496.4374100000018</v>
      </c>
      <c r="J52" s="249">
        <v>4195.6501799999996</v>
      </c>
      <c r="K52" s="249">
        <v>4550.7683799999977</v>
      </c>
      <c r="L52" s="249">
        <v>4487.457879999999</v>
      </c>
      <c r="M52" s="249">
        <v>5071.3859779151981</v>
      </c>
      <c r="N52" s="249">
        <v>5635.7291766253602</v>
      </c>
      <c r="O52" s="249">
        <v>6260.7078814361039</v>
      </c>
      <c r="P52" s="249">
        <v>7024.4839820977686</v>
      </c>
      <c r="Q52" s="249">
        <v>7403.3617819102474</v>
      </c>
      <c r="R52" s="249">
        <v>8220.8653115356901</v>
      </c>
      <c r="S52" s="249">
        <v>8407.6181207151658</v>
      </c>
      <c r="T52" s="249">
        <v>8515.2881930147068</v>
      </c>
      <c r="U52" s="249">
        <v>8967.7006692698596</v>
      </c>
      <c r="V52" s="249">
        <v>8884.0787514927561</v>
      </c>
      <c r="W52" s="249">
        <v>8741.2438437172859</v>
      </c>
      <c r="X52" s="249">
        <v>8668.3148086763995</v>
      </c>
      <c r="Y52" s="249">
        <v>8561.3882753922917</v>
      </c>
      <c r="Z52" s="249">
        <v>8365.2784646513919</v>
      </c>
      <c r="AA52" s="249">
        <v>8183.5336322855419</v>
      </c>
      <c r="AB52" s="249">
        <v>8036.2585405816271</v>
      </c>
      <c r="AC52" s="249">
        <v>7912.0724377098195</v>
      </c>
      <c r="AD52" s="249">
        <v>7673.1257200426326</v>
      </c>
      <c r="AE52" s="249">
        <v>7535.028348087827</v>
      </c>
      <c r="AF52" s="249">
        <v>7382.3945135897939</v>
      </c>
      <c r="AG52" s="249">
        <v>7064.1427349261803</v>
      </c>
      <c r="AH52" s="249">
        <v>6961.4372020233041</v>
      </c>
      <c r="AI52" s="249">
        <v>6811.0344688304149</v>
      </c>
      <c r="AJ52" s="249">
        <v>6645.4298832142013</v>
      </c>
      <c r="AK52" s="249">
        <v>6498.5102099729547</v>
      </c>
      <c r="AL52" s="249">
        <v>6351.4598822119106</v>
      </c>
      <c r="AM52" s="249">
        <v>6283.0400590804284</v>
      </c>
      <c r="AN52" s="249">
        <v>6117.0181278091468</v>
      </c>
      <c r="AO52" s="249">
        <v>5992.7026026872036</v>
      </c>
      <c r="AP52" s="249">
        <v>5688.8598851175238</v>
      </c>
      <c r="AQ52" s="249">
        <v>5563.9643110914358</v>
      </c>
      <c r="AR52" s="249">
        <v>5295.0466469408602</v>
      </c>
      <c r="AS52" s="249">
        <v>4910.7935334338363</v>
      </c>
      <c r="AT52" s="249">
        <v>4450.7549793111093</v>
      </c>
      <c r="AU52" s="249">
        <v>4332.7757167301961</v>
      </c>
      <c r="AV52" s="249">
        <v>4220.1668298551513</v>
      </c>
      <c r="AW52" s="249">
        <v>4076.8024789181381</v>
      </c>
      <c r="AX52" s="249">
        <v>3903.6699893951627</v>
      </c>
      <c r="AY52" s="249">
        <v>3767.8605600284609</v>
      </c>
      <c r="AZ52" s="249">
        <v>3656.7359454413836</v>
      </c>
      <c r="BA52" s="250">
        <v>3476.6879607993046</v>
      </c>
    </row>
    <row r="53" spans="1:53" x14ac:dyDescent="0.35">
      <c r="A53" s="251" t="s">
        <v>50</v>
      </c>
      <c r="B53" s="252" t="s">
        <v>300</v>
      </c>
      <c r="C53" s="253">
        <v>3157.2063175032695</v>
      </c>
      <c r="D53" s="254">
        <v>2623.2727199999995</v>
      </c>
      <c r="E53" s="254">
        <v>3020.2003800000002</v>
      </c>
      <c r="F53" s="254">
        <v>2696.4620400000008</v>
      </c>
      <c r="G53" s="254">
        <v>2833.5395700000004</v>
      </c>
      <c r="H53" s="254">
        <v>3232.9606944318666</v>
      </c>
      <c r="I53" s="254">
        <v>3449.2369300000018</v>
      </c>
      <c r="J53" s="254">
        <v>4109.6943700000002</v>
      </c>
      <c r="K53" s="254">
        <v>4467.1733099999992</v>
      </c>
      <c r="L53" s="254">
        <v>4411.0546999999988</v>
      </c>
      <c r="M53" s="254">
        <v>5052.3724034447368</v>
      </c>
      <c r="N53" s="254">
        <v>5609.5995088743775</v>
      </c>
      <c r="O53" s="254">
        <v>6232.165482142037</v>
      </c>
      <c r="P53" s="254">
        <v>6992.9563237429393</v>
      </c>
      <c r="Q53" s="254">
        <v>7374.0291518972153</v>
      </c>
      <c r="R53" s="254">
        <v>8190.817648984741</v>
      </c>
      <c r="S53" s="254">
        <v>8376.9479576261201</v>
      </c>
      <c r="T53" s="254">
        <v>8484.6624832541656</v>
      </c>
      <c r="U53" s="254">
        <v>8940.8877827813212</v>
      </c>
      <c r="V53" s="254">
        <v>8857.9001890780019</v>
      </c>
      <c r="W53" s="254">
        <v>8714.8696858959902</v>
      </c>
      <c r="X53" s="254">
        <v>8640.9703916116869</v>
      </c>
      <c r="Y53" s="254">
        <v>8535.7410153869496</v>
      </c>
      <c r="Z53" s="254">
        <v>8340.5920699645503</v>
      </c>
      <c r="AA53" s="254">
        <v>8159.2761908026741</v>
      </c>
      <c r="AB53" s="254">
        <v>8011.8247031062792</v>
      </c>
      <c r="AC53" s="254">
        <v>7887.605150255079</v>
      </c>
      <c r="AD53" s="254">
        <v>7649.0974086663164</v>
      </c>
      <c r="AE53" s="254">
        <v>7511.3277261801095</v>
      </c>
      <c r="AF53" s="254">
        <v>7359.5832111876171</v>
      </c>
      <c r="AG53" s="254">
        <v>7042.4442711440179</v>
      </c>
      <c r="AH53" s="254">
        <v>6939.9649192386605</v>
      </c>
      <c r="AI53" s="254">
        <v>6791.4353724682651</v>
      </c>
      <c r="AJ53" s="254">
        <v>6627.2213288705707</v>
      </c>
      <c r="AK53" s="254">
        <v>6481.6627959497127</v>
      </c>
      <c r="AL53" s="254">
        <v>6335.5161032621818</v>
      </c>
      <c r="AM53" s="254">
        <v>6267.2963114267568</v>
      </c>
      <c r="AN53" s="254">
        <v>6102.011884565829</v>
      </c>
      <c r="AO53" s="254">
        <v>5978.3120632949167</v>
      </c>
      <c r="AP53" s="254">
        <v>5674.9253317675839</v>
      </c>
      <c r="AQ53" s="254">
        <v>5550.494363464486</v>
      </c>
      <c r="AR53" s="254">
        <v>5281.7644319425071</v>
      </c>
      <c r="AS53" s="254">
        <v>4897.883933052628</v>
      </c>
      <c r="AT53" s="254">
        <v>4438.81278243003</v>
      </c>
      <c r="AU53" s="254">
        <v>4321.3793366188147</v>
      </c>
      <c r="AV53" s="254">
        <v>4209.0048759812635</v>
      </c>
      <c r="AW53" s="254">
        <v>4066.0498491613453</v>
      </c>
      <c r="AX53" s="254">
        <v>3893.7778232105111</v>
      </c>
      <c r="AY53" s="254">
        <v>3758.2150443224232</v>
      </c>
      <c r="AZ53" s="254">
        <v>3647.5613399750064</v>
      </c>
      <c r="BA53" s="255">
        <v>3468.011669671881</v>
      </c>
    </row>
    <row r="54" spans="1:53" x14ac:dyDescent="0.35">
      <c r="A54" s="251" t="s">
        <v>301</v>
      </c>
      <c r="B54" s="252" t="s">
        <v>302</v>
      </c>
      <c r="C54" s="253">
        <v>110.39441635038587</v>
      </c>
      <c r="D54" s="254">
        <v>36.098479999999959</v>
      </c>
      <c r="E54" s="254">
        <v>112.69970000000001</v>
      </c>
      <c r="F54" s="254">
        <v>66.598370000000017</v>
      </c>
      <c r="G54" s="254">
        <v>68.893419999999992</v>
      </c>
      <c r="H54" s="254">
        <v>113.88074118868121</v>
      </c>
      <c r="I54" s="254">
        <v>47.20048000000002</v>
      </c>
      <c r="J54" s="254">
        <v>85.955809999999985</v>
      </c>
      <c r="K54" s="254">
        <v>83.595070000000021</v>
      </c>
      <c r="L54" s="254">
        <v>76.403180000000006</v>
      </c>
      <c r="M54" s="254">
        <v>19.013574470461265</v>
      </c>
      <c r="N54" s="254">
        <v>26.129667750981895</v>
      </c>
      <c r="O54" s="254">
        <v>28.542399294067216</v>
      </c>
      <c r="P54" s="254">
        <v>31.527658354829498</v>
      </c>
      <c r="Q54" s="254">
        <v>29.332630013032055</v>
      </c>
      <c r="R54" s="254">
        <v>30.047662550950946</v>
      </c>
      <c r="S54" s="254">
        <v>30.670163089046845</v>
      </c>
      <c r="T54" s="254">
        <v>30.625709760539785</v>
      </c>
      <c r="U54" s="254">
        <v>26.812886488536268</v>
      </c>
      <c r="V54" s="254">
        <v>26.178562414753443</v>
      </c>
      <c r="W54" s="254">
        <v>26.374157821297089</v>
      </c>
      <c r="X54" s="254">
        <v>27.344417064710409</v>
      </c>
      <c r="Y54" s="254">
        <v>25.647260005342439</v>
      </c>
      <c r="Z54" s="254">
        <v>24.686394686841261</v>
      </c>
      <c r="AA54" s="254">
        <v>24.257441482867954</v>
      </c>
      <c r="AB54" s="254">
        <v>24.433837475350103</v>
      </c>
      <c r="AC54" s="254">
        <v>24.467287454739871</v>
      </c>
      <c r="AD54" s="254">
        <v>24.028311376316719</v>
      </c>
      <c r="AE54" s="254">
        <v>23.700621907715838</v>
      </c>
      <c r="AF54" s="254">
        <v>22.811302402175553</v>
      </c>
      <c r="AG54" s="254">
        <v>21.698463782163195</v>
      </c>
      <c r="AH54" s="254">
        <v>21.472282784642367</v>
      </c>
      <c r="AI54" s="254">
        <v>19.599096362148863</v>
      </c>
      <c r="AJ54" s="254">
        <v>18.208554343631697</v>
      </c>
      <c r="AK54" s="254">
        <v>16.847414023242901</v>
      </c>
      <c r="AL54" s="254">
        <v>15.943778949727456</v>
      </c>
      <c r="AM54" s="254">
        <v>15.743747653671983</v>
      </c>
      <c r="AN54" s="254">
        <v>15.006243243317682</v>
      </c>
      <c r="AO54" s="254">
        <v>14.390539392286092</v>
      </c>
      <c r="AP54" s="254">
        <v>13.934553349940561</v>
      </c>
      <c r="AQ54" s="254">
        <v>13.469947626950688</v>
      </c>
      <c r="AR54" s="254">
        <v>13.282214998352583</v>
      </c>
      <c r="AS54" s="254">
        <v>12.909600381208056</v>
      </c>
      <c r="AT54" s="254">
        <v>11.942196881080061</v>
      </c>
      <c r="AU54" s="254">
        <v>11.396380111381747</v>
      </c>
      <c r="AV54" s="254">
        <v>11.16195387388743</v>
      </c>
      <c r="AW54" s="254">
        <v>10.752629756793095</v>
      </c>
      <c r="AX54" s="254">
        <v>9.8921661846513249</v>
      </c>
      <c r="AY54" s="254">
        <v>9.6455157060374912</v>
      </c>
      <c r="AZ54" s="254">
        <v>9.1746054663771499</v>
      </c>
      <c r="BA54" s="255">
        <v>8.6762911274242125</v>
      </c>
    </row>
    <row r="55" spans="1:53" x14ac:dyDescent="0.35">
      <c r="A55" s="256" t="s">
        <v>303</v>
      </c>
      <c r="B55" s="257" t="s">
        <v>304</v>
      </c>
      <c r="C55" s="258">
        <v>110.39441635038587</v>
      </c>
      <c r="D55" s="259">
        <v>36.098479999999959</v>
      </c>
      <c r="E55" s="259">
        <v>112.69970000000001</v>
      </c>
      <c r="F55" s="259">
        <v>66.598370000000017</v>
      </c>
      <c r="G55" s="259">
        <v>68.893419999999992</v>
      </c>
      <c r="H55" s="259">
        <v>113.88074118868121</v>
      </c>
      <c r="I55" s="259">
        <v>47.20048000000002</v>
      </c>
      <c r="J55" s="259">
        <v>85.955809999999985</v>
      </c>
      <c r="K55" s="259">
        <v>83.595070000000021</v>
      </c>
      <c r="L55" s="259">
        <v>76.403180000000006</v>
      </c>
      <c r="M55" s="259">
        <v>19.013574470461265</v>
      </c>
      <c r="N55" s="259">
        <v>26.129667750981895</v>
      </c>
      <c r="O55" s="259">
        <v>28.542399294067216</v>
      </c>
      <c r="P55" s="259">
        <v>31.527658354829498</v>
      </c>
      <c r="Q55" s="259">
        <v>29.332630013032055</v>
      </c>
      <c r="R55" s="259">
        <v>30.047662550950946</v>
      </c>
      <c r="S55" s="259">
        <v>30.670163089046845</v>
      </c>
      <c r="T55" s="259">
        <v>30.625709760539785</v>
      </c>
      <c r="U55" s="259">
        <v>26.812886488536268</v>
      </c>
      <c r="V55" s="259">
        <v>26.178562414753443</v>
      </c>
      <c r="W55" s="259">
        <v>26.374157821297089</v>
      </c>
      <c r="X55" s="259">
        <v>27.344417064710409</v>
      </c>
      <c r="Y55" s="259">
        <v>25.647260005342439</v>
      </c>
      <c r="Z55" s="259">
        <v>24.686394686841261</v>
      </c>
      <c r="AA55" s="259">
        <v>24.257441482867954</v>
      </c>
      <c r="AB55" s="259">
        <v>24.433837475350103</v>
      </c>
      <c r="AC55" s="259">
        <v>24.467287454739871</v>
      </c>
      <c r="AD55" s="259">
        <v>24.028311376316719</v>
      </c>
      <c r="AE55" s="259">
        <v>23.700621907715838</v>
      </c>
      <c r="AF55" s="259">
        <v>22.811302402175553</v>
      </c>
      <c r="AG55" s="259">
        <v>21.698463782163195</v>
      </c>
      <c r="AH55" s="259">
        <v>21.472282784642367</v>
      </c>
      <c r="AI55" s="259">
        <v>19.599096362148863</v>
      </c>
      <c r="AJ55" s="259">
        <v>18.208554343631697</v>
      </c>
      <c r="AK55" s="259">
        <v>16.847414023242901</v>
      </c>
      <c r="AL55" s="259">
        <v>15.943778949727456</v>
      </c>
      <c r="AM55" s="259">
        <v>15.743747653671983</v>
      </c>
      <c r="AN55" s="259">
        <v>15.006243243317682</v>
      </c>
      <c r="AO55" s="259">
        <v>14.390539392286092</v>
      </c>
      <c r="AP55" s="259">
        <v>13.934553349940561</v>
      </c>
      <c r="AQ55" s="259">
        <v>13.469947626950688</v>
      </c>
      <c r="AR55" s="259">
        <v>13.282214998352583</v>
      </c>
      <c r="AS55" s="259">
        <v>12.909600381208056</v>
      </c>
      <c r="AT55" s="259">
        <v>11.942196881080061</v>
      </c>
      <c r="AU55" s="259">
        <v>11.396380111381747</v>
      </c>
      <c r="AV55" s="259">
        <v>11.16195387388743</v>
      </c>
      <c r="AW55" s="259">
        <v>10.752629756793095</v>
      </c>
      <c r="AX55" s="259">
        <v>9.8921661846513249</v>
      </c>
      <c r="AY55" s="259">
        <v>9.6455157060374912</v>
      </c>
      <c r="AZ55" s="259">
        <v>9.1746054663771499</v>
      </c>
      <c r="BA55" s="260">
        <v>8.6762911274242125</v>
      </c>
    </row>
    <row r="56" spans="1:53" x14ac:dyDescent="0.35">
      <c r="A56" s="256" t="s">
        <v>305</v>
      </c>
      <c r="B56" s="257" t="s">
        <v>306</v>
      </c>
      <c r="C56" s="258">
        <v>0</v>
      </c>
      <c r="D56" s="259">
        <v>0</v>
      </c>
      <c r="E56" s="259">
        <v>0</v>
      </c>
      <c r="F56" s="259">
        <v>0</v>
      </c>
      <c r="G56" s="259">
        <v>0</v>
      </c>
      <c r="H56" s="259">
        <v>0</v>
      </c>
      <c r="I56" s="259">
        <v>0</v>
      </c>
      <c r="J56" s="259">
        <v>0</v>
      </c>
      <c r="K56" s="259">
        <v>0</v>
      </c>
      <c r="L56" s="259">
        <v>0</v>
      </c>
      <c r="M56" s="259">
        <v>0</v>
      </c>
      <c r="N56" s="259">
        <v>0</v>
      </c>
      <c r="O56" s="259">
        <v>0</v>
      </c>
      <c r="P56" s="259">
        <v>0</v>
      </c>
      <c r="Q56" s="259">
        <v>0</v>
      </c>
      <c r="R56" s="259">
        <v>0</v>
      </c>
      <c r="S56" s="259">
        <v>0</v>
      </c>
      <c r="T56" s="259">
        <v>0</v>
      </c>
      <c r="U56" s="259">
        <v>0</v>
      </c>
      <c r="V56" s="259">
        <v>0</v>
      </c>
      <c r="W56" s="259">
        <v>0</v>
      </c>
      <c r="X56" s="259">
        <v>0</v>
      </c>
      <c r="Y56" s="259">
        <v>0</v>
      </c>
      <c r="Z56" s="259">
        <v>0</v>
      </c>
      <c r="AA56" s="259">
        <v>0</v>
      </c>
      <c r="AB56" s="259">
        <v>0</v>
      </c>
      <c r="AC56" s="259">
        <v>0</v>
      </c>
      <c r="AD56" s="259">
        <v>0</v>
      </c>
      <c r="AE56" s="259">
        <v>0</v>
      </c>
      <c r="AF56" s="259">
        <v>0</v>
      </c>
      <c r="AG56" s="259">
        <v>0</v>
      </c>
      <c r="AH56" s="259">
        <v>0</v>
      </c>
      <c r="AI56" s="259">
        <v>0</v>
      </c>
      <c r="AJ56" s="259">
        <v>0</v>
      </c>
      <c r="AK56" s="259">
        <v>0</v>
      </c>
      <c r="AL56" s="259">
        <v>0</v>
      </c>
      <c r="AM56" s="259">
        <v>0</v>
      </c>
      <c r="AN56" s="259">
        <v>0</v>
      </c>
      <c r="AO56" s="259">
        <v>0</v>
      </c>
      <c r="AP56" s="259">
        <v>0</v>
      </c>
      <c r="AQ56" s="259">
        <v>0</v>
      </c>
      <c r="AR56" s="259">
        <v>0</v>
      </c>
      <c r="AS56" s="259">
        <v>0</v>
      </c>
      <c r="AT56" s="259">
        <v>0</v>
      </c>
      <c r="AU56" s="259">
        <v>0</v>
      </c>
      <c r="AV56" s="259">
        <v>0</v>
      </c>
      <c r="AW56" s="259">
        <v>0</v>
      </c>
      <c r="AX56" s="259">
        <v>0</v>
      </c>
      <c r="AY56" s="259">
        <v>0</v>
      </c>
      <c r="AZ56" s="259">
        <v>0</v>
      </c>
      <c r="BA56" s="260">
        <v>0</v>
      </c>
    </row>
    <row r="57" spans="1:53" x14ac:dyDescent="0.35">
      <c r="A57" s="256" t="s">
        <v>307</v>
      </c>
      <c r="B57" s="257" t="s">
        <v>308</v>
      </c>
      <c r="C57" s="258">
        <v>0</v>
      </c>
      <c r="D57" s="259">
        <v>0</v>
      </c>
      <c r="E57" s="259">
        <v>0</v>
      </c>
      <c r="F57" s="259">
        <v>0</v>
      </c>
      <c r="G57" s="259">
        <v>0</v>
      </c>
      <c r="H57" s="259">
        <v>0</v>
      </c>
      <c r="I57" s="259">
        <v>0</v>
      </c>
      <c r="J57" s="259">
        <v>0</v>
      </c>
      <c r="K57" s="259">
        <v>0</v>
      </c>
      <c r="L57" s="259">
        <v>0</v>
      </c>
      <c r="M57" s="259">
        <v>0</v>
      </c>
      <c r="N57" s="259">
        <v>0</v>
      </c>
      <c r="O57" s="259">
        <v>0</v>
      </c>
      <c r="P57" s="259">
        <v>0</v>
      </c>
      <c r="Q57" s="259">
        <v>0</v>
      </c>
      <c r="R57" s="259">
        <v>0</v>
      </c>
      <c r="S57" s="259">
        <v>0</v>
      </c>
      <c r="T57" s="259">
        <v>0</v>
      </c>
      <c r="U57" s="259">
        <v>0</v>
      </c>
      <c r="V57" s="259">
        <v>0</v>
      </c>
      <c r="W57" s="259">
        <v>0</v>
      </c>
      <c r="X57" s="259">
        <v>0</v>
      </c>
      <c r="Y57" s="259">
        <v>0</v>
      </c>
      <c r="Z57" s="259">
        <v>0</v>
      </c>
      <c r="AA57" s="259">
        <v>0</v>
      </c>
      <c r="AB57" s="259">
        <v>0</v>
      </c>
      <c r="AC57" s="259">
        <v>0</v>
      </c>
      <c r="AD57" s="259">
        <v>0</v>
      </c>
      <c r="AE57" s="259">
        <v>0</v>
      </c>
      <c r="AF57" s="259">
        <v>0</v>
      </c>
      <c r="AG57" s="259">
        <v>0</v>
      </c>
      <c r="AH57" s="259">
        <v>0</v>
      </c>
      <c r="AI57" s="259">
        <v>0</v>
      </c>
      <c r="AJ57" s="259">
        <v>0</v>
      </c>
      <c r="AK57" s="259">
        <v>0</v>
      </c>
      <c r="AL57" s="259">
        <v>0</v>
      </c>
      <c r="AM57" s="259">
        <v>0</v>
      </c>
      <c r="AN57" s="259">
        <v>0</v>
      </c>
      <c r="AO57" s="259">
        <v>0</v>
      </c>
      <c r="AP57" s="259">
        <v>0</v>
      </c>
      <c r="AQ57" s="259">
        <v>0</v>
      </c>
      <c r="AR57" s="259">
        <v>0</v>
      </c>
      <c r="AS57" s="259">
        <v>0</v>
      </c>
      <c r="AT57" s="259">
        <v>0</v>
      </c>
      <c r="AU57" s="259">
        <v>0</v>
      </c>
      <c r="AV57" s="259">
        <v>0</v>
      </c>
      <c r="AW57" s="259">
        <v>0</v>
      </c>
      <c r="AX57" s="259">
        <v>0</v>
      </c>
      <c r="AY57" s="259">
        <v>0</v>
      </c>
      <c r="AZ57" s="259">
        <v>0</v>
      </c>
      <c r="BA57" s="260">
        <v>0</v>
      </c>
    </row>
    <row r="58" spans="1:53" x14ac:dyDescent="0.35">
      <c r="A58" s="256" t="s">
        <v>309</v>
      </c>
      <c r="B58" s="257" t="s">
        <v>310</v>
      </c>
      <c r="C58" s="258">
        <v>0</v>
      </c>
      <c r="D58" s="259">
        <v>0</v>
      </c>
      <c r="E58" s="259">
        <v>0</v>
      </c>
      <c r="F58" s="259">
        <v>0</v>
      </c>
      <c r="G58" s="259">
        <v>0</v>
      </c>
      <c r="H58" s="259">
        <v>0</v>
      </c>
      <c r="I58" s="259">
        <v>0</v>
      </c>
      <c r="J58" s="259">
        <v>0</v>
      </c>
      <c r="K58" s="259">
        <v>0</v>
      </c>
      <c r="L58" s="259">
        <v>0</v>
      </c>
      <c r="M58" s="259">
        <v>0</v>
      </c>
      <c r="N58" s="259">
        <v>0</v>
      </c>
      <c r="O58" s="259">
        <v>0</v>
      </c>
      <c r="P58" s="259">
        <v>0</v>
      </c>
      <c r="Q58" s="259">
        <v>0</v>
      </c>
      <c r="R58" s="259">
        <v>0</v>
      </c>
      <c r="S58" s="259">
        <v>0</v>
      </c>
      <c r="T58" s="259">
        <v>0</v>
      </c>
      <c r="U58" s="259">
        <v>0</v>
      </c>
      <c r="V58" s="259">
        <v>0</v>
      </c>
      <c r="W58" s="259">
        <v>0</v>
      </c>
      <c r="X58" s="259">
        <v>0</v>
      </c>
      <c r="Y58" s="259">
        <v>0</v>
      </c>
      <c r="Z58" s="259">
        <v>0</v>
      </c>
      <c r="AA58" s="259">
        <v>0</v>
      </c>
      <c r="AB58" s="259">
        <v>0</v>
      </c>
      <c r="AC58" s="259">
        <v>0</v>
      </c>
      <c r="AD58" s="259">
        <v>0</v>
      </c>
      <c r="AE58" s="259">
        <v>0</v>
      </c>
      <c r="AF58" s="259">
        <v>0</v>
      </c>
      <c r="AG58" s="259">
        <v>0</v>
      </c>
      <c r="AH58" s="259">
        <v>0</v>
      </c>
      <c r="AI58" s="259">
        <v>0</v>
      </c>
      <c r="AJ58" s="259">
        <v>0</v>
      </c>
      <c r="AK58" s="259">
        <v>0</v>
      </c>
      <c r="AL58" s="259">
        <v>0</v>
      </c>
      <c r="AM58" s="259">
        <v>0</v>
      </c>
      <c r="AN58" s="259">
        <v>0</v>
      </c>
      <c r="AO58" s="259">
        <v>0</v>
      </c>
      <c r="AP58" s="259">
        <v>0</v>
      </c>
      <c r="AQ58" s="259">
        <v>0</v>
      </c>
      <c r="AR58" s="259">
        <v>0</v>
      </c>
      <c r="AS58" s="259">
        <v>0</v>
      </c>
      <c r="AT58" s="259">
        <v>0</v>
      </c>
      <c r="AU58" s="259">
        <v>0</v>
      </c>
      <c r="AV58" s="259">
        <v>0</v>
      </c>
      <c r="AW58" s="259">
        <v>0</v>
      </c>
      <c r="AX58" s="259">
        <v>0</v>
      </c>
      <c r="AY58" s="259">
        <v>0</v>
      </c>
      <c r="AZ58" s="259">
        <v>0</v>
      </c>
      <c r="BA58" s="260">
        <v>0</v>
      </c>
    </row>
    <row r="59" spans="1:53" x14ac:dyDescent="0.35">
      <c r="A59" s="246" t="s">
        <v>311</v>
      </c>
      <c r="B59" s="247" t="s">
        <v>312</v>
      </c>
      <c r="C59" s="248">
        <v>0</v>
      </c>
      <c r="D59" s="249">
        <v>0</v>
      </c>
      <c r="E59" s="249">
        <v>0</v>
      </c>
      <c r="F59" s="249">
        <v>0</v>
      </c>
      <c r="G59" s="249">
        <v>0</v>
      </c>
      <c r="H59" s="249">
        <v>0</v>
      </c>
      <c r="I59" s="249">
        <v>0</v>
      </c>
      <c r="J59" s="249">
        <v>0</v>
      </c>
      <c r="K59" s="249">
        <v>0</v>
      </c>
      <c r="L59" s="249">
        <v>0</v>
      </c>
      <c r="M59" s="249">
        <v>0</v>
      </c>
      <c r="N59" s="249">
        <v>0</v>
      </c>
      <c r="O59" s="249">
        <v>0</v>
      </c>
      <c r="P59" s="249">
        <v>0</v>
      </c>
      <c r="Q59" s="249">
        <v>0</v>
      </c>
      <c r="R59" s="249">
        <v>0</v>
      </c>
      <c r="S59" s="249">
        <v>0</v>
      </c>
      <c r="T59" s="249">
        <v>0</v>
      </c>
      <c r="U59" s="249">
        <v>0</v>
      </c>
      <c r="V59" s="249">
        <v>0</v>
      </c>
      <c r="W59" s="249">
        <v>0</v>
      </c>
      <c r="X59" s="249">
        <v>0</v>
      </c>
      <c r="Y59" s="249">
        <v>0</v>
      </c>
      <c r="Z59" s="249">
        <v>0</v>
      </c>
      <c r="AA59" s="249">
        <v>0</v>
      </c>
      <c r="AB59" s="249">
        <v>0</v>
      </c>
      <c r="AC59" s="249">
        <v>0</v>
      </c>
      <c r="AD59" s="249">
        <v>0</v>
      </c>
      <c r="AE59" s="249">
        <v>0</v>
      </c>
      <c r="AF59" s="249">
        <v>0</v>
      </c>
      <c r="AG59" s="249">
        <v>0</v>
      </c>
      <c r="AH59" s="249">
        <v>0</v>
      </c>
      <c r="AI59" s="249">
        <v>0</v>
      </c>
      <c r="AJ59" s="249">
        <v>0</v>
      </c>
      <c r="AK59" s="249">
        <v>0</v>
      </c>
      <c r="AL59" s="249">
        <v>0</v>
      </c>
      <c r="AM59" s="249">
        <v>0</v>
      </c>
      <c r="AN59" s="249">
        <v>0</v>
      </c>
      <c r="AO59" s="249">
        <v>0</v>
      </c>
      <c r="AP59" s="249">
        <v>0</v>
      </c>
      <c r="AQ59" s="249">
        <v>0</v>
      </c>
      <c r="AR59" s="249">
        <v>0</v>
      </c>
      <c r="AS59" s="249">
        <v>0</v>
      </c>
      <c r="AT59" s="249">
        <v>0</v>
      </c>
      <c r="AU59" s="249">
        <v>0</v>
      </c>
      <c r="AV59" s="249">
        <v>0</v>
      </c>
      <c r="AW59" s="249">
        <v>0</v>
      </c>
      <c r="AX59" s="249">
        <v>0</v>
      </c>
      <c r="AY59" s="249">
        <v>0</v>
      </c>
      <c r="AZ59" s="249">
        <v>0</v>
      </c>
      <c r="BA59" s="250">
        <v>0</v>
      </c>
    </row>
    <row r="60" spans="1:53" x14ac:dyDescent="0.35">
      <c r="A60" s="246" t="s">
        <v>313</v>
      </c>
      <c r="B60" s="247" t="s">
        <v>314</v>
      </c>
      <c r="C60" s="248">
        <v>745.02487539278286</v>
      </c>
      <c r="D60" s="249">
        <v>769.24766999999997</v>
      </c>
      <c r="E60" s="249">
        <v>644.06745000000012</v>
      </c>
      <c r="F60" s="249">
        <v>795.72380999999996</v>
      </c>
      <c r="G60" s="249">
        <v>1265.62031</v>
      </c>
      <c r="H60" s="249">
        <v>1251.1938690305126</v>
      </c>
      <c r="I60" s="249">
        <v>1736.4605199999999</v>
      </c>
      <c r="J60" s="249">
        <v>1726.94112</v>
      </c>
      <c r="K60" s="249">
        <v>1734.2627700000003</v>
      </c>
      <c r="L60" s="249">
        <v>2230.5142700000001</v>
      </c>
      <c r="M60" s="249">
        <v>2134.0420030540349</v>
      </c>
      <c r="N60" s="249">
        <v>2424.5030985544081</v>
      </c>
      <c r="O60" s="249">
        <v>2368.485486420514</v>
      </c>
      <c r="P60" s="249">
        <v>2424.6700800478843</v>
      </c>
      <c r="Q60" s="249">
        <v>2125.6732290219388</v>
      </c>
      <c r="R60" s="249">
        <v>2181.6673293977974</v>
      </c>
      <c r="S60" s="249">
        <v>2217.7763215420573</v>
      </c>
      <c r="T60" s="249">
        <v>2234.9714841464488</v>
      </c>
      <c r="U60" s="249">
        <v>2310.5298754835731</v>
      </c>
      <c r="V60" s="249">
        <v>2396.8342329397165</v>
      </c>
      <c r="W60" s="249">
        <v>2433.4720386342601</v>
      </c>
      <c r="X60" s="249">
        <v>2452.6874158665382</v>
      </c>
      <c r="Y60" s="249">
        <v>2497.968027058851</v>
      </c>
      <c r="Z60" s="249">
        <v>2486.6366867087249</v>
      </c>
      <c r="AA60" s="249">
        <v>2466.0501245180003</v>
      </c>
      <c r="AB60" s="249">
        <v>2445.1461839404137</v>
      </c>
      <c r="AC60" s="249">
        <v>2393.6590640146537</v>
      </c>
      <c r="AD60" s="249">
        <v>2337.6039679476285</v>
      </c>
      <c r="AE60" s="249">
        <v>2284.8375334334655</v>
      </c>
      <c r="AF60" s="249">
        <v>2278.0794325167067</v>
      </c>
      <c r="AG60" s="249">
        <v>2254.6854443189054</v>
      </c>
      <c r="AH60" s="249">
        <v>2211.3472473359002</v>
      </c>
      <c r="AI60" s="249">
        <v>2207.6952894540368</v>
      </c>
      <c r="AJ60" s="249">
        <v>2192.8226734230557</v>
      </c>
      <c r="AK60" s="249">
        <v>2194.3114696094749</v>
      </c>
      <c r="AL60" s="249">
        <v>2170.2639655377134</v>
      </c>
      <c r="AM60" s="249">
        <v>2152.8382313963839</v>
      </c>
      <c r="AN60" s="249">
        <v>2139.7106938150951</v>
      </c>
      <c r="AO60" s="249">
        <v>2122.0527277337387</v>
      </c>
      <c r="AP60" s="249">
        <v>2100.9518575944508</v>
      </c>
      <c r="AQ60" s="249">
        <v>2080.6194826413675</v>
      </c>
      <c r="AR60" s="249">
        <v>2054.3641527129626</v>
      </c>
      <c r="AS60" s="249">
        <v>2035.5131169141382</v>
      </c>
      <c r="AT60" s="249">
        <v>1968.660922009461</v>
      </c>
      <c r="AU60" s="249">
        <v>1918.8445220383333</v>
      </c>
      <c r="AV60" s="249">
        <v>1879.0922787916927</v>
      </c>
      <c r="AW60" s="249">
        <v>1817.8828273714712</v>
      </c>
      <c r="AX60" s="249">
        <v>1777.9240984547662</v>
      </c>
      <c r="AY60" s="249">
        <v>1700.9325863509782</v>
      </c>
      <c r="AZ60" s="249">
        <v>1682.6954235193355</v>
      </c>
      <c r="BA60" s="250">
        <v>1641.6026811839629</v>
      </c>
    </row>
    <row r="61" spans="1:53" x14ac:dyDescent="0.35">
      <c r="A61" s="246" t="s">
        <v>315</v>
      </c>
      <c r="B61" s="247" t="s">
        <v>316</v>
      </c>
      <c r="C61" s="248">
        <v>0</v>
      </c>
      <c r="D61" s="249">
        <v>0</v>
      </c>
      <c r="E61" s="249">
        <v>0</v>
      </c>
      <c r="F61" s="249">
        <v>0</v>
      </c>
      <c r="G61" s="249">
        <v>0</v>
      </c>
      <c r="H61" s="249">
        <v>0</v>
      </c>
      <c r="I61" s="249">
        <v>9.9999999999999978E-2</v>
      </c>
      <c r="J61" s="249">
        <v>4.8999999999999995</v>
      </c>
      <c r="K61" s="249">
        <v>11.599999999999998</v>
      </c>
      <c r="L61" s="249">
        <v>25.401150000000001</v>
      </c>
      <c r="M61" s="249">
        <v>25.460958160709762</v>
      </c>
      <c r="N61" s="249">
        <v>19.346517327720175</v>
      </c>
      <c r="O61" s="249">
        <v>22.045744819642959</v>
      </c>
      <c r="P61" s="249">
        <v>45.285161131284255</v>
      </c>
      <c r="Q61" s="249">
        <v>49.27390847425243</v>
      </c>
      <c r="R61" s="249">
        <v>38.119808267510734</v>
      </c>
      <c r="S61" s="249">
        <v>39.349535193431976</v>
      </c>
      <c r="T61" s="249">
        <v>38.985450651474764</v>
      </c>
      <c r="U61" s="249">
        <v>37.987947833849631</v>
      </c>
      <c r="V61" s="249">
        <v>38.076322026328853</v>
      </c>
      <c r="W61" s="249">
        <v>37.571235603436953</v>
      </c>
      <c r="X61" s="249">
        <v>36.813948370625745</v>
      </c>
      <c r="Y61" s="249">
        <v>36.833468201304456</v>
      </c>
      <c r="Z61" s="249">
        <v>36.035192852468356</v>
      </c>
      <c r="AA61" s="249">
        <v>35.232527688160872</v>
      </c>
      <c r="AB61" s="249">
        <v>34.273758101013634</v>
      </c>
      <c r="AC61" s="249">
        <v>32.280750655618128</v>
      </c>
      <c r="AD61" s="249">
        <v>31.023954503419144</v>
      </c>
      <c r="AE61" s="249">
        <v>30.031279226363868</v>
      </c>
      <c r="AF61" s="249">
        <v>29.72265689372907</v>
      </c>
      <c r="AG61" s="249">
        <v>28.528055204376152</v>
      </c>
      <c r="AH61" s="249">
        <v>27.787796085564679</v>
      </c>
      <c r="AI61" s="249">
        <v>27.486701011678569</v>
      </c>
      <c r="AJ61" s="249">
        <v>27.321866842588356</v>
      </c>
      <c r="AK61" s="249">
        <v>26.89779059141387</v>
      </c>
      <c r="AL61" s="249">
        <v>26.42999101109034</v>
      </c>
      <c r="AM61" s="249">
        <v>26.014879248179618</v>
      </c>
      <c r="AN61" s="249">
        <v>25.839171327672783</v>
      </c>
      <c r="AO61" s="249">
        <v>25.703442043799946</v>
      </c>
      <c r="AP61" s="249">
        <v>25.554109369561992</v>
      </c>
      <c r="AQ61" s="249">
        <v>25.219751256101151</v>
      </c>
      <c r="AR61" s="249">
        <v>24.966478381177669</v>
      </c>
      <c r="AS61" s="249">
        <v>24.735874893091111</v>
      </c>
      <c r="AT61" s="249">
        <v>24.532857997981331</v>
      </c>
      <c r="AU61" s="249">
        <v>24.340331352030336</v>
      </c>
      <c r="AV61" s="249">
        <v>24.039333385718969</v>
      </c>
      <c r="AW61" s="249">
        <v>22.791788365951337</v>
      </c>
      <c r="AX61" s="249">
        <v>22.320286394230848</v>
      </c>
      <c r="AY61" s="249">
        <v>21.640467483538689</v>
      </c>
      <c r="AZ61" s="249">
        <v>21.611229595122037</v>
      </c>
      <c r="BA61" s="250">
        <v>20.660288795574814</v>
      </c>
    </row>
    <row r="62" spans="1:53" x14ac:dyDescent="0.35">
      <c r="A62" s="251" t="s">
        <v>317</v>
      </c>
      <c r="B62" s="252" t="s">
        <v>318</v>
      </c>
      <c r="C62" s="253">
        <v>0</v>
      </c>
      <c r="D62" s="254">
        <v>0</v>
      </c>
      <c r="E62" s="254">
        <v>0</v>
      </c>
      <c r="F62" s="254">
        <v>0</v>
      </c>
      <c r="G62" s="254">
        <v>0</v>
      </c>
      <c r="H62" s="254">
        <v>0</v>
      </c>
      <c r="I62" s="254">
        <v>0</v>
      </c>
      <c r="J62" s="254">
        <v>0</v>
      </c>
      <c r="K62" s="254">
        <v>0</v>
      </c>
      <c r="L62" s="254">
        <v>0</v>
      </c>
      <c r="M62" s="254">
        <v>0</v>
      </c>
      <c r="N62" s="254">
        <v>0</v>
      </c>
      <c r="O62" s="254">
        <v>0</v>
      </c>
      <c r="P62" s="254">
        <v>0</v>
      </c>
      <c r="Q62" s="254">
        <v>0</v>
      </c>
      <c r="R62" s="254">
        <v>0</v>
      </c>
      <c r="S62" s="254">
        <v>0</v>
      </c>
      <c r="T62" s="254">
        <v>0</v>
      </c>
      <c r="U62" s="254">
        <v>0</v>
      </c>
      <c r="V62" s="254">
        <v>0</v>
      </c>
      <c r="W62" s="254">
        <v>0</v>
      </c>
      <c r="X62" s="254">
        <v>0</v>
      </c>
      <c r="Y62" s="254">
        <v>0</v>
      </c>
      <c r="Z62" s="254">
        <v>0</v>
      </c>
      <c r="AA62" s="254">
        <v>0</v>
      </c>
      <c r="AB62" s="254">
        <v>0</v>
      </c>
      <c r="AC62" s="254">
        <v>0</v>
      </c>
      <c r="AD62" s="254">
        <v>0</v>
      </c>
      <c r="AE62" s="254">
        <v>0</v>
      </c>
      <c r="AF62" s="254">
        <v>0</v>
      </c>
      <c r="AG62" s="254">
        <v>0</v>
      </c>
      <c r="AH62" s="254">
        <v>0</v>
      </c>
      <c r="AI62" s="254">
        <v>0</v>
      </c>
      <c r="AJ62" s="254">
        <v>0</v>
      </c>
      <c r="AK62" s="254">
        <v>0</v>
      </c>
      <c r="AL62" s="254">
        <v>0</v>
      </c>
      <c r="AM62" s="254">
        <v>0</v>
      </c>
      <c r="AN62" s="254">
        <v>0</v>
      </c>
      <c r="AO62" s="254">
        <v>0</v>
      </c>
      <c r="AP62" s="254">
        <v>0</v>
      </c>
      <c r="AQ62" s="254">
        <v>0</v>
      </c>
      <c r="AR62" s="254">
        <v>0</v>
      </c>
      <c r="AS62" s="254">
        <v>0</v>
      </c>
      <c r="AT62" s="254">
        <v>0</v>
      </c>
      <c r="AU62" s="254">
        <v>0</v>
      </c>
      <c r="AV62" s="254">
        <v>0</v>
      </c>
      <c r="AW62" s="254">
        <v>0</v>
      </c>
      <c r="AX62" s="254">
        <v>0</v>
      </c>
      <c r="AY62" s="254">
        <v>0</v>
      </c>
      <c r="AZ62" s="254">
        <v>0</v>
      </c>
      <c r="BA62" s="255">
        <v>0</v>
      </c>
    </row>
    <row r="63" spans="1:53" x14ac:dyDescent="0.35">
      <c r="A63" s="251" t="s">
        <v>319</v>
      </c>
      <c r="B63" s="252" t="s">
        <v>320</v>
      </c>
      <c r="C63" s="253">
        <v>0</v>
      </c>
      <c r="D63" s="254">
        <v>0</v>
      </c>
      <c r="E63" s="254">
        <v>0</v>
      </c>
      <c r="F63" s="254">
        <v>0</v>
      </c>
      <c r="G63" s="254">
        <v>0</v>
      </c>
      <c r="H63" s="254">
        <v>0</v>
      </c>
      <c r="I63" s="254">
        <v>0</v>
      </c>
      <c r="J63" s="254">
        <v>0</v>
      </c>
      <c r="K63" s="254">
        <v>0</v>
      </c>
      <c r="L63" s="254">
        <v>0</v>
      </c>
      <c r="M63" s="254">
        <v>0</v>
      </c>
      <c r="N63" s="254">
        <v>0</v>
      </c>
      <c r="O63" s="254">
        <v>0</v>
      </c>
      <c r="P63" s="254">
        <v>0</v>
      </c>
      <c r="Q63" s="254">
        <v>0</v>
      </c>
      <c r="R63" s="254">
        <v>0</v>
      </c>
      <c r="S63" s="254">
        <v>0</v>
      </c>
      <c r="T63" s="254">
        <v>0</v>
      </c>
      <c r="U63" s="254">
        <v>0</v>
      </c>
      <c r="V63" s="254">
        <v>0</v>
      </c>
      <c r="W63" s="254">
        <v>0</v>
      </c>
      <c r="X63" s="254">
        <v>0</v>
      </c>
      <c r="Y63" s="254">
        <v>0</v>
      </c>
      <c r="Z63" s="254">
        <v>0</v>
      </c>
      <c r="AA63" s="254">
        <v>0</v>
      </c>
      <c r="AB63" s="254">
        <v>0</v>
      </c>
      <c r="AC63" s="254">
        <v>0</v>
      </c>
      <c r="AD63" s="254">
        <v>0</v>
      </c>
      <c r="AE63" s="254">
        <v>0</v>
      </c>
      <c r="AF63" s="254">
        <v>0</v>
      </c>
      <c r="AG63" s="254">
        <v>0</v>
      </c>
      <c r="AH63" s="254">
        <v>0</v>
      </c>
      <c r="AI63" s="254">
        <v>0</v>
      </c>
      <c r="AJ63" s="254">
        <v>0</v>
      </c>
      <c r="AK63" s="254">
        <v>0</v>
      </c>
      <c r="AL63" s="254">
        <v>0</v>
      </c>
      <c r="AM63" s="254">
        <v>0</v>
      </c>
      <c r="AN63" s="254">
        <v>0</v>
      </c>
      <c r="AO63" s="254">
        <v>0</v>
      </c>
      <c r="AP63" s="254">
        <v>0</v>
      </c>
      <c r="AQ63" s="254">
        <v>0</v>
      </c>
      <c r="AR63" s="254">
        <v>0</v>
      </c>
      <c r="AS63" s="254">
        <v>0</v>
      </c>
      <c r="AT63" s="254">
        <v>0</v>
      </c>
      <c r="AU63" s="254">
        <v>0</v>
      </c>
      <c r="AV63" s="254">
        <v>0</v>
      </c>
      <c r="AW63" s="254">
        <v>0</v>
      </c>
      <c r="AX63" s="254">
        <v>0</v>
      </c>
      <c r="AY63" s="254">
        <v>0</v>
      </c>
      <c r="AZ63" s="254">
        <v>0</v>
      </c>
      <c r="BA63" s="255">
        <v>0</v>
      </c>
    </row>
    <row r="64" spans="1:53" x14ac:dyDescent="0.35">
      <c r="A64" s="251" t="s">
        <v>321</v>
      </c>
      <c r="B64" s="252" t="s">
        <v>322</v>
      </c>
      <c r="C64" s="253">
        <v>0</v>
      </c>
      <c r="D64" s="254">
        <v>0</v>
      </c>
      <c r="E64" s="254">
        <v>0</v>
      </c>
      <c r="F64" s="254">
        <v>0</v>
      </c>
      <c r="G64" s="254">
        <v>0</v>
      </c>
      <c r="H64" s="254">
        <v>0</v>
      </c>
      <c r="I64" s="254">
        <v>0</v>
      </c>
      <c r="J64" s="254">
        <v>0</v>
      </c>
      <c r="K64" s="254">
        <v>0</v>
      </c>
      <c r="L64" s="254">
        <v>0</v>
      </c>
      <c r="M64" s="254">
        <v>0</v>
      </c>
      <c r="N64" s="254">
        <v>0</v>
      </c>
      <c r="O64" s="254">
        <v>0</v>
      </c>
      <c r="P64" s="254">
        <v>0</v>
      </c>
      <c r="Q64" s="254">
        <v>0</v>
      </c>
      <c r="R64" s="254">
        <v>0</v>
      </c>
      <c r="S64" s="254">
        <v>0</v>
      </c>
      <c r="T64" s="254">
        <v>0</v>
      </c>
      <c r="U64" s="254">
        <v>0</v>
      </c>
      <c r="V64" s="254">
        <v>0</v>
      </c>
      <c r="W64" s="254">
        <v>0</v>
      </c>
      <c r="X64" s="254">
        <v>0</v>
      </c>
      <c r="Y64" s="254">
        <v>0</v>
      </c>
      <c r="Z64" s="254">
        <v>0</v>
      </c>
      <c r="AA64" s="254">
        <v>0</v>
      </c>
      <c r="AB64" s="254">
        <v>0</v>
      </c>
      <c r="AC64" s="254">
        <v>0</v>
      </c>
      <c r="AD64" s="254">
        <v>0</v>
      </c>
      <c r="AE64" s="254">
        <v>0</v>
      </c>
      <c r="AF64" s="254">
        <v>0</v>
      </c>
      <c r="AG64" s="254">
        <v>0</v>
      </c>
      <c r="AH64" s="254">
        <v>0</v>
      </c>
      <c r="AI64" s="254">
        <v>0</v>
      </c>
      <c r="AJ64" s="254">
        <v>0</v>
      </c>
      <c r="AK64" s="254">
        <v>0</v>
      </c>
      <c r="AL64" s="254">
        <v>0</v>
      </c>
      <c r="AM64" s="254">
        <v>0</v>
      </c>
      <c r="AN64" s="254">
        <v>0</v>
      </c>
      <c r="AO64" s="254">
        <v>0</v>
      </c>
      <c r="AP64" s="254">
        <v>0</v>
      </c>
      <c r="AQ64" s="254">
        <v>0</v>
      </c>
      <c r="AR64" s="254">
        <v>0</v>
      </c>
      <c r="AS64" s="254">
        <v>0</v>
      </c>
      <c r="AT64" s="254">
        <v>0</v>
      </c>
      <c r="AU64" s="254">
        <v>0</v>
      </c>
      <c r="AV64" s="254">
        <v>0</v>
      </c>
      <c r="AW64" s="254">
        <v>0</v>
      </c>
      <c r="AX64" s="254">
        <v>0</v>
      </c>
      <c r="AY64" s="254">
        <v>0</v>
      </c>
      <c r="AZ64" s="254">
        <v>0</v>
      </c>
      <c r="BA64" s="255">
        <v>0</v>
      </c>
    </row>
    <row r="65" spans="1:53" x14ac:dyDescent="0.35">
      <c r="A65" s="256" t="s">
        <v>323</v>
      </c>
      <c r="B65" s="257" t="s">
        <v>324</v>
      </c>
      <c r="C65" s="258">
        <v>0</v>
      </c>
      <c r="D65" s="259">
        <v>0</v>
      </c>
      <c r="E65" s="259">
        <v>0</v>
      </c>
      <c r="F65" s="259">
        <v>0</v>
      </c>
      <c r="G65" s="259">
        <v>0</v>
      </c>
      <c r="H65" s="259">
        <v>0</v>
      </c>
      <c r="I65" s="259">
        <v>0</v>
      </c>
      <c r="J65" s="259">
        <v>0</v>
      </c>
      <c r="K65" s="259">
        <v>0</v>
      </c>
      <c r="L65" s="259">
        <v>0</v>
      </c>
      <c r="M65" s="259">
        <v>0</v>
      </c>
      <c r="N65" s="259">
        <v>0</v>
      </c>
      <c r="O65" s="259">
        <v>0</v>
      </c>
      <c r="P65" s="259">
        <v>0</v>
      </c>
      <c r="Q65" s="259">
        <v>0</v>
      </c>
      <c r="R65" s="259">
        <v>0</v>
      </c>
      <c r="S65" s="259">
        <v>0</v>
      </c>
      <c r="T65" s="259">
        <v>0</v>
      </c>
      <c r="U65" s="259">
        <v>0</v>
      </c>
      <c r="V65" s="259">
        <v>0</v>
      </c>
      <c r="W65" s="259">
        <v>0</v>
      </c>
      <c r="X65" s="259">
        <v>0</v>
      </c>
      <c r="Y65" s="259">
        <v>0</v>
      </c>
      <c r="Z65" s="259">
        <v>0</v>
      </c>
      <c r="AA65" s="259">
        <v>0</v>
      </c>
      <c r="AB65" s="259">
        <v>0</v>
      </c>
      <c r="AC65" s="259">
        <v>0</v>
      </c>
      <c r="AD65" s="259">
        <v>0</v>
      </c>
      <c r="AE65" s="259">
        <v>0</v>
      </c>
      <c r="AF65" s="259">
        <v>0</v>
      </c>
      <c r="AG65" s="259">
        <v>0</v>
      </c>
      <c r="AH65" s="259">
        <v>0</v>
      </c>
      <c r="AI65" s="259">
        <v>0</v>
      </c>
      <c r="AJ65" s="259">
        <v>0</v>
      </c>
      <c r="AK65" s="259">
        <v>0</v>
      </c>
      <c r="AL65" s="259">
        <v>0</v>
      </c>
      <c r="AM65" s="259">
        <v>0</v>
      </c>
      <c r="AN65" s="259">
        <v>0</v>
      </c>
      <c r="AO65" s="259">
        <v>0</v>
      </c>
      <c r="AP65" s="259">
        <v>0</v>
      </c>
      <c r="AQ65" s="259">
        <v>0</v>
      </c>
      <c r="AR65" s="259">
        <v>0</v>
      </c>
      <c r="AS65" s="259">
        <v>0</v>
      </c>
      <c r="AT65" s="259">
        <v>0</v>
      </c>
      <c r="AU65" s="259">
        <v>0</v>
      </c>
      <c r="AV65" s="259">
        <v>0</v>
      </c>
      <c r="AW65" s="259">
        <v>0</v>
      </c>
      <c r="AX65" s="259">
        <v>0</v>
      </c>
      <c r="AY65" s="259">
        <v>0</v>
      </c>
      <c r="AZ65" s="259">
        <v>0</v>
      </c>
      <c r="BA65" s="260">
        <v>0</v>
      </c>
    </row>
    <row r="66" spans="1:53" x14ac:dyDescent="0.35">
      <c r="A66" s="256" t="s">
        <v>325</v>
      </c>
      <c r="B66" s="257" t="s">
        <v>326</v>
      </c>
      <c r="C66" s="258">
        <v>0</v>
      </c>
      <c r="D66" s="259">
        <v>0</v>
      </c>
      <c r="E66" s="259">
        <v>0</v>
      </c>
      <c r="F66" s="259">
        <v>0</v>
      </c>
      <c r="G66" s="259">
        <v>0</v>
      </c>
      <c r="H66" s="259">
        <v>0</v>
      </c>
      <c r="I66" s="259">
        <v>0</v>
      </c>
      <c r="J66" s="259">
        <v>0</v>
      </c>
      <c r="K66" s="259">
        <v>0</v>
      </c>
      <c r="L66" s="259">
        <v>0</v>
      </c>
      <c r="M66" s="259">
        <v>0</v>
      </c>
      <c r="N66" s="259">
        <v>0</v>
      </c>
      <c r="O66" s="259">
        <v>0</v>
      </c>
      <c r="P66" s="259">
        <v>0</v>
      </c>
      <c r="Q66" s="259">
        <v>0</v>
      </c>
      <c r="R66" s="259">
        <v>0</v>
      </c>
      <c r="S66" s="259">
        <v>0</v>
      </c>
      <c r="T66" s="259">
        <v>0</v>
      </c>
      <c r="U66" s="259">
        <v>0</v>
      </c>
      <c r="V66" s="259">
        <v>0</v>
      </c>
      <c r="W66" s="259">
        <v>0</v>
      </c>
      <c r="X66" s="259">
        <v>0</v>
      </c>
      <c r="Y66" s="259">
        <v>0</v>
      </c>
      <c r="Z66" s="259">
        <v>0</v>
      </c>
      <c r="AA66" s="259">
        <v>0</v>
      </c>
      <c r="AB66" s="259">
        <v>0</v>
      </c>
      <c r="AC66" s="259">
        <v>0</v>
      </c>
      <c r="AD66" s="259">
        <v>0</v>
      </c>
      <c r="AE66" s="259">
        <v>0</v>
      </c>
      <c r="AF66" s="259">
        <v>0</v>
      </c>
      <c r="AG66" s="259">
        <v>0</v>
      </c>
      <c r="AH66" s="259">
        <v>0</v>
      </c>
      <c r="AI66" s="259">
        <v>0</v>
      </c>
      <c r="AJ66" s="259">
        <v>0</v>
      </c>
      <c r="AK66" s="259">
        <v>0</v>
      </c>
      <c r="AL66" s="259">
        <v>0</v>
      </c>
      <c r="AM66" s="259">
        <v>0</v>
      </c>
      <c r="AN66" s="259">
        <v>0</v>
      </c>
      <c r="AO66" s="259">
        <v>0</v>
      </c>
      <c r="AP66" s="259">
        <v>0</v>
      </c>
      <c r="AQ66" s="259">
        <v>0</v>
      </c>
      <c r="AR66" s="259">
        <v>0</v>
      </c>
      <c r="AS66" s="259">
        <v>0</v>
      </c>
      <c r="AT66" s="259">
        <v>0</v>
      </c>
      <c r="AU66" s="259">
        <v>0</v>
      </c>
      <c r="AV66" s="259">
        <v>0</v>
      </c>
      <c r="AW66" s="259">
        <v>0</v>
      </c>
      <c r="AX66" s="259">
        <v>0</v>
      </c>
      <c r="AY66" s="259">
        <v>0</v>
      </c>
      <c r="AZ66" s="259">
        <v>0</v>
      </c>
      <c r="BA66" s="260">
        <v>0</v>
      </c>
    </row>
    <row r="67" spans="1:53" x14ac:dyDescent="0.35">
      <c r="A67" s="251" t="s">
        <v>327</v>
      </c>
      <c r="B67" s="252" t="s">
        <v>328</v>
      </c>
      <c r="C67" s="253">
        <v>0</v>
      </c>
      <c r="D67" s="254">
        <v>0</v>
      </c>
      <c r="E67" s="254">
        <v>0</v>
      </c>
      <c r="F67" s="254">
        <v>0</v>
      </c>
      <c r="G67" s="254">
        <v>0</v>
      </c>
      <c r="H67" s="254">
        <v>0</v>
      </c>
      <c r="I67" s="254">
        <v>0</v>
      </c>
      <c r="J67" s="254">
        <v>0</v>
      </c>
      <c r="K67" s="254">
        <v>0</v>
      </c>
      <c r="L67" s="254">
        <v>0</v>
      </c>
      <c r="M67" s="254">
        <v>0</v>
      </c>
      <c r="N67" s="254">
        <v>0</v>
      </c>
      <c r="O67" s="254">
        <v>0</v>
      </c>
      <c r="P67" s="254">
        <v>0</v>
      </c>
      <c r="Q67" s="254">
        <v>0</v>
      </c>
      <c r="R67" s="254">
        <v>0</v>
      </c>
      <c r="S67" s="254">
        <v>0</v>
      </c>
      <c r="T67" s="254">
        <v>0</v>
      </c>
      <c r="U67" s="254">
        <v>0</v>
      </c>
      <c r="V67" s="254">
        <v>0</v>
      </c>
      <c r="W67" s="254">
        <v>0</v>
      </c>
      <c r="X67" s="254">
        <v>0</v>
      </c>
      <c r="Y67" s="254">
        <v>0</v>
      </c>
      <c r="Z67" s="254">
        <v>0</v>
      </c>
      <c r="AA67" s="254">
        <v>0</v>
      </c>
      <c r="AB67" s="254">
        <v>0</v>
      </c>
      <c r="AC67" s="254">
        <v>0</v>
      </c>
      <c r="AD67" s="254">
        <v>0</v>
      </c>
      <c r="AE67" s="254">
        <v>0</v>
      </c>
      <c r="AF67" s="254">
        <v>0</v>
      </c>
      <c r="AG67" s="254">
        <v>0</v>
      </c>
      <c r="AH67" s="254">
        <v>0</v>
      </c>
      <c r="AI67" s="254">
        <v>0</v>
      </c>
      <c r="AJ67" s="254">
        <v>0</v>
      </c>
      <c r="AK67" s="254">
        <v>0</v>
      </c>
      <c r="AL67" s="254">
        <v>0</v>
      </c>
      <c r="AM67" s="254">
        <v>0</v>
      </c>
      <c r="AN67" s="254">
        <v>0</v>
      </c>
      <c r="AO67" s="254">
        <v>0</v>
      </c>
      <c r="AP67" s="254">
        <v>0</v>
      </c>
      <c r="AQ67" s="254">
        <v>0</v>
      </c>
      <c r="AR67" s="254">
        <v>0</v>
      </c>
      <c r="AS67" s="254">
        <v>0</v>
      </c>
      <c r="AT67" s="254">
        <v>0</v>
      </c>
      <c r="AU67" s="254">
        <v>0</v>
      </c>
      <c r="AV67" s="254">
        <v>0</v>
      </c>
      <c r="AW67" s="254">
        <v>0</v>
      </c>
      <c r="AX67" s="254">
        <v>0</v>
      </c>
      <c r="AY67" s="254">
        <v>0</v>
      </c>
      <c r="AZ67" s="254">
        <v>0</v>
      </c>
      <c r="BA67" s="255">
        <v>0</v>
      </c>
    </row>
    <row r="68" spans="1:53" x14ac:dyDescent="0.35">
      <c r="A68" s="251" t="s">
        <v>329</v>
      </c>
      <c r="B68" s="252" t="s">
        <v>330</v>
      </c>
      <c r="C68" s="253">
        <v>0</v>
      </c>
      <c r="D68" s="254">
        <v>0</v>
      </c>
      <c r="E68" s="254">
        <v>0</v>
      </c>
      <c r="F68" s="254">
        <v>0</v>
      </c>
      <c r="G68" s="254">
        <v>0</v>
      </c>
      <c r="H68" s="254">
        <v>0</v>
      </c>
      <c r="I68" s="254">
        <v>9.9999999999999978E-2</v>
      </c>
      <c r="J68" s="254">
        <v>4.8999999999999995</v>
      </c>
      <c r="K68" s="254">
        <v>11.599999999999998</v>
      </c>
      <c r="L68" s="254">
        <v>25.401150000000001</v>
      </c>
      <c r="M68" s="254">
        <v>25.460958160709762</v>
      </c>
      <c r="N68" s="254">
        <v>19.346517327720175</v>
      </c>
      <c r="O68" s="254">
        <v>22.045744819642959</v>
      </c>
      <c r="P68" s="254">
        <v>45.285161131284255</v>
      </c>
      <c r="Q68" s="254">
        <v>49.27390847425243</v>
      </c>
      <c r="R68" s="254">
        <v>38.119808267510734</v>
      </c>
      <c r="S68" s="254">
        <v>39.349535193431976</v>
      </c>
      <c r="T68" s="254">
        <v>38.985450651474764</v>
      </c>
      <c r="U68" s="254">
        <v>37.987947833849631</v>
      </c>
      <c r="V68" s="254">
        <v>38.076322026328853</v>
      </c>
      <c r="W68" s="254">
        <v>37.571235603436953</v>
      </c>
      <c r="X68" s="254">
        <v>36.813948370625745</v>
      </c>
      <c r="Y68" s="254">
        <v>36.833468201304456</v>
      </c>
      <c r="Z68" s="254">
        <v>36.035192852468356</v>
      </c>
      <c r="AA68" s="254">
        <v>35.232527688160872</v>
      </c>
      <c r="AB68" s="254">
        <v>34.273758101013634</v>
      </c>
      <c r="AC68" s="254">
        <v>32.280750655618128</v>
      </c>
      <c r="AD68" s="254">
        <v>31.023954503419144</v>
      </c>
      <c r="AE68" s="254">
        <v>30.031279226363868</v>
      </c>
      <c r="AF68" s="254">
        <v>29.72265689372907</v>
      </c>
      <c r="AG68" s="254">
        <v>28.528055204376152</v>
      </c>
      <c r="AH68" s="254">
        <v>27.787796085564679</v>
      </c>
      <c r="AI68" s="254">
        <v>27.486701011678569</v>
      </c>
      <c r="AJ68" s="254">
        <v>27.321866842588356</v>
      </c>
      <c r="AK68" s="254">
        <v>26.89779059141387</v>
      </c>
      <c r="AL68" s="254">
        <v>26.42999101109034</v>
      </c>
      <c r="AM68" s="254">
        <v>26.014879248179618</v>
      </c>
      <c r="AN68" s="254">
        <v>25.839171327672783</v>
      </c>
      <c r="AO68" s="254">
        <v>25.703442043799946</v>
      </c>
      <c r="AP68" s="254">
        <v>25.554109369561992</v>
      </c>
      <c r="AQ68" s="254">
        <v>25.219751256101151</v>
      </c>
      <c r="AR68" s="254">
        <v>24.966478381177669</v>
      </c>
      <c r="AS68" s="254">
        <v>24.735874893091111</v>
      </c>
      <c r="AT68" s="254">
        <v>24.532857997981331</v>
      </c>
      <c r="AU68" s="254">
        <v>24.340331352030336</v>
      </c>
      <c r="AV68" s="254">
        <v>24.039333385718969</v>
      </c>
      <c r="AW68" s="254">
        <v>22.791788365951337</v>
      </c>
      <c r="AX68" s="254">
        <v>22.320286394230848</v>
      </c>
      <c r="AY68" s="254">
        <v>21.640467483538689</v>
      </c>
      <c r="AZ68" s="254">
        <v>21.611229595122037</v>
      </c>
      <c r="BA68" s="255">
        <v>20.660288795574814</v>
      </c>
    </row>
    <row r="69" spans="1:53" x14ac:dyDescent="0.35">
      <c r="A69" s="256" t="s">
        <v>331</v>
      </c>
      <c r="B69" s="257" t="s">
        <v>332</v>
      </c>
      <c r="C69" s="258">
        <v>0</v>
      </c>
      <c r="D69" s="259">
        <v>0</v>
      </c>
      <c r="E69" s="259">
        <v>0</v>
      </c>
      <c r="F69" s="259">
        <v>0</v>
      </c>
      <c r="G69" s="259">
        <v>0</v>
      </c>
      <c r="H69" s="259">
        <v>0</v>
      </c>
      <c r="I69" s="259">
        <v>9.9999999999999978E-2</v>
      </c>
      <c r="J69" s="259">
        <v>0</v>
      </c>
      <c r="K69" s="259">
        <v>0</v>
      </c>
      <c r="L69" s="259">
        <v>7.4999699999999994</v>
      </c>
      <c r="M69" s="259">
        <v>8.8372837554360579</v>
      </c>
      <c r="N69" s="259">
        <v>6.2338776028706757</v>
      </c>
      <c r="O69" s="259">
        <v>2.1735013164990202</v>
      </c>
      <c r="P69" s="259">
        <v>5.3023675610840009</v>
      </c>
      <c r="Q69" s="259">
        <v>6.0905703640011497</v>
      </c>
      <c r="R69" s="259">
        <v>4.7770901228587091E-2</v>
      </c>
      <c r="S69" s="259">
        <v>4.9509444158939007E-2</v>
      </c>
      <c r="T69" s="259">
        <v>5.1851798189594768E-2</v>
      </c>
      <c r="U69" s="259">
        <v>5.2770358129298985E-2</v>
      </c>
      <c r="V69" s="259">
        <v>5.5746590742871291E-2</v>
      </c>
      <c r="W69" s="259">
        <v>5.7537321479303287E-2</v>
      </c>
      <c r="X69" s="259">
        <v>5.8691138516457388E-2</v>
      </c>
      <c r="Y69" s="259">
        <v>6.0350656706465E-2</v>
      </c>
      <c r="Z69" s="259">
        <v>6.1143271689681172E-2</v>
      </c>
      <c r="AA69" s="259">
        <v>6.1786338239852391E-2</v>
      </c>
      <c r="AB69" s="259">
        <v>6.2040614752411335E-2</v>
      </c>
      <c r="AC69" s="259">
        <v>5.7793649219712723E-2</v>
      </c>
      <c r="AD69" s="259">
        <v>5.6011465612455222E-2</v>
      </c>
      <c r="AE69" s="259">
        <v>5.2091296710987472E-2</v>
      </c>
      <c r="AF69" s="259">
        <v>5.2107067644387779E-2</v>
      </c>
      <c r="AG69" s="259">
        <v>5.2205396400687019E-2</v>
      </c>
      <c r="AH69" s="259">
        <v>5.0755144305718584E-2</v>
      </c>
      <c r="AI69" s="259">
        <v>5.1431414748745227E-2</v>
      </c>
      <c r="AJ69" s="259">
        <v>5.1098664853651742E-2</v>
      </c>
      <c r="AK69" s="259">
        <v>5.1666521968873599E-2</v>
      </c>
      <c r="AL69" s="259">
        <v>5.1885205963998184E-2</v>
      </c>
      <c r="AM69" s="259">
        <v>5.0517844423206469E-2</v>
      </c>
      <c r="AN69" s="259">
        <v>5.0281137528271645E-2</v>
      </c>
      <c r="AO69" s="259">
        <v>4.9288547442345718E-2</v>
      </c>
      <c r="AP69" s="259">
        <v>4.9140363958619496E-2</v>
      </c>
      <c r="AQ69" s="259">
        <v>4.8941379840807459E-2</v>
      </c>
      <c r="AR69" s="259">
        <v>4.7972592011772966E-2</v>
      </c>
      <c r="AS69" s="259">
        <v>4.7401213074382387E-2</v>
      </c>
      <c r="AT69" s="259">
        <v>4.6748939432940714E-2</v>
      </c>
      <c r="AU69" s="259">
        <v>4.6595690631777813E-2</v>
      </c>
      <c r="AV69" s="259">
        <v>4.6102932856782734E-2</v>
      </c>
      <c r="AW69" s="259">
        <v>4.0614699713861585E-2</v>
      </c>
      <c r="AX69" s="259">
        <v>3.8771732543604567E-2</v>
      </c>
      <c r="AY69" s="259">
        <v>3.3709392041530714E-2</v>
      </c>
      <c r="AZ69" s="259">
        <v>3.3524227791695969E-2</v>
      </c>
      <c r="BA69" s="260">
        <v>3.3300310916902415E-2</v>
      </c>
    </row>
    <row r="70" spans="1:53" x14ac:dyDescent="0.35">
      <c r="A70" s="256" t="s">
        <v>333</v>
      </c>
      <c r="B70" s="257" t="s">
        <v>334</v>
      </c>
      <c r="C70" s="258">
        <v>0</v>
      </c>
      <c r="D70" s="259">
        <v>0</v>
      </c>
      <c r="E70" s="259">
        <v>0</v>
      </c>
      <c r="F70" s="259">
        <v>0</v>
      </c>
      <c r="G70" s="259">
        <v>0</v>
      </c>
      <c r="H70" s="259">
        <v>0</v>
      </c>
      <c r="I70" s="259">
        <v>0</v>
      </c>
      <c r="J70" s="259">
        <v>0</v>
      </c>
      <c r="K70" s="259">
        <v>0</v>
      </c>
      <c r="L70" s="259">
        <v>0</v>
      </c>
      <c r="M70" s="259">
        <v>0</v>
      </c>
      <c r="N70" s="259">
        <v>0</v>
      </c>
      <c r="O70" s="259">
        <v>0</v>
      </c>
      <c r="P70" s="259">
        <v>0</v>
      </c>
      <c r="Q70" s="259">
        <v>0</v>
      </c>
      <c r="R70" s="259">
        <v>0</v>
      </c>
      <c r="S70" s="259">
        <v>0</v>
      </c>
      <c r="T70" s="259">
        <v>0</v>
      </c>
      <c r="U70" s="259">
        <v>0</v>
      </c>
      <c r="V70" s="259">
        <v>0</v>
      </c>
      <c r="W70" s="259">
        <v>0</v>
      </c>
      <c r="X70" s="259">
        <v>0</v>
      </c>
      <c r="Y70" s="259">
        <v>0</v>
      </c>
      <c r="Z70" s="259">
        <v>0</v>
      </c>
      <c r="AA70" s="259">
        <v>0</v>
      </c>
      <c r="AB70" s="259">
        <v>0</v>
      </c>
      <c r="AC70" s="259">
        <v>0</v>
      </c>
      <c r="AD70" s="259">
        <v>0</v>
      </c>
      <c r="AE70" s="259">
        <v>0</v>
      </c>
      <c r="AF70" s="259">
        <v>0</v>
      </c>
      <c r="AG70" s="259">
        <v>0</v>
      </c>
      <c r="AH70" s="259">
        <v>0</v>
      </c>
      <c r="AI70" s="259">
        <v>0</v>
      </c>
      <c r="AJ70" s="259">
        <v>0</v>
      </c>
      <c r="AK70" s="259">
        <v>0</v>
      </c>
      <c r="AL70" s="259">
        <v>0</v>
      </c>
      <c r="AM70" s="259">
        <v>0</v>
      </c>
      <c r="AN70" s="259">
        <v>0</v>
      </c>
      <c r="AO70" s="259">
        <v>0</v>
      </c>
      <c r="AP70" s="259">
        <v>0</v>
      </c>
      <c r="AQ70" s="259">
        <v>0</v>
      </c>
      <c r="AR70" s="259">
        <v>0</v>
      </c>
      <c r="AS70" s="259">
        <v>0</v>
      </c>
      <c r="AT70" s="259">
        <v>0</v>
      </c>
      <c r="AU70" s="259">
        <v>0</v>
      </c>
      <c r="AV70" s="259">
        <v>0</v>
      </c>
      <c r="AW70" s="259">
        <v>0</v>
      </c>
      <c r="AX70" s="259">
        <v>0</v>
      </c>
      <c r="AY70" s="259">
        <v>0</v>
      </c>
      <c r="AZ70" s="259">
        <v>0</v>
      </c>
      <c r="BA70" s="260">
        <v>0</v>
      </c>
    </row>
    <row r="71" spans="1:53" x14ac:dyDescent="0.35">
      <c r="A71" s="256" t="s">
        <v>124</v>
      </c>
      <c r="B71" s="257" t="s">
        <v>335</v>
      </c>
      <c r="C71" s="258">
        <v>0</v>
      </c>
      <c r="D71" s="259">
        <v>0</v>
      </c>
      <c r="E71" s="259">
        <v>0</v>
      </c>
      <c r="F71" s="259">
        <v>0</v>
      </c>
      <c r="G71" s="259">
        <v>0</v>
      </c>
      <c r="H71" s="259">
        <v>0</v>
      </c>
      <c r="I71" s="259">
        <v>0</v>
      </c>
      <c r="J71" s="259">
        <v>0</v>
      </c>
      <c r="K71" s="259">
        <v>0</v>
      </c>
      <c r="L71" s="259">
        <v>0</v>
      </c>
      <c r="M71" s="259">
        <v>0</v>
      </c>
      <c r="N71" s="259">
        <v>0</v>
      </c>
      <c r="O71" s="259">
        <v>0.11942333477156807</v>
      </c>
      <c r="P71" s="259">
        <v>0.47769091128805025</v>
      </c>
      <c r="Q71" s="259">
        <v>0.45380720359224824</v>
      </c>
      <c r="R71" s="259">
        <v>0.42992405778875303</v>
      </c>
      <c r="S71" s="259">
        <v>0.438830839035383</v>
      </c>
      <c r="T71" s="259">
        <v>0.43819479770133357</v>
      </c>
      <c r="U71" s="259">
        <v>0.49644676511893432</v>
      </c>
      <c r="V71" s="259">
        <v>0.50475723802793038</v>
      </c>
      <c r="W71" s="259">
        <v>0.50147187422677486</v>
      </c>
      <c r="X71" s="259">
        <v>0.48781053349893172</v>
      </c>
      <c r="Y71" s="259">
        <v>0.48988279777413529</v>
      </c>
      <c r="Z71" s="259">
        <v>0.46941045833834633</v>
      </c>
      <c r="AA71" s="259">
        <v>0.44962804830622111</v>
      </c>
      <c r="AB71" s="259">
        <v>0.42950543766898175</v>
      </c>
      <c r="AC71" s="259">
        <v>0.41655309006736291</v>
      </c>
      <c r="AD71" s="259">
        <v>0.39735418484417701</v>
      </c>
      <c r="AE71" s="259">
        <v>0.38135940364483278</v>
      </c>
      <c r="AF71" s="259">
        <v>0.37875048724718663</v>
      </c>
      <c r="AG71" s="259">
        <v>0.3684534693583521</v>
      </c>
      <c r="AH71" s="259">
        <v>0.35999814641111116</v>
      </c>
      <c r="AI71" s="259">
        <v>0.35681237713791325</v>
      </c>
      <c r="AJ71" s="259">
        <v>0.34626866046504867</v>
      </c>
      <c r="AK71" s="259">
        <v>0.34199971926328077</v>
      </c>
      <c r="AL71" s="259">
        <v>0.33495946271692478</v>
      </c>
      <c r="AM71" s="259">
        <v>0.32967033471250817</v>
      </c>
      <c r="AN71" s="259">
        <v>0.32872834736864293</v>
      </c>
      <c r="AO71" s="259">
        <v>0.3262864963656909</v>
      </c>
      <c r="AP71" s="259">
        <v>0.32190580123829526</v>
      </c>
      <c r="AQ71" s="259">
        <v>0.3191026459989027</v>
      </c>
      <c r="AR71" s="259">
        <v>0.31396123223322858</v>
      </c>
      <c r="AS71" s="259">
        <v>0.30997438399890154</v>
      </c>
      <c r="AT71" s="259">
        <v>0.29121355882371686</v>
      </c>
      <c r="AU71" s="259">
        <v>0.28698499801029603</v>
      </c>
      <c r="AV71" s="259">
        <v>0.27957572096754552</v>
      </c>
      <c r="AW71" s="259">
        <v>0.2735626111316069</v>
      </c>
      <c r="AX71" s="259">
        <v>0.26647362331385344</v>
      </c>
      <c r="AY71" s="259">
        <v>0.25872665251565613</v>
      </c>
      <c r="AZ71" s="259">
        <v>0.25909064543761268</v>
      </c>
      <c r="BA71" s="260">
        <v>0.25465023404649678</v>
      </c>
    </row>
    <row r="72" spans="1:53" x14ac:dyDescent="0.35">
      <c r="A72" s="256" t="s">
        <v>336</v>
      </c>
      <c r="B72" s="257" t="s">
        <v>337</v>
      </c>
      <c r="C72" s="258">
        <v>0</v>
      </c>
      <c r="D72" s="259">
        <v>0</v>
      </c>
      <c r="E72" s="259">
        <v>0</v>
      </c>
      <c r="F72" s="259">
        <v>0</v>
      </c>
      <c r="G72" s="259">
        <v>0</v>
      </c>
      <c r="H72" s="259">
        <v>0</v>
      </c>
      <c r="I72" s="259">
        <v>0</v>
      </c>
      <c r="J72" s="259">
        <v>0</v>
      </c>
      <c r="K72" s="259">
        <v>0</v>
      </c>
      <c r="L72" s="259">
        <v>0</v>
      </c>
      <c r="M72" s="259">
        <v>0</v>
      </c>
      <c r="N72" s="259">
        <v>0</v>
      </c>
      <c r="O72" s="259">
        <v>3.9648418840164092</v>
      </c>
      <c r="P72" s="259">
        <v>4.6813709306233093</v>
      </c>
      <c r="Q72" s="259">
        <v>4.2514569599694303</v>
      </c>
      <c r="R72" s="259">
        <v>0</v>
      </c>
      <c r="S72" s="259">
        <v>0</v>
      </c>
      <c r="T72" s="259">
        <v>0</v>
      </c>
      <c r="U72" s="259">
        <v>0</v>
      </c>
      <c r="V72" s="259">
        <v>0</v>
      </c>
      <c r="W72" s="259">
        <v>0</v>
      </c>
      <c r="X72" s="259">
        <v>0</v>
      </c>
      <c r="Y72" s="259">
        <v>0</v>
      </c>
      <c r="Z72" s="259">
        <v>0</v>
      </c>
      <c r="AA72" s="259">
        <v>0</v>
      </c>
      <c r="AB72" s="259">
        <v>0</v>
      </c>
      <c r="AC72" s="259">
        <v>0</v>
      </c>
      <c r="AD72" s="259">
        <v>0</v>
      </c>
      <c r="AE72" s="259">
        <v>0</v>
      </c>
      <c r="AF72" s="259">
        <v>0</v>
      </c>
      <c r="AG72" s="259">
        <v>0</v>
      </c>
      <c r="AH72" s="259">
        <v>0</v>
      </c>
      <c r="AI72" s="259">
        <v>0</v>
      </c>
      <c r="AJ72" s="259">
        <v>0</v>
      </c>
      <c r="AK72" s="259">
        <v>0</v>
      </c>
      <c r="AL72" s="259">
        <v>0</v>
      </c>
      <c r="AM72" s="259">
        <v>0</v>
      </c>
      <c r="AN72" s="259">
        <v>0</v>
      </c>
      <c r="AO72" s="259">
        <v>0</v>
      </c>
      <c r="AP72" s="259">
        <v>0</v>
      </c>
      <c r="AQ72" s="259">
        <v>0</v>
      </c>
      <c r="AR72" s="259">
        <v>0</v>
      </c>
      <c r="AS72" s="259">
        <v>0</v>
      </c>
      <c r="AT72" s="259">
        <v>0</v>
      </c>
      <c r="AU72" s="259">
        <v>0</v>
      </c>
      <c r="AV72" s="259">
        <v>0</v>
      </c>
      <c r="AW72" s="259">
        <v>0</v>
      </c>
      <c r="AX72" s="259">
        <v>0</v>
      </c>
      <c r="AY72" s="259">
        <v>0</v>
      </c>
      <c r="AZ72" s="259">
        <v>0</v>
      </c>
      <c r="BA72" s="260">
        <v>0</v>
      </c>
    </row>
    <row r="73" spans="1:53" x14ac:dyDescent="0.35">
      <c r="A73" s="256" t="s">
        <v>125</v>
      </c>
      <c r="B73" s="257" t="s">
        <v>338</v>
      </c>
      <c r="C73" s="258">
        <v>0</v>
      </c>
      <c r="D73" s="259">
        <v>0</v>
      </c>
      <c r="E73" s="259">
        <v>0</v>
      </c>
      <c r="F73" s="259">
        <v>0</v>
      </c>
      <c r="G73" s="259">
        <v>0</v>
      </c>
      <c r="H73" s="259">
        <v>0</v>
      </c>
      <c r="I73" s="259">
        <v>0</v>
      </c>
      <c r="J73" s="259">
        <v>4.8999999999999995</v>
      </c>
      <c r="K73" s="259">
        <v>11.599999999999998</v>
      </c>
      <c r="L73" s="259">
        <v>17.90118</v>
      </c>
      <c r="M73" s="259">
        <v>16.6236744052737</v>
      </c>
      <c r="N73" s="259">
        <v>13.112639724849499</v>
      </c>
      <c r="O73" s="259">
        <v>15.787978284355962</v>
      </c>
      <c r="P73" s="259">
        <v>34.823731728288898</v>
      </c>
      <c r="Q73" s="259">
        <v>38.478073946689605</v>
      </c>
      <c r="R73" s="259">
        <v>37.6421133084934</v>
      </c>
      <c r="S73" s="259">
        <v>38.86119491023765</v>
      </c>
      <c r="T73" s="259">
        <v>38.495404055583833</v>
      </c>
      <c r="U73" s="259">
        <v>37.438730710601398</v>
      </c>
      <c r="V73" s="259">
        <v>37.515818197558055</v>
      </c>
      <c r="W73" s="259">
        <v>37.012226407730878</v>
      </c>
      <c r="X73" s="259">
        <v>36.267446698610357</v>
      </c>
      <c r="Y73" s="259">
        <v>36.283234746823851</v>
      </c>
      <c r="Z73" s="259">
        <v>35.504639122440331</v>
      </c>
      <c r="AA73" s="259">
        <v>34.7211133016148</v>
      </c>
      <c r="AB73" s="259">
        <v>33.78221204859225</v>
      </c>
      <c r="AC73" s="259">
        <v>31.806403916331057</v>
      </c>
      <c r="AD73" s="259">
        <v>30.570588852962516</v>
      </c>
      <c r="AE73" s="259">
        <v>29.597828526008048</v>
      </c>
      <c r="AF73" s="259">
        <v>29.291799338837492</v>
      </c>
      <c r="AG73" s="259">
        <v>28.107396338617114</v>
      </c>
      <c r="AH73" s="259">
        <v>27.377042794847849</v>
      </c>
      <c r="AI73" s="259">
        <v>27.078457219791908</v>
      </c>
      <c r="AJ73" s="259">
        <v>26.924499517269656</v>
      </c>
      <c r="AK73" s="259">
        <v>26.504124350181712</v>
      </c>
      <c r="AL73" s="259">
        <v>26.043146342409415</v>
      </c>
      <c r="AM73" s="259">
        <v>25.634691069043907</v>
      </c>
      <c r="AN73" s="259">
        <v>25.460161842775868</v>
      </c>
      <c r="AO73" s="259">
        <v>25.327866999991915</v>
      </c>
      <c r="AP73" s="259">
        <v>25.183063204365073</v>
      </c>
      <c r="AQ73" s="259">
        <v>24.851707230261439</v>
      </c>
      <c r="AR73" s="259">
        <v>24.60454455693267</v>
      </c>
      <c r="AS73" s="259">
        <v>24.378499296017829</v>
      </c>
      <c r="AT73" s="259">
        <v>24.194895499724669</v>
      </c>
      <c r="AU73" s="259">
        <v>24.006750663388264</v>
      </c>
      <c r="AV73" s="259">
        <v>23.713654731894643</v>
      </c>
      <c r="AW73" s="259">
        <v>22.477611055105864</v>
      </c>
      <c r="AX73" s="259">
        <v>22.015041038373386</v>
      </c>
      <c r="AY73" s="259">
        <v>21.348031438981504</v>
      </c>
      <c r="AZ73" s="259">
        <v>21.318614721892729</v>
      </c>
      <c r="BA73" s="260">
        <v>20.372338250611413</v>
      </c>
    </row>
    <row r="74" spans="1:53" x14ac:dyDescent="0.35">
      <c r="A74" s="261" t="s">
        <v>339</v>
      </c>
      <c r="B74" s="262" t="s">
        <v>340</v>
      </c>
      <c r="C74" s="263">
        <v>0</v>
      </c>
      <c r="D74" s="264">
        <v>0</v>
      </c>
      <c r="E74" s="264">
        <v>0</v>
      </c>
      <c r="F74" s="264">
        <v>0</v>
      </c>
      <c r="G74" s="264">
        <v>0</v>
      </c>
      <c r="H74" s="264">
        <v>0</v>
      </c>
      <c r="I74" s="264">
        <v>0</v>
      </c>
      <c r="J74" s="264">
        <v>0</v>
      </c>
      <c r="K74" s="264">
        <v>0</v>
      </c>
      <c r="L74" s="264">
        <v>0</v>
      </c>
      <c r="M74" s="264">
        <v>0</v>
      </c>
      <c r="N74" s="264">
        <v>0</v>
      </c>
      <c r="O74" s="264">
        <v>0</v>
      </c>
      <c r="P74" s="264">
        <v>0</v>
      </c>
      <c r="Q74" s="264">
        <v>0</v>
      </c>
      <c r="R74" s="264">
        <v>0</v>
      </c>
      <c r="S74" s="264">
        <v>0</v>
      </c>
      <c r="T74" s="264">
        <v>0</v>
      </c>
      <c r="U74" s="264">
        <v>0</v>
      </c>
      <c r="V74" s="264">
        <v>0</v>
      </c>
      <c r="W74" s="264">
        <v>0</v>
      </c>
      <c r="X74" s="264">
        <v>0</v>
      </c>
      <c r="Y74" s="264">
        <v>0</v>
      </c>
      <c r="Z74" s="264">
        <v>0</v>
      </c>
      <c r="AA74" s="264">
        <v>0</v>
      </c>
      <c r="AB74" s="264">
        <v>0</v>
      </c>
      <c r="AC74" s="264">
        <v>0</v>
      </c>
      <c r="AD74" s="264">
        <v>0</v>
      </c>
      <c r="AE74" s="264">
        <v>0</v>
      </c>
      <c r="AF74" s="264">
        <v>0</v>
      </c>
      <c r="AG74" s="264">
        <v>0</v>
      </c>
      <c r="AH74" s="264">
        <v>0</v>
      </c>
      <c r="AI74" s="264">
        <v>0</v>
      </c>
      <c r="AJ74" s="264">
        <v>0</v>
      </c>
      <c r="AK74" s="264">
        <v>0</v>
      </c>
      <c r="AL74" s="264">
        <v>0</v>
      </c>
      <c r="AM74" s="264">
        <v>0</v>
      </c>
      <c r="AN74" s="264">
        <v>0</v>
      </c>
      <c r="AO74" s="264">
        <v>0</v>
      </c>
      <c r="AP74" s="264">
        <v>0</v>
      </c>
      <c r="AQ74" s="264">
        <v>0</v>
      </c>
      <c r="AR74" s="264">
        <v>0</v>
      </c>
      <c r="AS74" s="264">
        <v>0</v>
      </c>
      <c r="AT74" s="264">
        <v>0</v>
      </c>
      <c r="AU74" s="264">
        <v>0</v>
      </c>
      <c r="AV74" s="264">
        <v>0</v>
      </c>
      <c r="AW74" s="264">
        <v>0</v>
      </c>
      <c r="AX74" s="264">
        <v>0</v>
      </c>
      <c r="AY74" s="264">
        <v>0</v>
      </c>
      <c r="AZ74" s="264">
        <v>0</v>
      </c>
      <c r="BA74" s="265">
        <v>0</v>
      </c>
    </row>
    <row r="75" spans="1:53" x14ac:dyDescent="0.35">
      <c r="A75" s="261" t="s">
        <v>341</v>
      </c>
      <c r="B75" s="262" t="s">
        <v>342</v>
      </c>
      <c r="C75" s="263">
        <v>0</v>
      </c>
      <c r="D75" s="264">
        <v>0</v>
      </c>
      <c r="E75" s="264">
        <v>0</v>
      </c>
      <c r="F75" s="264">
        <v>0</v>
      </c>
      <c r="G75" s="264">
        <v>0</v>
      </c>
      <c r="H75" s="264">
        <v>0</v>
      </c>
      <c r="I75" s="264">
        <v>0</v>
      </c>
      <c r="J75" s="264">
        <v>0.3</v>
      </c>
      <c r="K75" s="264">
        <v>0</v>
      </c>
      <c r="L75" s="264">
        <v>0</v>
      </c>
      <c r="M75" s="264">
        <v>0</v>
      </c>
      <c r="N75" s="264">
        <v>0</v>
      </c>
      <c r="O75" s="264">
        <v>0</v>
      </c>
      <c r="P75" s="264">
        <v>0</v>
      </c>
      <c r="Q75" s="264">
        <v>0</v>
      </c>
      <c r="R75" s="264">
        <v>0</v>
      </c>
      <c r="S75" s="264">
        <v>0</v>
      </c>
      <c r="T75" s="264">
        <v>0</v>
      </c>
      <c r="U75" s="264">
        <v>0</v>
      </c>
      <c r="V75" s="264">
        <v>0</v>
      </c>
      <c r="W75" s="264">
        <v>0</v>
      </c>
      <c r="X75" s="264">
        <v>0</v>
      </c>
      <c r="Y75" s="264">
        <v>0</v>
      </c>
      <c r="Z75" s="264">
        <v>0</v>
      </c>
      <c r="AA75" s="264">
        <v>0</v>
      </c>
      <c r="AB75" s="264">
        <v>0</v>
      </c>
      <c r="AC75" s="264">
        <v>0</v>
      </c>
      <c r="AD75" s="264">
        <v>0</v>
      </c>
      <c r="AE75" s="264">
        <v>0</v>
      </c>
      <c r="AF75" s="264">
        <v>0</v>
      </c>
      <c r="AG75" s="264">
        <v>0</v>
      </c>
      <c r="AH75" s="264">
        <v>0</v>
      </c>
      <c r="AI75" s="264">
        <v>0</v>
      </c>
      <c r="AJ75" s="264">
        <v>0</v>
      </c>
      <c r="AK75" s="264">
        <v>0</v>
      </c>
      <c r="AL75" s="264">
        <v>0</v>
      </c>
      <c r="AM75" s="264">
        <v>0</v>
      </c>
      <c r="AN75" s="264">
        <v>0</v>
      </c>
      <c r="AO75" s="264">
        <v>0</v>
      </c>
      <c r="AP75" s="264">
        <v>0</v>
      </c>
      <c r="AQ75" s="264">
        <v>0</v>
      </c>
      <c r="AR75" s="264">
        <v>0</v>
      </c>
      <c r="AS75" s="264">
        <v>0</v>
      </c>
      <c r="AT75" s="264">
        <v>0</v>
      </c>
      <c r="AU75" s="264">
        <v>0</v>
      </c>
      <c r="AV75" s="264">
        <v>0</v>
      </c>
      <c r="AW75" s="264">
        <v>0</v>
      </c>
      <c r="AX75" s="264">
        <v>0</v>
      </c>
      <c r="AY75" s="264">
        <v>0</v>
      </c>
      <c r="AZ75" s="264">
        <v>0</v>
      </c>
      <c r="BA75" s="265">
        <v>0</v>
      </c>
    </row>
    <row r="76" spans="1:53" x14ac:dyDescent="0.35">
      <c r="A76" s="261" t="s">
        <v>343</v>
      </c>
      <c r="B76" s="262" t="s">
        <v>344</v>
      </c>
      <c r="C76" s="263">
        <v>0</v>
      </c>
      <c r="D76" s="264">
        <v>0</v>
      </c>
      <c r="E76" s="264">
        <v>0</v>
      </c>
      <c r="F76" s="264">
        <v>0</v>
      </c>
      <c r="G76" s="264">
        <v>0</v>
      </c>
      <c r="H76" s="264">
        <v>0</v>
      </c>
      <c r="I76" s="264">
        <v>0</v>
      </c>
      <c r="J76" s="264">
        <v>0</v>
      </c>
      <c r="K76" s="264">
        <v>0</v>
      </c>
      <c r="L76" s="264">
        <v>0</v>
      </c>
      <c r="M76" s="264">
        <v>0</v>
      </c>
      <c r="N76" s="264">
        <v>0</v>
      </c>
      <c r="O76" s="264">
        <v>0</v>
      </c>
      <c r="P76" s="264">
        <v>0</v>
      </c>
      <c r="Q76" s="264">
        <v>0</v>
      </c>
      <c r="R76" s="264">
        <v>0</v>
      </c>
      <c r="S76" s="264">
        <v>0</v>
      </c>
      <c r="T76" s="264">
        <v>0</v>
      </c>
      <c r="U76" s="264">
        <v>0</v>
      </c>
      <c r="V76" s="264">
        <v>0</v>
      </c>
      <c r="W76" s="264">
        <v>0</v>
      </c>
      <c r="X76" s="264">
        <v>0</v>
      </c>
      <c r="Y76" s="264">
        <v>0</v>
      </c>
      <c r="Z76" s="264">
        <v>0</v>
      </c>
      <c r="AA76" s="264">
        <v>0</v>
      </c>
      <c r="AB76" s="264">
        <v>0</v>
      </c>
      <c r="AC76" s="264">
        <v>0</v>
      </c>
      <c r="AD76" s="264">
        <v>0</v>
      </c>
      <c r="AE76" s="264">
        <v>0</v>
      </c>
      <c r="AF76" s="264">
        <v>0</v>
      </c>
      <c r="AG76" s="264">
        <v>0</v>
      </c>
      <c r="AH76" s="264">
        <v>0</v>
      </c>
      <c r="AI76" s="264">
        <v>0</v>
      </c>
      <c r="AJ76" s="264">
        <v>0</v>
      </c>
      <c r="AK76" s="264">
        <v>0</v>
      </c>
      <c r="AL76" s="264">
        <v>0</v>
      </c>
      <c r="AM76" s="264">
        <v>0</v>
      </c>
      <c r="AN76" s="264">
        <v>0</v>
      </c>
      <c r="AO76" s="264">
        <v>0</v>
      </c>
      <c r="AP76" s="264">
        <v>0</v>
      </c>
      <c r="AQ76" s="264">
        <v>0</v>
      </c>
      <c r="AR76" s="264">
        <v>0</v>
      </c>
      <c r="AS76" s="264">
        <v>0</v>
      </c>
      <c r="AT76" s="264">
        <v>0</v>
      </c>
      <c r="AU76" s="264">
        <v>0</v>
      </c>
      <c r="AV76" s="264">
        <v>0</v>
      </c>
      <c r="AW76" s="264">
        <v>0</v>
      </c>
      <c r="AX76" s="264">
        <v>0</v>
      </c>
      <c r="AY76" s="264">
        <v>0</v>
      </c>
      <c r="AZ76" s="264">
        <v>0</v>
      </c>
      <c r="BA76" s="265">
        <v>0</v>
      </c>
    </row>
    <row r="77" spans="1:53" x14ac:dyDescent="0.35">
      <c r="A77" s="261" t="s">
        <v>345</v>
      </c>
      <c r="B77" s="262" t="s">
        <v>346</v>
      </c>
      <c r="C77" s="263">
        <v>0</v>
      </c>
      <c r="D77" s="264">
        <v>0</v>
      </c>
      <c r="E77" s="264">
        <v>0</v>
      </c>
      <c r="F77" s="264">
        <v>0</v>
      </c>
      <c r="G77" s="264">
        <v>0</v>
      </c>
      <c r="H77" s="264">
        <v>0</v>
      </c>
      <c r="I77" s="264">
        <v>0</v>
      </c>
      <c r="J77" s="264">
        <v>4.5999999999999996</v>
      </c>
      <c r="K77" s="264">
        <v>11.599999999999998</v>
      </c>
      <c r="L77" s="264">
        <v>17.90118</v>
      </c>
      <c r="M77" s="264">
        <v>16.6236744052737</v>
      </c>
      <c r="N77" s="264">
        <v>13.112639724849499</v>
      </c>
      <c r="O77" s="264">
        <v>15.787978284355962</v>
      </c>
      <c r="P77" s="264">
        <v>34.823731728288898</v>
      </c>
      <c r="Q77" s="264">
        <v>38.478073946689605</v>
      </c>
      <c r="R77" s="264">
        <v>37.6421133084934</v>
      </c>
      <c r="S77" s="264">
        <v>38.86119491023765</v>
      </c>
      <c r="T77" s="264">
        <v>38.495404055583833</v>
      </c>
      <c r="U77" s="264">
        <v>37.438730710601398</v>
      </c>
      <c r="V77" s="264">
        <v>37.515818197558055</v>
      </c>
      <c r="W77" s="264">
        <v>37.012226407730878</v>
      </c>
      <c r="X77" s="264">
        <v>36.267446698610357</v>
      </c>
      <c r="Y77" s="264">
        <v>36.283234746823851</v>
      </c>
      <c r="Z77" s="264">
        <v>35.504639122440331</v>
      </c>
      <c r="AA77" s="264">
        <v>34.7211133016148</v>
      </c>
      <c r="AB77" s="264">
        <v>33.78221204859225</v>
      </c>
      <c r="AC77" s="264">
        <v>31.806403916331057</v>
      </c>
      <c r="AD77" s="264">
        <v>30.570588852962516</v>
      </c>
      <c r="AE77" s="264">
        <v>29.597828526008048</v>
      </c>
      <c r="AF77" s="264">
        <v>29.291799338837492</v>
      </c>
      <c r="AG77" s="264">
        <v>28.107396338617114</v>
      </c>
      <c r="AH77" s="264">
        <v>27.377042794847849</v>
      </c>
      <c r="AI77" s="264">
        <v>27.078457219791908</v>
      </c>
      <c r="AJ77" s="264">
        <v>26.924499517269656</v>
      </c>
      <c r="AK77" s="264">
        <v>26.504124350181712</v>
      </c>
      <c r="AL77" s="264">
        <v>26.043146342409415</v>
      </c>
      <c r="AM77" s="264">
        <v>25.634691069043907</v>
      </c>
      <c r="AN77" s="264">
        <v>25.460161842775868</v>
      </c>
      <c r="AO77" s="264">
        <v>25.327866999991915</v>
      </c>
      <c r="AP77" s="264">
        <v>25.183063204365073</v>
      </c>
      <c r="AQ77" s="264">
        <v>24.851707230261439</v>
      </c>
      <c r="AR77" s="264">
        <v>24.60454455693267</v>
      </c>
      <c r="AS77" s="264">
        <v>24.378499296017829</v>
      </c>
      <c r="AT77" s="264">
        <v>24.194895499724669</v>
      </c>
      <c r="AU77" s="264">
        <v>24.006750663388264</v>
      </c>
      <c r="AV77" s="264">
        <v>23.713654731894643</v>
      </c>
      <c r="AW77" s="264">
        <v>22.477611055105864</v>
      </c>
      <c r="AX77" s="264">
        <v>22.015041038373386</v>
      </c>
      <c r="AY77" s="264">
        <v>21.348031438981504</v>
      </c>
      <c r="AZ77" s="264">
        <v>21.318614721892729</v>
      </c>
      <c r="BA77" s="265">
        <v>20.372338250611413</v>
      </c>
    </row>
    <row r="78" spans="1:53" x14ac:dyDescent="0.35">
      <c r="A78" s="251" t="s">
        <v>126</v>
      </c>
      <c r="B78" s="252" t="s">
        <v>347</v>
      </c>
      <c r="C78" s="253">
        <v>0</v>
      </c>
      <c r="D78" s="254">
        <v>0</v>
      </c>
      <c r="E78" s="254">
        <v>0</v>
      </c>
      <c r="F78" s="254">
        <v>0</v>
      </c>
      <c r="G78" s="254">
        <v>0</v>
      </c>
      <c r="H78" s="254">
        <v>0</v>
      </c>
      <c r="I78" s="254">
        <v>0</v>
      </c>
      <c r="J78" s="254">
        <v>0</v>
      </c>
      <c r="K78" s="254">
        <v>0</v>
      </c>
      <c r="L78" s="254">
        <v>0</v>
      </c>
      <c r="M78" s="254">
        <v>0</v>
      </c>
      <c r="N78" s="254">
        <v>0</v>
      </c>
      <c r="O78" s="254">
        <v>0</v>
      </c>
      <c r="P78" s="254">
        <v>0</v>
      </c>
      <c r="Q78" s="254">
        <v>0</v>
      </c>
      <c r="R78" s="254">
        <v>0</v>
      </c>
      <c r="S78" s="254">
        <v>0</v>
      </c>
      <c r="T78" s="254">
        <v>0</v>
      </c>
      <c r="U78" s="254">
        <v>0</v>
      </c>
      <c r="V78" s="254">
        <v>0</v>
      </c>
      <c r="W78" s="254">
        <v>0</v>
      </c>
      <c r="X78" s="254">
        <v>0</v>
      </c>
      <c r="Y78" s="254">
        <v>0</v>
      </c>
      <c r="Z78" s="254">
        <v>0</v>
      </c>
      <c r="AA78" s="254">
        <v>0</v>
      </c>
      <c r="AB78" s="254">
        <v>0</v>
      </c>
      <c r="AC78" s="254">
        <v>0</v>
      </c>
      <c r="AD78" s="254">
        <v>0</v>
      </c>
      <c r="AE78" s="254">
        <v>0</v>
      </c>
      <c r="AF78" s="254">
        <v>0</v>
      </c>
      <c r="AG78" s="254">
        <v>0</v>
      </c>
      <c r="AH78" s="254">
        <v>0</v>
      </c>
      <c r="AI78" s="254">
        <v>0</v>
      </c>
      <c r="AJ78" s="254">
        <v>0</v>
      </c>
      <c r="AK78" s="254">
        <v>0</v>
      </c>
      <c r="AL78" s="254">
        <v>0</v>
      </c>
      <c r="AM78" s="254">
        <v>0</v>
      </c>
      <c r="AN78" s="254">
        <v>0</v>
      </c>
      <c r="AO78" s="254">
        <v>0</v>
      </c>
      <c r="AP78" s="254">
        <v>0</v>
      </c>
      <c r="AQ78" s="254">
        <v>0</v>
      </c>
      <c r="AR78" s="254">
        <v>0</v>
      </c>
      <c r="AS78" s="254">
        <v>0</v>
      </c>
      <c r="AT78" s="254">
        <v>0</v>
      </c>
      <c r="AU78" s="254">
        <v>0</v>
      </c>
      <c r="AV78" s="254">
        <v>0</v>
      </c>
      <c r="AW78" s="254">
        <v>0</v>
      </c>
      <c r="AX78" s="254">
        <v>0</v>
      </c>
      <c r="AY78" s="254">
        <v>0</v>
      </c>
      <c r="AZ78" s="254">
        <v>0</v>
      </c>
      <c r="BA78" s="255">
        <v>0</v>
      </c>
    </row>
    <row r="79" spans="1:53" x14ac:dyDescent="0.35">
      <c r="A79" s="246" t="s">
        <v>36</v>
      </c>
      <c r="B79" s="247" t="s">
        <v>348</v>
      </c>
      <c r="C79" s="248">
        <v>2893.3992922537932</v>
      </c>
      <c r="D79" s="249">
        <v>3266.3598400000001</v>
      </c>
      <c r="E79" s="249">
        <v>3299.8461200000006</v>
      </c>
      <c r="F79" s="249">
        <v>3313.9658899999995</v>
      </c>
      <c r="G79" s="249">
        <v>3296.0782099999997</v>
      </c>
      <c r="H79" s="249">
        <v>3441.1005151732561</v>
      </c>
      <c r="I79" s="249">
        <v>3408.2877299999996</v>
      </c>
      <c r="J79" s="249">
        <v>3567.403170000001</v>
      </c>
      <c r="K79" s="249">
        <v>3469.9409099999998</v>
      </c>
      <c r="L79" s="249">
        <v>3501.7210499999997</v>
      </c>
      <c r="M79" s="249">
        <v>3389.1067413435007</v>
      </c>
      <c r="N79" s="249">
        <v>3475.3291017664801</v>
      </c>
      <c r="O79" s="249">
        <v>3299.6099216452949</v>
      </c>
      <c r="P79" s="249">
        <v>3259.5986909060484</v>
      </c>
      <c r="Q79" s="249">
        <v>3158.8075844297368</v>
      </c>
      <c r="R79" s="249">
        <v>3124.4542799919518</v>
      </c>
      <c r="S79" s="249">
        <v>3188.5687039081677</v>
      </c>
      <c r="T79" s="249">
        <v>3222.0028442869257</v>
      </c>
      <c r="U79" s="249">
        <v>3353.5753759629342</v>
      </c>
      <c r="V79" s="249">
        <v>3520.5276521026999</v>
      </c>
      <c r="W79" s="249">
        <v>3608.8708328003504</v>
      </c>
      <c r="X79" s="249">
        <v>3657.3007564785648</v>
      </c>
      <c r="Y79" s="249">
        <v>3752.279178323839</v>
      </c>
      <c r="Z79" s="249">
        <v>3745.6052022416043</v>
      </c>
      <c r="AA79" s="249">
        <v>3719.5116579503724</v>
      </c>
      <c r="AB79" s="249">
        <v>3676.6728777922167</v>
      </c>
      <c r="AC79" s="249">
        <v>3600.2481626660656</v>
      </c>
      <c r="AD79" s="249">
        <v>3507.6380349365963</v>
      </c>
      <c r="AE79" s="249">
        <v>3429.7417867566992</v>
      </c>
      <c r="AF79" s="249">
        <v>3417.3052579251571</v>
      </c>
      <c r="AG79" s="249">
        <v>3363.0995959078837</v>
      </c>
      <c r="AH79" s="249">
        <v>3359.6117085446472</v>
      </c>
      <c r="AI79" s="249">
        <v>3355.1265901857441</v>
      </c>
      <c r="AJ79" s="249">
        <v>3324.8444782385445</v>
      </c>
      <c r="AK79" s="249">
        <v>3334.1088836584581</v>
      </c>
      <c r="AL79" s="249">
        <v>3304.9932288461655</v>
      </c>
      <c r="AM79" s="249">
        <v>3331.554803539967</v>
      </c>
      <c r="AN79" s="249">
        <v>3402.7143788243966</v>
      </c>
      <c r="AO79" s="249">
        <v>3485.7133593989965</v>
      </c>
      <c r="AP79" s="249">
        <v>3744.1569478558731</v>
      </c>
      <c r="AQ79" s="249">
        <v>3727.0538698723581</v>
      </c>
      <c r="AR79" s="249">
        <v>3945.6726581566763</v>
      </c>
      <c r="AS79" s="249">
        <v>4308.0445531763326</v>
      </c>
      <c r="AT79" s="249">
        <v>4585.1278561318886</v>
      </c>
      <c r="AU79" s="249">
        <v>4566.9940291085268</v>
      </c>
      <c r="AV79" s="249">
        <v>4509.849545158766</v>
      </c>
      <c r="AW79" s="249">
        <v>4423.5430587733272</v>
      </c>
      <c r="AX79" s="249">
        <v>4281.4491550950843</v>
      </c>
      <c r="AY79" s="249">
        <v>4214.7731513905355</v>
      </c>
      <c r="AZ79" s="249">
        <v>4151.0062498617772</v>
      </c>
      <c r="BA79" s="250">
        <v>3992.9847854814116</v>
      </c>
    </row>
    <row r="80" spans="1:53" x14ac:dyDescent="0.35">
      <c r="A80" s="246" t="s">
        <v>349</v>
      </c>
      <c r="B80" s="247">
        <v>7200</v>
      </c>
      <c r="C80" s="248">
        <v>33.080355692930176</v>
      </c>
      <c r="D80" s="249">
        <v>130.10355999999999</v>
      </c>
      <c r="E80" s="249">
        <v>15.798230000000002</v>
      </c>
      <c r="F80" s="249">
        <v>25.099539999999998</v>
      </c>
      <c r="G80" s="249">
        <v>19.49231</v>
      </c>
      <c r="H80" s="249">
        <v>28.757040562674366</v>
      </c>
      <c r="I80" s="249">
        <v>38.6999</v>
      </c>
      <c r="J80" s="249">
        <v>1.2</v>
      </c>
      <c r="K80" s="249">
        <v>11.099929999999999</v>
      </c>
      <c r="L80" s="249">
        <v>14.00001</v>
      </c>
      <c r="M80" s="249">
        <v>0</v>
      </c>
      <c r="N80" s="249">
        <v>0</v>
      </c>
      <c r="O80" s="249">
        <v>3.9648418840164301</v>
      </c>
      <c r="P80" s="249">
        <v>4.6813709306233093</v>
      </c>
      <c r="Q80" s="249">
        <v>4.2514569599694303</v>
      </c>
      <c r="R80" s="249">
        <v>0</v>
      </c>
      <c r="S80" s="249">
        <v>0</v>
      </c>
      <c r="T80" s="249">
        <v>0</v>
      </c>
      <c r="U80" s="249">
        <v>0</v>
      </c>
      <c r="V80" s="249">
        <v>0</v>
      </c>
      <c r="W80" s="249">
        <v>0</v>
      </c>
      <c r="X80" s="249">
        <v>0</v>
      </c>
      <c r="Y80" s="249">
        <v>0</v>
      </c>
      <c r="Z80" s="249">
        <v>0</v>
      </c>
      <c r="AA80" s="249">
        <v>0</v>
      </c>
      <c r="AB80" s="249">
        <v>0</v>
      </c>
      <c r="AC80" s="249">
        <v>0</v>
      </c>
      <c r="AD80" s="249">
        <v>0</v>
      </c>
      <c r="AE80" s="249">
        <v>0</v>
      </c>
      <c r="AF80" s="249">
        <v>0</v>
      </c>
      <c r="AG80" s="249">
        <v>0</v>
      </c>
      <c r="AH80" s="249">
        <v>0</v>
      </c>
      <c r="AI80" s="249">
        <v>0</v>
      </c>
      <c r="AJ80" s="249">
        <v>0</v>
      </c>
      <c r="AK80" s="249">
        <v>0</v>
      </c>
      <c r="AL80" s="249">
        <v>0</v>
      </c>
      <c r="AM80" s="249">
        <v>0</v>
      </c>
      <c r="AN80" s="249">
        <v>0</v>
      </c>
      <c r="AO80" s="249">
        <v>0</v>
      </c>
      <c r="AP80" s="249">
        <v>0</v>
      </c>
      <c r="AQ80" s="249">
        <v>0</v>
      </c>
      <c r="AR80" s="249">
        <v>0</v>
      </c>
      <c r="AS80" s="249">
        <v>0</v>
      </c>
      <c r="AT80" s="249">
        <v>0</v>
      </c>
      <c r="AU80" s="249">
        <v>0</v>
      </c>
      <c r="AV80" s="249">
        <v>0</v>
      </c>
      <c r="AW80" s="249">
        <v>0</v>
      </c>
      <c r="AX80" s="249">
        <v>0</v>
      </c>
      <c r="AY80" s="249">
        <v>0</v>
      </c>
      <c r="AZ80" s="249">
        <v>0</v>
      </c>
      <c r="BA80" s="250">
        <v>0</v>
      </c>
    </row>
    <row r="81" spans="1:53" x14ac:dyDescent="0.35">
      <c r="A81" s="251" t="s">
        <v>350</v>
      </c>
      <c r="B81" s="252" t="s">
        <v>351</v>
      </c>
      <c r="C81" s="253">
        <v>33.080355692930176</v>
      </c>
      <c r="D81" s="254">
        <v>130.10355999999999</v>
      </c>
      <c r="E81" s="254">
        <v>15.798230000000002</v>
      </c>
      <c r="F81" s="254">
        <v>25.099539999999998</v>
      </c>
      <c r="G81" s="254">
        <v>19.49231</v>
      </c>
      <c r="H81" s="254">
        <v>28.757040562674366</v>
      </c>
      <c r="I81" s="254">
        <v>38.6999</v>
      </c>
      <c r="J81" s="254">
        <v>1.2</v>
      </c>
      <c r="K81" s="254">
        <v>11.099929999999999</v>
      </c>
      <c r="L81" s="254">
        <v>14.00001</v>
      </c>
      <c r="M81" s="254">
        <v>0</v>
      </c>
      <c r="N81" s="254">
        <v>0</v>
      </c>
      <c r="O81" s="254">
        <v>0</v>
      </c>
      <c r="P81" s="254">
        <v>0</v>
      </c>
      <c r="Q81" s="254">
        <v>0</v>
      </c>
      <c r="R81" s="254">
        <v>0</v>
      </c>
      <c r="S81" s="254">
        <v>0</v>
      </c>
      <c r="T81" s="254">
        <v>0</v>
      </c>
      <c r="U81" s="254">
        <v>0</v>
      </c>
      <c r="V81" s="254">
        <v>0</v>
      </c>
      <c r="W81" s="254">
        <v>0</v>
      </c>
      <c r="X81" s="254">
        <v>0</v>
      </c>
      <c r="Y81" s="254">
        <v>0</v>
      </c>
      <c r="Z81" s="254">
        <v>0</v>
      </c>
      <c r="AA81" s="254">
        <v>0</v>
      </c>
      <c r="AB81" s="254">
        <v>0</v>
      </c>
      <c r="AC81" s="254">
        <v>0</v>
      </c>
      <c r="AD81" s="254">
        <v>0</v>
      </c>
      <c r="AE81" s="254">
        <v>0</v>
      </c>
      <c r="AF81" s="254">
        <v>0</v>
      </c>
      <c r="AG81" s="254">
        <v>0</v>
      </c>
      <c r="AH81" s="254">
        <v>0</v>
      </c>
      <c r="AI81" s="254">
        <v>0</v>
      </c>
      <c r="AJ81" s="254">
        <v>0</v>
      </c>
      <c r="AK81" s="254">
        <v>0</v>
      </c>
      <c r="AL81" s="254">
        <v>0</v>
      </c>
      <c r="AM81" s="254">
        <v>0</v>
      </c>
      <c r="AN81" s="254">
        <v>0</v>
      </c>
      <c r="AO81" s="254">
        <v>0</v>
      </c>
      <c r="AP81" s="254">
        <v>0</v>
      </c>
      <c r="AQ81" s="254">
        <v>0</v>
      </c>
      <c r="AR81" s="254">
        <v>0</v>
      </c>
      <c r="AS81" s="254">
        <v>0</v>
      </c>
      <c r="AT81" s="254">
        <v>0</v>
      </c>
      <c r="AU81" s="254">
        <v>0</v>
      </c>
      <c r="AV81" s="254">
        <v>0</v>
      </c>
      <c r="AW81" s="254">
        <v>0</v>
      </c>
      <c r="AX81" s="254">
        <v>0</v>
      </c>
      <c r="AY81" s="254">
        <v>0</v>
      </c>
      <c r="AZ81" s="254">
        <v>0</v>
      </c>
      <c r="BA81" s="255">
        <v>0</v>
      </c>
    </row>
    <row r="82" spans="1:53" x14ac:dyDescent="0.35">
      <c r="A82" s="251" t="s">
        <v>352</v>
      </c>
      <c r="B82" s="252" t="s">
        <v>353</v>
      </c>
      <c r="C82" s="253">
        <v>0</v>
      </c>
      <c r="D82" s="254">
        <v>0</v>
      </c>
      <c r="E82" s="254">
        <v>0</v>
      </c>
      <c r="F82" s="254">
        <v>0</v>
      </c>
      <c r="G82" s="254">
        <v>0</v>
      </c>
      <c r="H82" s="254">
        <v>0</v>
      </c>
      <c r="I82" s="254">
        <v>0</v>
      </c>
      <c r="J82" s="254">
        <v>0</v>
      </c>
      <c r="K82" s="254">
        <v>0</v>
      </c>
      <c r="L82" s="254">
        <v>0</v>
      </c>
      <c r="M82" s="254">
        <v>0</v>
      </c>
      <c r="N82" s="254">
        <v>0</v>
      </c>
      <c r="O82" s="254">
        <v>3.9648418840164301</v>
      </c>
      <c r="P82" s="254">
        <v>4.6813709306233093</v>
      </c>
      <c r="Q82" s="254">
        <v>4.2514569599694303</v>
      </c>
      <c r="R82" s="254">
        <v>0</v>
      </c>
      <c r="S82" s="254">
        <v>0</v>
      </c>
      <c r="T82" s="254">
        <v>0</v>
      </c>
      <c r="U82" s="254">
        <v>0</v>
      </c>
      <c r="V82" s="254">
        <v>0</v>
      </c>
      <c r="W82" s="254">
        <v>0</v>
      </c>
      <c r="X82" s="254">
        <v>0</v>
      </c>
      <c r="Y82" s="254">
        <v>0</v>
      </c>
      <c r="Z82" s="254">
        <v>0</v>
      </c>
      <c r="AA82" s="254">
        <v>0</v>
      </c>
      <c r="AB82" s="254">
        <v>0</v>
      </c>
      <c r="AC82" s="254">
        <v>0</v>
      </c>
      <c r="AD82" s="254">
        <v>0</v>
      </c>
      <c r="AE82" s="254">
        <v>0</v>
      </c>
      <c r="AF82" s="254">
        <v>0</v>
      </c>
      <c r="AG82" s="254">
        <v>0</v>
      </c>
      <c r="AH82" s="254">
        <v>0</v>
      </c>
      <c r="AI82" s="254">
        <v>0</v>
      </c>
      <c r="AJ82" s="254">
        <v>0</v>
      </c>
      <c r="AK82" s="254">
        <v>0</v>
      </c>
      <c r="AL82" s="254">
        <v>0</v>
      </c>
      <c r="AM82" s="254">
        <v>0</v>
      </c>
      <c r="AN82" s="254">
        <v>0</v>
      </c>
      <c r="AO82" s="254">
        <v>0</v>
      </c>
      <c r="AP82" s="254">
        <v>0</v>
      </c>
      <c r="AQ82" s="254">
        <v>0</v>
      </c>
      <c r="AR82" s="254">
        <v>0</v>
      </c>
      <c r="AS82" s="254">
        <v>0</v>
      </c>
      <c r="AT82" s="254">
        <v>0</v>
      </c>
      <c r="AU82" s="254">
        <v>0</v>
      </c>
      <c r="AV82" s="254">
        <v>0</v>
      </c>
      <c r="AW82" s="254">
        <v>0</v>
      </c>
      <c r="AX82" s="254">
        <v>0</v>
      </c>
      <c r="AY82" s="254">
        <v>0</v>
      </c>
      <c r="AZ82" s="254">
        <v>0</v>
      </c>
      <c r="BA82" s="255">
        <v>0</v>
      </c>
    </row>
    <row r="83" spans="1:53" x14ac:dyDescent="0.35">
      <c r="A83" s="246" t="s">
        <v>37</v>
      </c>
      <c r="B83" s="247" t="s">
        <v>354</v>
      </c>
      <c r="C83" s="248">
        <v>0</v>
      </c>
      <c r="D83" s="249">
        <v>0</v>
      </c>
      <c r="E83" s="249">
        <v>0</v>
      </c>
      <c r="F83" s="249">
        <v>0</v>
      </c>
      <c r="G83" s="249">
        <v>0</v>
      </c>
      <c r="H83" s="249">
        <v>0</v>
      </c>
      <c r="I83" s="249">
        <v>0</v>
      </c>
      <c r="J83" s="249">
        <v>0</v>
      </c>
      <c r="K83" s="249">
        <v>0</v>
      </c>
      <c r="L83" s="249">
        <v>0</v>
      </c>
      <c r="M83" s="249">
        <v>0</v>
      </c>
      <c r="N83" s="249">
        <v>0</v>
      </c>
      <c r="O83" s="249">
        <v>0</v>
      </c>
      <c r="P83" s="249">
        <v>0</v>
      </c>
      <c r="Q83" s="249">
        <v>0</v>
      </c>
      <c r="R83" s="249">
        <v>0</v>
      </c>
      <c r="S83" s="249">
        <v>0</v>
      </c>
      <c r="T83" s="249">
        <v>0</v>
      </c>
      <c r="U83" s="249">
        <v>0</v>
      </c>
      <c r="V83" s="249">
        <v>0</v>
      </c>
      <c r="W83" s="249">
        <v>0</v>
      </c>
      <c r="X83" s="249">
        <v>0</v>
      </c>
      <c r="Y83" s="249">
        <v>0</v>
      </c>
      <c r="Z83" s="249">
        <v>0</v>
      </c>
      <c r="AA83" s="249">
        <v>0</v>
      </c>
      <c r="AB83" s="249">
        <v>0</v>
      </c>
      <c r="AC83" s="249">
        <v>0</v>
      </c>
      <c r="AD83" s="249">
        <v>0</v>
      </c>
      <c r="AE83" s="249">
        <v>0</v>
      </c>
      <c r="AF83" s="249">
        <v>0</v>
      </c>
      <c r="AG83" s="249">
        <v>0</v>
      </c>
      <c r="AH83" s="249">
        <v>0</v>
      </c>
      <c r="AI83" s="249">
        <v>0</v>
      </c>
      <c r="AJ83" s="249">
        <v>0</v>
      </c>
      <c r="AK83" s="249">
        <v>0</v>
      </c>
      <c r="AL83" s="249">
        <v>0</v>
      </c>
      <c r="AM83" s="249">
        <v>0</v>
      </c>
      <c r="AN83" s="249">
        <v>0</v>
      </c>
      <c r="AO83" s="249">
        <v>0</v>
      </c>
      <c r="AP83" s="249">
        <v>0</v>
      </c>
      <c r="AQ83" s="249">
        <v>0</v>
      </c>
      <c r="AR83" s="249">
        <v>0</v>
      </c>
      <c r="AS83" s="249">
        <v>0</v>
      </c>
      <c r="AT83" s="249">
        <v>0</v>
      </c>
      <c r="AU83" s="249">
        <v>0</v>
      </c>
      <c r="AV83" s="249">
        <v>0</v>
      </c>
      <c r="AW83" s="249">
        <v>0</v>
      </c>
      <c r="AX83" s="249">
        <v>0</v>
      </c>
      <c r="AY83" s="249">
        <v>0</v>
      </c>
      <c r="AZ83" s="249">
        <v>0</v>
      </c>
      <c r="BA83" s="250">
        <v>0</v>
      </c>
    </row>
    <row r="84" spans="1:53" x14ac:dyDescent="0.35">
      <c r="A84" s="266" t="s">
        <v>355</v>
      </c>
      <c r="B84" s="267" t="s">
        <v>356</v>
      </c>
      <c r="C84" s="268">
        <v>0</v>
      </c>
      <c r="D84" s="269">
        <v>0</v>
      </c>
      <c r="E84" s="269">
        <v>0</v>
      </c>
      <c r="F84" s="269">
        <v>0</v>
      </c>
      <c r="G84" s="269">
        <v>0</v>
      </c>
      <c r="H84" s="269">
        <v>0</v>
      </c>
      <c r="I84" s="269">
        <v>0</v>
      </c>
      <c r="J84" s="269">
        <v>0</v>
      </c>
      <c r="K84" s="269">
        <v>0</v>
      </c>
      <c r="L84" s="269">
        <v>0</v>
      </c>
      <c r="M84" s="269">
        <v>0</v>
      </c>
      <c r="N84" s="269">
        <v>0</v>
      </c>
      <c r="O84" s="269">
        <v>0</v>
      </c>
      <c r="P84" s="269">
        <v>0</v>
      </c>
      <c r="Q84" s="269">
        <v>0</v>
      </c>
      <c r="R84" s="269">
        <v>0</v>
      </c>
      <c r="S84" s="269">
        <v>0</v>
      </c>
      <c r="T84" s="269">
        <v>0</v>
      </c>
      <c r="U84" s="269">
        <v>0</v>
      </c>
      <c r="V84" s="269">
        <v>0</v>
      </c>
      <c r="W84" s="269">
        <v>0</v>
      </c>
      <c r="X84" s="269">
        <v>0</v>
      </c>
      <c r="Y84" s="269">
        <v>0</v>
      </c>
      <c r="Z84" s="269">
        <v>0</v>
      </c>
      <c r="AA84" s="269">
        <v>0</v>
      </c>
      <c r="AB84" s="269">
        <v>0</v>
      </c>
      <c r="AC84" s="269">
        <v>0</v>
      </c>
      <c r="AD84" s="269">
        <v>0</v>
      </c>
      <c r="AE84" s="269">
        <v>0</v>
      </c>
      <c r="AF84" s="269">
        <v>0</v>
      </c>
      <c r="AG84" s="269">
        <v>0</v>
      </c>
      <c r="AH84" s="269">
        <v>0</v>
      </c>
      <c r="AI84" s="269">
        <v>0</v>
      </c>
      <c r="AJ84" s="269">
        <v>0</v>
      </c>
      <c r="AK84" s="269">
        <v>0</v>
      </c>
      <c r="AL84" s="269">
        <v>0</v>
      </c>
      <c r="AM84" s="269">
        <v>0</v>
      </c>
      <c r="AN84" s="269">
        <v>0</v>
      </c>
      <c r="AO84" s="269">
        <v>0</v>
      </c>
      <c r="AP84" s="269">
        <v>0</v>
      </c>
      <c r="AQ84" s="269">
        <v>0</v>
      </c>
      <c r="AR84" s="269">
        <v>0</v>
      </c>
      <c r="AS84" s="269">
        <v>0</v>
      </c>
      <c r="AT84" s="269">
        <v>0</v>
      </c>
      <c r="AU84" s="269">
        <v>0</v>
      </c>
      <c r="AV84" s="269">
        <v>0</v>
      </c>
      <c r="AW84" s="269">
        <v>0</v>
      </c>
      <c r="AX84" s="269">
        <v>0</v>
      </c>
      <c r="AY84" s="269">
        <v>0</v>
      </c>
      <c r="AZ84" s="269">
        <v>0</v>
      </c>
      <c r="BA84" s="270">
        <v>0</v>
      </c>
    </row>
    <row r="85" spans="1:53" x14ac:dyDescent="0.35">
      <c r="A85" s="271" t="s">
        <v>357</v>
      </c>
      <c r="B85" s="272" t="s">
        <v>358</v>
      </c>
      <c r="C85" s="273">
        <v>0</v>
      </c>
      <c r="D85" s="274">
        <v>0</v>
      </c>
      <c r="E85" s="274">
        <v>0</v>
      </c>
      <c r="F85" s="274">
        <v>0</v>
      </c>
      <c r="G85" s="274">
        <v>0</v>
      </c>
      <c r="H85" s="274">
        <v>0</v>
      </c>
      <c r="I85" s="274">
        <v>0</v>
      </c>
      <c r="J85" s="274">
        <v>0</v>
      </c>
      <c r="K85" s="274">
        <v>0</v>
      </c>
      <c r="L85" s="274">
        <v>0</v>
      </c>
      <c r="M85" s="274">
        <v>0</v>
      </c>
      <c r="N85" s="274">
        <v>0</v>
      </c>
      <c r="O85" s="274">
        <v>0</v>
      </c>
      <c r="P85" s="274">
        <v>0</v>
      </c>
      <c r="Q85" s="274">
        <v>0</v>
      </c>
      <c r="R85" s="274">
        <v>0</v>
      </c>
      <c r="S85" s="274">
        <v>0</v>
      </c>
      <c r="T85" s="274">
        <v>0</v>
      </c>
      <c r="U85" s="274">
        <v>0</v>
      </c>
      <c r="V85" s="274">
        <v>0</v>
      </c>
      <c r="W85" s="274">
        <v>0</v>
      </c>
      <c r="X85" s="274">
        <v>0</v>
      </c>
      <c r="Y85" s="274">
        <v>0</v>
      </c>
      <c r="Z85" s="274">
        <v>0</v>
      </c>
      <c r="AA85" s="274">
        <v>0</v>
      </c>
      <c r="AB85" s="274">
        <v>0</v>
      </c>
      <c r="AC85" s="274">
        <v>0</v>
      </c>
      <c r="AD85" s="274">
        <v>0</v>
      </c>
      <c r="AE85" s="274">
        <v>0</v>
      </c>
      <c r="AF85" s="274">
        <v>0</v>
      </c>
      <c r="AG85" s="274">
        <v>0</v>
      </c>
      <c r="AH85" s="274">
        <v>0</v>
      </c>
      <c r="AI85" s="274">
        <v>0</v>
      </c>
      <c r="AJ85" s="274">
        <v>0</v>
      </c>
      <c r="AK85" s="274">
        <v>0</v>
      </c>
      <c r="AL85" s="274">
        <v>0</v>
      </c>
      <c r="AM85" s="274">
        <v>0</v>
      </c>
      <c r="AN85" s="274">
        <v>0</v>
      </c>
      <c r="AO85" s="274">
        <v>0</v>
      </c>
      <c r="AP85" s="274">
        <v>0</v>
      </c>
      <c r="AQ85" s="274">
        <v>0</v>
      </c>
      <c r="AR85" s="274">
        <v>0</v>
      </c>
      <c r="AS85" s="274">
        <v>0</v>
      </c>
      <c r="AT85" s="274">
        <v>0</v>
      </c>
      <c r="AU85" s="274">
        <v>0</v>
      </c>
      <c r="AV85" s="274">
        <v>0</v>
      </c>
      <c r="AW85" s="274">
        <v>0</v>
      </c>
      <c r="AX85" s="274">
        <v>0</v>
      </c>
      <c r="AY85" s="274">
        <v>0</v>
      </c>
      <c r="AZ85" s="274">
        <v>0</v>
      </c>
      <c r="BA85" s="275">
        <v>0</v>
      </c>
    </row>
  </sheetData>
  <pageMargins left="0.39370078740157483" right="0.39370078740157483" top="0.74803149606299213" bottom="0.39370078740157483" header="0.31496062992125984" footer="0.31496062992125984"/>
  <pageSetup paperSize="9" scale="21" fitToHeight="0"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4" tint="0.79998168889431442"/>
    <pageSetUpPr fitToPage="1"/>
  </sheetPr>
  <dimension ref="A1:BA85"/>
  <sheetViews>
    <sheetView showGridLines="0" workbookViewId="0">
      <pane xSplit="2" ySplit="1" topLeftCell="C41" activePane="bottomRight" state="frozen"/>
      <selection activeCell="C2" sqref="C2"/>
      <selection pane="topRight" activeCell="C2" sqref="C2"/>
      <selection pane="bottomLeft" activeCell="C2" sqref="C2"/>
      <selection pane="bottomRight" activeCell="B73" sqref="B73:B179"/>
    </sheetView>
  </sheetViews>
  <sheetFormatPr defaultColWidth="9.1328125" defaultRowHeight="10.5" x14ac:dyDescent="0.35"/>
  <cols>
    <col min="1" max="1" width="35.73046875" style="240" customWidth="1"/>
    <col min="2" max="2" width="7.73046875" style="240" customWidth="1"/>
    <col min="3" max="53" width="11.73046875" style="240" customWidth="1"/>
    <col min="54" max="16384" width="9.1328125" style="240"/>
  </cols>
  <sheetData>
    <row r="1" spans="1:53" x14ac:dyDescent="0.35">
      <c r="A1" s="235" t="s">
        <v>500</v>
      </c>
      <c r="B1" s="236" t="s">
        <v>201</v>
      </c>
      <c r="C1" s="237">
        <v>2000</v>
      </c>
      <c r="D1" s="238">
        <v>2001</v>
      </c>
      <c r="E1" s="238">
        <v>2002</v>
      </c>
      <c r="F1" s="238">
        <v>2003</v>
      </c>
      <c r="G1" s="238">
        <v>2004</v>
      </c>
      <c r="H1" s="238">
        <v>2005</v>
      </c>
      <c r="I1" s="238">
        <v>2006</v>
      </c>
      <c r="J1" s="238">
        <v>2007</v>
      </c>
      <c r="K1" s="238">
        <v>2008</v>
      </c>
      <c r="L1" s="238">
        <v>2009</v>
      </c>
      <c r="M1" s="238">
        <v>2010</v>
      </c>
      <c r="N1" s="238">
        <v>2011</v>
      </c>
      <c r="O1" s="238">
        <v>2012</v>
      </c>
      <c r="P1" s="238">
        <v>2013</v>
      </c>
      <c r="Q1" s="238">
        <v>2014</v>
      </c>
      <c r="R1" s="238">
        <v>2015</v>
      </c>
      <c r="S1" s="238">
        <v>2016</v>
      </c>
      <c r="T1" s="238">
        <v>2017</v>
      </c>
      <c r="U1" s="238">
        <v>2018</v>
      </c>
      <c r="V1" s="238">
        <v>2019</v>
      </c>
      <c r="W1" s="238">
        <v>2020</v>
      </c>
      <c r="X1" s="238">
        <v>2021</v>
      </c>
      <c r="Y1" s="238">
        <v>2022</v>
      </c>
      <c r="Z1" s="238">
        <v>2023</v>
      </c>
      <c r="AA1" s="238">
        <v>2024</v>
      </c>
      <c r="AB1" s="238">
        <v>2025</v>
      </c>
      <c r="AC1" s="238">
        <v>2026</v>
      </c>
      <c r="AD1" s="238">
        <v>2027</v>
      </c>
      <c r="AE1" s="238">
        <v>2028</v>
      </c>
      <c r="AF1" s="238">
        <v>2029</v>
      </c>
      <c r="AG1" s="238">
        <v>2030</v>
      </c>
      <c r="AH1" s="238">
        <v>2031</v>
      </c>
      <c r="AI1" s="238">
        <v>2032</v>
      </c>
      <c r="AJ1" s="238">
        <v>2033</v>
      </c>
      <c r="AK1" s="238">
        <v>2034</v>
      </c>
      <c r="AL1" s="238">
        <v>2035</v>
      </c>
      <c r="AM1" s="238">
        <v>2036</v>
      </c>
      <c r="AN1" s="238">
        <v>2037</v>
      </c>
      <c r="AO1" s="238">
        <v>2038</v>
      </c>
      <c r="AP1" s="238">
        <v>2039</v>
      </c>
      <c r="AQ1" s="238">
        <v>2040</v>
      </c>
      <c r="AR1" s="238">
        <v>2041</v>
      </c>
      <c r="AS1" s="238">
        <v>2042</v>
      </c>
      <c r="AT1" s="238">
        <v>2043</v>
      </c>
      <c r="AU1" s="238">
        <v>2044</v>
      </c>
      <c r="AV1" s="238">
        <v>2045</v>
      </c>
      <c r="AW1" s="238">
        <v>2046</v>
      </c>
      <c r="AX1" s="238">
        <v>2047</v>
      </c>
      <c r="AY1" s="238">
        <v>2048</v>
      </c>
      <c r="AZ1" s="238">
        <v>2049</v>
      </c>
      <c r="BA1" s="239">
        <v>2050</v>
      </c>
    </row>
    <row r="2" spans="1:53" x14ac:dyDescent="0.35">
      <c r="A2" s="241" t="s">
        <v>202</v>
      </c>
      <c r="B2" s="242" t="s">
        <v>203</v>
      </c>
      <c r="C2" s="243">
        <v>14582.566372789008</v>
      </c>
      <c r="D2" s="244">
        <v>14639.151039999997</v>
      </c>
      <c r="E2" s="244">
        <v>14565.072649999998</v>
      </c>
      <c r="F2" s="244">
        <v>12259.737750000002</v>
      </c>
      <c r="G2" s="244">
        <v>12482.858909999997</v>
      </c>
      <c r="H2" s="244">
        <v>12497.992406194588</v>
      </c>
      <c r="I2" s="244">
        <v>11508.356710000002</v>
      </c>
      <c r="J2" s="244">
        <v>10682.933210000001</v>
      </c>
      <c r="K2" s="244">
        <v>10368.666130000001</v>
      </c>
      <c r="L2" s="244">
        <v>10027.703270000002</v>
      </c>
      <c r="M2" s="244">
        <v>10383.295080400079</v>
      </c>
      <c r="N2" s="244">
        <v>10228.237274726765</v>
      </c>
      <c r="O2" s="244">
        <v>9819.9048219322613</v>
      </c>
      <c r="P2" s="244">
        <v>9728.6508894560375</v>
      </c>
      <c r="Q2" s="244">
        <v>9693.665949195467</v>
      </c>
      <c r="R2" s="244">
        <v>10191.99588249808</v>
      </c>
      <c r="S2" s="244">
        <v>10241.428571889528</v>
      </c>
      <c r="T2" s="244">
        <v>10268.414983032853</v>
      </c>
      <c r="U2" s="244">
        <v>10248.657658848882</v>
      </c>
      <c r="V2" s="244">
        <v>10219.281688997495</v>
      </c>
      <c r="W2" s="244">
        <v>10185.360137879292</v>
      </c>
      <c r="X2" s="244">
        <v>10176.989959372955</v>
      </c>
      <c r="Y2" s="244">
        <v>10163.116166344331</v>
      </c>
      <c r="Z2" s="244">
        <v>10059.75952209915</v>
      </c>
      <c r="AA2" s="244">
        <v>9952.8511157609555</v>
      </c>
      <c r="AB2" s="244">
        <v>9906.0323701623656</v>
      </c>
      <c r="AC2" s="244">
        <v>9838.5127478657196</v>
      </c>
      <c r="AD2" s="244">
        <v>9788.6263661064422</v>
      </c>
      <c r="AE2" s="244">
        <v>9676.0052356921151</v>
      </c>
      <c r="AF2" s="244">
        <v>9628.2122811350382</v>
      </c>
      <c r="AG2" s="244">
        <v>9591.6239019724926</v>
      </c>
      <c r="AH2" s="244">
        <v>9552.1430383410352</v>
      </c>
      <c r="AI2" s="244">
        <v>9481.9234653010171</v>
      </c>
      <c r="AJ2" s="244">
        <v>9383.2906228855918</v>
      </c>
      <c r="AK2" s="244">
        <v>9331.7097947773673</v>
      </c>
      <c r="AL2" s="244">
        <v>9241.2031869407765</v>
      </c>
      <c r="AM2" s="244">
        <v>9215.5665856947144</v>
      </c>
      <c r="AN2" s="244">
        <v>9174.2333429091796</v>
      </c>
      <c r="AO2" s="244">
        <v>9129.8014894887565</v>
      </c>
      <c r="AP2" s="244">
        <v>9086.4278305424814</v>
      </c>
      <c r="AQ2" s="244">
        <v>9042.3438216152681</v>
      </c>
      <c r="AR2" s="244">
        <v>9009.4897659934741</v>
      </c>
      <c r="AS2" s="244">
        <v>8978.3982143862886</v>
      </c>
      <c r="AT2" s="244">
        <v>8814.5887933394733</v>
      </c>
      <c r="AU2" s="244">
        <v>8663.6166219147672</v>
      </c>
      <c r="AV2" s="244">
        <v>8599.696251904481</v>
      </c>
      <c r="AW2" s="244">
        <v>8500.7776108721573</v>
      </c>
      <c r="AX2" s="244">
        <v>8415.5868151576196</v>
      </c>
      <c r="AY2" s="244">
        <v>8259.7634063468395</v>
      </c>
      <c r="AZ2" s="244">
        <v>8176.4133498846086</v>
      </c>
      <c r="BA2" s="245">
        <v>8103.1594183314373</v>
      </c>
    </row>
    <row r="3" spans="1:53" x14ac:dyDescent="0.35">
      <c r="A3" s="246" t="s">
        <v>204</v>
      </c>
      <c r="B3" s="247" t="s">
        <v>205</v>
      </c>
      <c r="C3" s="248">
        <v>864.9564599454269</v>
      </c>
      <c r="D3" s="249">
        <v>799.214030000001</v>
      </c>
      <c r="E3" s="249">
        <v>417.96336000000053</v>
      </c>
      <c r="F3" s="249">
        <v>457.62627000000202</v>
      </c>
      <c r="G3" s="249">
        <v>371.3448000000007</v>
      </c>
      <c r="H3" s="249">
        <v>245.07666625686591</v>
      </c>
      <c r="I3" s="249">
        <v>219.82300000000041</v>
      </c>
      <c r="J3" s="249">
        <v>397.36542000000026</v>
      </c>
      <c r="K3" s="249">
        <v>313.80297000000058</v>
      </c>
      <c r="L3" s="249">
        <v>187.09559000000161</v>
      </c>
      <c r="M3" s="249">
        <v>254.31558033486257</v>
      </c>
      <c r="N3" s="249">
        <v>369.53564376578368</v>
      </c>
      <c r="O3" s="249">
        <v>307.3044513413754</v>
      </c>
      <c r="P3" s="249">
        <v>280.82760994036124</v>
      </c>
      <c r="Q3" s="249">
        <v>307.81981656679363</v>
      </c>
      <c r="R3" s="249">
        <v>314.68083345813835</v>
      </c>
      <c r="S3" s="249">
        <v>316.19948610825679</v>
      </c>
      <c r="T3" s="249">
        <v>318.04636379944856</v>
      </c>
      <c r="U3" s="249">
        <v>291.08819863436986</v>
      </c>
      <c r="V3" s="249">
        <v>284.33264805908817</v>
      </c>
      <c r="W3" s="249">
        <v>281.31062127430698</v>
      </c>
      <c r="X3" s="249">
        <v>283.22516049794831</v>
      </c>
      <c r="Y3" s="249">
        <v>275.29719346540514</v>
      </c>
      <c r="Z3" s="249">
        <v>270.38091321798896</v>
      </c>
      <c r="AA3" s="249">
        <v>269.39231512939807</v>
      </c>
      <c r="AB3" s="249">
        <v>271.1107356194895</v>
      </c>
      <c r="AC3" s="249">
        <v>268.74336873732267</v>
      </c>
      <c r="AD3" s="249">
        <v>266.98823555442289</v>
      </c>
      <c r="AE3" s="249">
        <v>263.9925242694091</v>
      </c>
      <c r="AF3" s="249">
        <v>257.77854082469037</v>
      </c>
      <c r="AG3" s="249">
        <v>251.50101091521975</v>
      </c>
      <c r="AH3" s="249">
        <v>251.41832835976135</v>
      </c>
      <c r="AI3" s="249">
        <v>243.63173829494588</v>
      </c>
      <c r="AJ3" s="249">
        <v>238.08533054029343</v>
      </c>
      <c r="AK3" s="249">
        <v>231.35120722945049</v>
      </c>
      <c r="AL3" s="249">
        <v>222.65689699503466</v>
      </c>
      <c r="AM3" s="249">
        <v>221.74409385507818</v>
      </c>
      <c r="AN3" s="249">
        <v>216.61314188422682</v>
      </c>
      <c r="AO3" s="249">
        <v>212.20056557368864</v>
      </c>
      <c r="AP3" s="249">
        <v>207.70522804086855</v>
      </c>
      <c r="AQ3" s="249">
        <v>203.10926537299721</v>
      </c>
      <c r="AR3" s="249">
        <v>202.53924542014366</v>
      </c>
      <c r="AS3" s="249">
        <v>200.12282706866054</v>
      </c>
      <c r="AT3" s="249">
        <v>193.29191585158884</v>
      </c>
      <c r="AU3" s="249">
        <v>189.16578804162751</v>
      </c>
      <c r="AV3" s="249">
        <v>188.34330193931288</v>
      </c>
      <c r="AW3" s="249">
        <v>183.18779966426862</v>
      </c>
      <c r="AX3" s="249">
        <v>175.19252683410667</v>
      </c>
      <c r="AY3" s="249">
        <v>171.70827943136601</v>
      </c>
      <c r="AZ3" s="249">
        <v>165.27773078187735</v>
      </c>
      <c r="BA3" s="250">
        <v>159.31797059775349</v>
      </c>
    </row>
    <row r="4" spans="1:53" x14ac:dyDescent="0.35">
      <c r="A4" s="251" t="s">
        <v>206</v>
      </c>
      <c r="B4" s="252" t="s">
        <v>207</v>
      </c>
      <c r="C4" s="253">
        <v>821.42897947086715</v>
      </c>
      <c r="D4" s="254">
        <v>765.365780000001</v>
      </c>
      <c r="E4" s="254">
        <v>378.06135000000052</v>
      </c>
      <c r="F4" s="254">
        <v>422.80769000000203</v>
      </c>
      <c r="G4" s="254">
        <v>284.66511000000082</v>
      </c>
      <c r="H4" s="254">
        <v>213.7618046445744</v>
      </c>
      <c r="I4" s="254">
        <v>190.91315000000034</v>
      </c>
      <c r="J4" s="254">
        <v>361.9848600000002</v>
      </c>
      <c r="K4" s="254">
        <v>285.80234000000041</v>
      </c>
      <c r="L4" s="254">
        <v>165.49587000000153</v>
      </c>
      <c r="M4" s="254">
        <v>47.525021334872207</v>
      </c>
      <c r="N4" s="254">
        <v>62.16265696963346</v>
      </c>
      <c r="O4" s="254">
        <v>19.012767203713434</v>
      </c>
      <c r="P4" s="254">
        <v>20.542404998416455</v>
      </c>
      <c r="Q4" s="254">
        <v>15.270886065285552</v>
      </c>
      <c r="R4" s="254">
        <v>22.547139773924108</v>
      </c>
      <c r="S4" s="254">
        <v>22.88757871461582</v>
      </c>
      <c r="T4" s="254">
        <v>23.242639635734548</v>
      </c>
      <c r="U4" s="254">
        <v>18.252424673354867</v>
      </c>
      <c r="V4" s="254">
        <v>17.552837587478496</v>
      </c>
      <c r="W4" s="254">
        <v>17.404820001832448</v>
      </c>
      <c r="X4" s="254">
        <v>17.797139965086043</v>
      </c>
      <c r="Y4" s="254">
        <v>16.875709880316666</v>
      </c>
      <c r="Z4" s="254">
        <v>16.60750482611385</v>
      </c>
      <c r="AA4" s="254">
        <v>16.703624002292941</v>
      </c>
      <c r="AB4" s="254">
        <v>17.052941805735241</v>
      </c>
      <c r="AC4" s="254">
        <v>17.081545144881382</v>
      </c>
      <c r="AD4" s="254">
        <v>17.092175990515891</v>
      </c>
      <c r="AE4" s="254">
        <v>17.120965389771065</v>
      </c>
      <c r="AF4" s="254">
        <v>16.522306237929772</v>
      </c>
      <c r="AG4" s="254">
        <v>15.906299319113721</v>
      </c>
      <c r="AH4" s="254">
        <v>15.809408289979809</v>
      </c>
      <c r="AI4" s="254">
        <v>14.835085357284495</v>
      </c>
      <c r="AJ4" s="254">
        <v>14.03998795552452</v>
      </c>
      <c r="AK4" s="254">
        <v>13.344555671920443</v>
      </c>
      <c r="AL4" s="254">
        <v>12.948666824528983</v>
      </c>
      <c r="AM4" s="254">
        <v>12.90025996838847</v>
      </c>
      <c r="AN4" s="254">
        <v>12.350430291608596</v>
      </c>
      <c r="AO4" s="254">
        <v>11.90556074049011</v>
      </c>
      <c r="AP4" s="254">
        <v>11.606110348547055</v>
      </c>
      <c r="AQ4" s="254">
        <v>11.280771424371336</v>
      </c>
      <c r="AR4" s="254">
        <v>11.211173062162123</v>
      </c>
      <c r="AS4" s="254">
        <v>10.998085240406221</v>
      </c>
      <c r="AT4" s="254">
        <v>10.664725193887728</v>
      </c>
      <c r="AU4" s="254">
        <v>10.355832425799175</v>
      </c>
      <c r="AV4" s="254">
        <v>10.230100381621705</v>
      </c>
      <c r="AW4" s="254">
        <v>9.9114390999094137</v>
      </c>
      <c r="AX4" s="254">
        <v>9.3378424279642438</v>
      </c>
      <c r="AY4" s="254">
        <v>9.2425290876838879</v>
      </c>
      <c r="AZ4" s="254">
        <v>8.7909572656666271</v>
      </c>
      <c r="BA4" s="255">
        <v>8.3671528292514097</v>
      </c>
    </row>
    <row r="5" spans="1:53" x14ac:dyDescent="0.35">
      <c r="A5" s="256" t="s">
        <v>208</v>
      </c>
      <c r="B5" s="257" t="s">
        <v>209</v>
      </c>
      <c r="C5" s="258">
        <v>818.01739423412323</v>
      </c>
      <c r="D5" s="259">
        <v>765.365780000001</v>
      </c>
      <c r="E5" s="259">
        <v>378.06135000000052</v>
      </c>
      <c r="F5" s="259">
        <v>422.80769000000203</v>
      </c>
      <c r="G5" s="259">
        <v>284.66511000000082</v>
      </c>
      <c r="H5" s="259">
        <v>213.7618046445744</v>
      </c>
      <c r="I5" s="259">
        <v>190.91315000000034</v>
      </c>
      <c r="J5" s="259">
        <v>361.9848600000002</v>
      </c>
      <c r="K5" s="259">
        <v>284.40237000000042</v>
      </c>
      <c r="L5" s="259">
        <v>165.49587000000153</v>
      </c>
      <c r="M5" s="259">
        <v>47.525021334872207</v>
      </c>
      <c r="N5" s="259">
        <v>62.16265696963346</v>
      </c>
      <c r="O5" s="259">
        <v>19.012767203713434</v>
      </c>
      <c r="P5" s="259">
        <v>17.819566804074302</v>
      </c>
      <c r="Q5" s="259">
        <v>15.270886065285552</v>
      </c>
      <c r="R5" s="259">
        <v>22.547139773924108</v>
      </c>
      <c r="S5" s="259">
        <v>22.88757871461582</v>
      </c>
      <c r="T5" s="259">
        <v>23.242639635734548</v>
      </c>
      <c r="U5" s="259">
        <v>18.252424673354867</v>
      </c>
      <c r="V5" s="259">
        <v>17.552837587478496</v>
      </c>
      <c r="W5" s="259">
        <v>17.404820001832448</v>
      </c>
      <c r="X5" s="259">
        <v>17.797139965086043</v>
      </c>
      <c r="Y5" s="259">
        <v>16.875709880316666</v>
      </c>
      <c r="Z5" s="259">
        <v>16.60750482611385</v>
      </c>
      <c r="AA5" s="259">
        <v>16.703624002292941</v>
      </c>
      <c r="AB5" s="259">
        <v>17.052941805735241</v>
      </c>
      <c r="AC5" s="259">
        <v>17.081545144881382</v>
      </c>
      <c r="AD5" s="259">
        <v>17.092175990515891</v>
      </c>
      <c r="AE5" s="259">
        <v>17.120965389771065</v>
      </c>
      <c r="AF5" s="259">
        <v>16.522306237929772</v>
      </c>
      <c r="AG5" s="259">
        <v>15.906299319113721</v>
      </c>
      <c r="AH5" s="259">
        <v>15.809408289979809</v>
      </c>
      <c r="AI5" s="259">
        <v>14.835085357284495</v>
      </c>
      <c r="AJ5" s="259">
        <v>14.03998795552452</v>
      </c>
      <c r="AK5" s="259">
        <v>13.344555671920443</v>
      </c>
      <c r="AL5" s="259">
        <v>12.948666824528983</v>
      </c>
      <c r="AM5" s="259">
        <v>12.90025996838847</v>
      </c>
      <c r="AN5" s="259">
        <v>12.350430291608596</v>
      </c>
      <c r="AO5" s="259">
        <v>11.90556074049011</v>
      </c>
      <c r="AP5" s="259">
        <v>11.606110348547055</v>
      </c>
      <c r="AQ5" s="259">
        <v>11.280771424371336</v>
      </c>
      <c r="AR5" s="259">
        <v>11.211173062162123</v>
      </c>
      <c r="AS5" s="259">
        <v>10.998085240406221</v>
      </c>
      <c r="AT5" s="259">
        <v>10.664725193887728</v>
      </c>
      <c r="AU5" s="259">
        <v>10.355832425799175</v>
      </c>
      <c r="AV5" s="259">
        <v>10.230100381621705</v>
      </c>
      <c r="AW5" s="259">
        <v>9.9114390999094137</v>
      </c>
      <c r="AX5" s="259">
        <v>9.3378424279642438</v>
      </c>
      <c r="AY5" s="259">
        <v>9.2425290876838879</v>
      </c>
      <c r="AZ5" s="259">
        <v>8.7909572656666271</v>
      </c>
      <c r="BA5" s="260">
        <v>8.3671528292514097</v>
      </c>
    </row>
    <row r="6" spans="1:53" x14ac:dyDescent="0.35">
      <c r="A6" s="261" t="s">
        <v>210</v>
      </c>
      <c r="B6" s="262" t="s">
        <v>211</v>
      </c>
      <c r="C6" s="263">
        <v>0</v>
      </c>
      <c r="D6" s="264">
        <v>0</v>
      </c>
      <c r="E6" s="264">
        <v>0</v>
      </c>
      <c r="F6" s="264">
        <v>0</v>
      </c>
      <c r="G6" s="264">
        <v>0</v>
      </c>
      <c r="H6" s="264">
        <v>0</v>
      </c>
      <c r="I6" s="264">
        <v>2.1000099999998332</v>
      </c>
      <c r="J6" s="264">
        <v>0</v>
      </c>
      <c r="K6" s="264">
        <v>0</v>
      </c>
      <c r="L6" s="264">
        <v>0</v>
      </c>
      <c r="M6" s="264">
        <v>0</v>
      </c>
      <c r="N6" s="264">
        <v>0</v>
      </c>
      <c r="O6" s="264">
        <v>0</v>
      </c>
      <c r="P6" s="264">
        <v>0</v>
      </c>
      <c r="Q6" s="264">
        <v>0</v>
      </c>
      <c r="R6" s="264">
        <v>0</v>
      </c>
      <c r="S6" s="264">
        <v>0</v>
      </c>
      <c r="T6" s="264">
        <v>0</v>
      </c>
      <c r="U6" s="264">
        <v>0</v>
      </c>
      <c r="V6" s="264">
        <v>0</v>
      </c>
      <c r="W6" s="264">
        <v>0</v>
      </c>
      <c r="X6" s="264">
        <v>0</v>
      </c>
      <c r="Y6" s="264">
        <v>0</v>
      </c>
      <c r="Z6" s="264">
        <v>0</v>
      </c>
      <c r="AA6" s="264">
        <v>0</v>
      </c>
      <c r="AB6" s="264">
        <v>0</v>
      </c>
      <c r="AC6" s="264">
        <v>0</v>
      </c>
      <c r="AD6" s="264">
        <v>0</v>
      </c>
      <c r="AE6" s="264">
        <v>0</v>
      </c>
      <c r="AF6" s="264">
        <v>0</v>
      </c>
      <c r="AG6" s="264">
        <v>0</v>
      </c>
      <c r="AH6" s="264">
        <v>0</v>
      </c>
      <c r="AI6" s="264">
        <v>0</v>
      </c>
      <c r="AJ6" s="264">
        <v>0</v>
      </c>
      <c r="AK6" s="264">
        <v>0</v>
      </c>
      <c r="AL6" s="264">
        <v>0</v>
      </c>
      <c r="AM6" s="264">
        <v>0</v>
      </c>
      <c r="AN6" s="264">
        <v>0</v>
      </c>
      <c r="AO6" s="264">
        <v>0</v>
      </c>
      <c r="AP6" s="264">
        <v>0</v>
      </c>
      <c r="AQ6" s="264">
        <v>0</v>
      </c>
      <c r="AR6" s="264">
        <v>0</v>
      </c>
      <c r="AS6" s="264">
        <v>0</v>
      </c>
      <c r="AT6" s="264">
        <v>0</v>
      </c>
      <c r="AU6" s="264">
        <v>0</v>
      </c>
      <c r="AV6" s="264">
        <v>0</v>
      </c>
      <c r="AW6" s="264">
        <v>0</v>
      </c>
      <c r="AX6" s="264">
        <v>0</v>
      </c>
      <c r="AY6" s="264">
        <v>0</v>
      </c>
      <c r="AZ6" s="264">
        <v>0</v>
      </c>
      <c r="BA6" s="265">
        <v>0</v>
      </c>
    </row>
    <row r="7" spans="1:53" x14ac:dyDescent="0.35">
      <c r="A7" s="261" t="s">
        <v>212</v>
      </c>
      <c r="B7" s="262" t="s">
        <v>213</v>
      </c>
      <c r="C7" s="263">
        <v>28.948248544289136</v>
      </c>
      <c r="D7" s="264">
        <v>29.68648000000033</v>
      </c>
      <c r="E7" s="264">
        <v>26.190639999999654</v>
      </c>
      <c r="F7" s="264">
        <v>1.999950000000382</v>
      </c>
      <c r="G7" s="264">
        <v>1.3994800000005936</v>
      </c>
      <c r="H7" s="264">
        <v>0</v>
      </c>
      <c r="I7" s="264">
        <v>0</v>
      </c>
      <c r="J7" s="264">
        <v>0</v>
      </c>
      <c r="K7" s="264">
        <v>0</v>
      </c>
      <c r="L7" s="264">
        <v>0</v>
      </c>
      <c r="M7" s="264">
        <v>0</v>
      </c>
      <c r="N7" s="264">
        <v>0</v>
      </c>
      <c r="O7" s="264">
        <v>0</v>
      </c>
      <c r="P7" s="264">
        <v>0</v>
      </c>
      <c r="Q7" s="264">
        <v>0</v>
      </c>
      <c r="R7" s="264">
        <v>0</v>
      </c>
      <c r="S7" s="264">
        <v>0</v>
      </c>
      <c r="T7" s="264">
        <v>0</v>
      </c>
      <c r="U7" s="264">
        <v>0</v>
      </c>
      <c r="V7" s="264">
        <v>0</v>
      </c>
      <c r="W7" s="264">
        <v>0</v>
      </c>
      <c r="X7" s="264">
        <v>0</v>
      </c>
      <c r="Y7" s="264">
        <v>0</v>
      </c>
      <c r="Z7" s="264">
        <v>0</v>
      </c>
      <c r="AA7" s="264">
        <v>0</v>
      </c>
      <c r="AB7" s="264">
        <v>0</v>
      </c>
      <c r="AC7" s="264">
        <v>0</v>
      </c>
      <c r="AD7" s="264">
        <v>0</v>
      </c>
      <c r="AE7" s="264">
        <v>0</v>
      </c>
      <c r="AF7" s="264">
        <v>0</v>
      </c>
      <c r="AG7" s="264">
        <v>0</v>
      </c>
      <c r="AH7" s="264">
        <v>0</v>
      </c>
      <c r="AI7" s="264">
        <v>0</v>
      </c>
      <c r="AJ7" s="264">
        <v>0</v>
      </c>
      <c r="AK7" s="264">
        <v>0</v>
      </c>
      <c r="AL7" s="264">
        <v>0</v>
      </c>
      <c r="AM7" s="264">
        <v>0</v>
      </c>
      <c r="AN7" s="264">
        <v>0</v>
      </c>
      <c r="AO7" s="264">
        <v>0</v>
      </c>
      <c r="AP7" s="264">
        <v>0</v>
      </c>
      <c r="AQ7" s="264">
        <v>0</v>
      </c>
      <c r="AR7" s="264">
        <v>0</v>
      </c>
      <c r="AS7" s="264">
        <v>0</v>
      </c>
      <c r="AT7" s="264">
        <v>0</v>
      </c>
      <c r="AU7" s="264">
        <v>0</v>
      </c>
      <c r="AV7" s="264">
        <v>0</v>
      </c>
      <c r="AW7" s="264">
        <v>0</v>
      </c>
      <c r="AX7" s="264">
        <v>0</v>
      </c>
      <c r="AY7" s="264">
        <v>0</v>
      </c>
      <c r="AZ7" s="264">
        <v>0</v>
      </c>
      <c r="BA7" s="265">
        <v>0</v>
      </c>
    </row>
    <row r="8" spans="1:53" x14ac:dyDescent="0.35">
      <c r="A8" s="261" t="s">
        <v>214</v>
      </c>
      <c r="B8" s="262" t="s">
        <v>215</v>
      </c>
      <c r="C8" s="263">
        <v>789.06914568983404</v>
      </c>
      <c r="D8" s="264">
        <v>735.67930000000069</v>
      </c>
      <c r="E8" s="264">
        <v>351.87071000000088</v>
      </c>
      <c r="F8" s="264">
        <v>420.80774000000167</v>
      </c>
      <c r="G8" s="264">
        <v>280.36570000000086</v>
      </c>
      <c r="H8" s="264">
        <v>210.82464507863105</v>
      </c>
      <c r="I8" s="264">
        <v>187.6131400000005</v>
      </c>
      <c r="J8" s="264">
        <v>359.4855000000004</v>
      </c>
      <c r="K8" s="264">
        <v>279.79914000000048</v>
      </c>
      <c r="L8" s="264">
        <v>161.49586000000144</v>
      </c>
      <c r="M8" s="264">
        <v>45.877028813670655</v>
      </c>
      <c r="N8" s="264">
        <v>60.705657456183125</v>
      </c>
      <c r="O8" s="264">
        <v>19.012767203713434</v>
      </c>
      <c r="P8" s="264">
        <v>17.819566804074302</v>
      </c>
      <c r="Q8" s="264">
        <v>15.270886065285552</v>
      </c>
      <c r="R8" s="264">
        <v>22.547139773924108</v>
      </c>
      <c r="S8" s="264">
        <v>22.88757871461582</v>
      </c>
      <c r="T8" s="264">
        <v>23.242639635734548</v>
      </c>
      <c r="U8" s="264">
        <v>18.252424673354867</v>
      </c>
      <c r="V8" s="264">
        <v>17.552837587478496</v>
      </c>
      <c r="W8" s="264">
        <v>17.404820001832448</v>
      </c>
      <c r="X8" s="264">
        <v>17.797139965086043</v>
      </c>
      <c r="Y8" s="264">
        <v>16.875709880316666</v>
      </c>
      <c r="Z8" s="264">
        <v>16.60750482611385</v>
      </c>
      <c r="AA8" s="264">
        <v>16.703624002292941</v>
      </c>
      <c r="AB8" s="264">
        <v>17.052941805735241</v>
      </c>
      <c r="AC8" s="264">
        <v>17.081545144881382</v>
      </c>
      <c r="AD8" s="264">
        <v>17.092175990515891</v>
      </c>
      <c r="AE8" s="264">
        <v>17.120965389771065</v>
      </c>
      <c r="AF8" s="264">
        <v>16.522306237929772</v>
      </c>
      <c r="AG8" s="264">
        <v>15.906299319113721</v>
      </c>
      <c r="AH8" s="264">
        <v>15.809408289979809</v>
      </c>
      <c r="AI8" s="264">
        <v>14.835085357284495</v>
      </c>
      <c r="AJ8" s="264">
        <v>14.03998795552452</v>
      </c>
      <c r="AK8" s="264">
        <v>13.344555671920443</v>
      </c>
      <c r="AL8" s="264">
        <v>12.948666824528983</v>
      </c>
      <c r="AM8" s="264">
        <v>12.90025996838847</v>
      </c>
      <c r="AN8" s="264">
        <v>12.350430291608596</v>
      </c>
      <c r="AO8" s="264">
        <v>11.90556074049011</v>
      </c>
      <c r="AP8" s="264">
        <v>11.606110348547055</v>
      </c>
      <c r="AQ8" s="264">
        <v>11.280771424371336</v>
      </c>
      <c r="AR8" s="264">
        <v>11.211173062162123</v>
      </c>
      <c r="AS8" s="264">
        <v>10.998085240406221</v>
      </c>
      <c r="AT8" s="264">
        <v>10.664725193887728</v>
      </c>
      <c r="AU8" s="264">
        <v>10.355832425799175</v>
      </c>
      <c r="AV8" s="264">
        <v>10.230100381621705</v>
      </c>
      <c r="AW8" s="264">
        <v>9.9114390999094137</v>
      </c>
      <c r="AX8" s="264">
        <v>9.3378424279642438</v>
      </c>
      <c r="AY8" s="264">
        <v>9.2425290876838879</v>
      </c>
      <c r="AZ8" s="264">
        <v>8.7909572656666271</v>
      </c>
      <c r="BA8" s="265">
        <v>8.3671528292514097</v>
      </c>
    </row>
    <row r="9" spans="1:53" x14ac:dyDescent="0.35">
      <c r="A9" s="261" t="s">
        <v>216</v>
      </c>
      <c r="B9" s="262" t="s">
        <v>217</v>
      </c>
      <c r="C9" s="263">
        <v>0</v>
      </c>
      <c r="D9" s="264">
        <v>0</v>
      </c>
      <c r="E9" s="264">
        <v>0</v>
      </c>
      <c r="F9" s="264">
        <v>0</v>
      </c>
      <c r="G9" s="264">
        <v>2.899929999999415</v>
      </c>
      <c r="H9" s="264">
        <v>2.9371595659433352</v>
      </c>
      <c r="I9" s="264">
        <v>1.2</v>
      </c>
      <c r="J9" s="264">
        <v>2.4993599999998821</v>
      </c>
      <c r="K9" s="264">
        <v>4.6032299999999999</v>
      </c>
      <c r="L9" s="264">
        <v>4.000010000000108</v>
      </c>
      <c r="M9" s="264">
        <v>1.6479925212015585</v>
      </c>
      <c r="N9" s="264">
        <v>1.4569995134503253</v>
      </c>
      <c r="O9" s="264">
        <v>0</v>
      </c>
      <c r="P9" s="264">
        <v>0</v>
      </c>
      <c r="Q9" s="264">
        <v>0</v>
      </c>
      <c r="R9" s="264">
        <v>0</v>
      </c>
      <c r="S9" s="264">
        <v>0</v>
      </c>
      <c r="T9" s="264">
        <v>0</v>
      </c>
      <c r="U9" s="264">
        <v>0</v>
      </c>
      <c r="V9" s="264">
        <v>0</v>
      </c>
      <c r="W9" s="264">
        <v>0</v>
      </c>
      <c r="X9" s="264">
        <v>0</v>
      </c>
      <c r="Y9" s="264">
        <v>0</v>
      </c>
      <c r="Z9" s="264">
        <v>0</v>
      </c>
      <c r="AA9" s="264">
        <v>0</v>
      </c>
      <c r="AB9" s="264">
        <v>0</v>
      </c>
      <c r="AC9" s="264">
        <v>0</v>
      </c>
      <c r="AD9" s="264">
        <v>0</v>
      </c>
      <c r="AE9" s="264">
        <v>0</v>
      </c>
      <c r="AF9" s="264">
        <v>0</v>
      </c>
      <c r="AG9" s="264">
        <v>0</v>
      </c>
      <c r="AH9" s="264">
        <v>0</v>
      </c>
      <c r="AI9" s="264">
        <v>0</v>
      </c>
      <c r="AJ9" s="264">
        <v>0</v>
      </c>
      <c r="AK9" s="264">
        <v>0</v>
      </c>
      <c r="AL9" s="264">
        <v>0</v>
      </c>
      <c r="AM9" s="264">
        <v>0</v>
      </c>
      <c r="AN9" s="264">
        <v>0</v>
      </c>
      <c r="AO9" s="264">
        <v>0</v>
      </c>
      <c r="AP9" s="264">
        <v>0</v>
      </c>
      <c r="AQ9" s="264">
        <v>0</v>
      </c>
      <c r="AR9" s="264">
        <v>0</v>
      </c>
      <c r="AS9" s="264">
        <v>0</v>
      </c>
      <c r="AT9" s="264">
        <v>0</v>
      </c>
      <c r="AU9" s="264">
        <v>0</v>
      </c>
      <c r="AV9" s="264">
        <v>0</v>
      </c>
      <c r="AW9" s="264">
        <v>0</v>
      </c>
      <c r="AX9" s="264">
        <v>0</v>
      </c>
      <c r="AY9" s="264">
        <v>0</v>
      </c>
      <c r="AZ9" s="264">
        <v>0</v>
      </c>
      <c r="BA9" s="265">
        <v>0</v>
      </c>
    </row>
    <row r="10" spans="1:53" x14ac:dyDescent="0.35">
      <c r="A10" s="256" t="s">
        <v>218</v>
      </c>
      <c r="B10" s="257" t="s">
        <v>219</v>
      </c>
      <c r="C10" s="258">
        <v>0</v>
      </c>
      <c r="D10" s="259">
        <v>0</v>
      </c>
      <c r="E10" s="259">
        <v>0</v>
      </c>
      <c r="F10" s="259">
        <v>0</v>
      </c>
      <c r="G10" s="259">
        <v>0</v>
      </c>
      <c r="H10" s="259">
        <v>0</v>
      </c>
      <c r="I10" s="259">
        <v>0</v>
      </c>
      <c r="J10" s="259">
        <v>0</v>
      </c>
      <c r="K10" s="259">
        <v>0</v>
      </c>
      <c r="L10" s="259">
        <v>0</v>
      </c>
      <c r="M10" s="259">
        <v>0</v>
      </c>
      <c r="N10" s="259">
        <v>0</v>
      </c>
      <c r="O10" s="259">
        <v>0</v>
      </c>
      <c r="P10" s="259">
        <v>0</v>
      </c>
      <c r="Q10" s="259">
        <v>0</v>
      </c>
      <c r="R10" s="259">
        <v>0</v>
      </c>
      <c r="S10" s="259">
        <v>0</v>
      </c>
      <c r="T10" s="259">
        <v>0</v>
      </c>
      <c r="U10" s="259">
        <v>0</v>
      </c>
      <c r="V10" s="259">
        <v>0</v>
      </c>
      <c r="W10" s="259">
        <v>0</v>
      </c>
      <c r="X10" s="259">
        <v>0</v>
      </c>
      <c r="Y10" s="259">
        <v>0</v>
      </c>
      <c r="Z10" s="259">
        <v>0</v>
      </c>
      <c r="AA10" s="259">
        <v>0</v>
      </c>
      <c r="AB10" s="259">
        <v>0</v>
      </c>
      <c r="AC10" s="259">
        <v>0</v>
      </c>
      <c r="AD10" s="259">
        <v>0</v>
      </c>
      <c r="AE10" s="259">
        <v>0</v>
      </c>
      <c r="AF10" s="259">
        <v>0</v>
      </c>
      <c r="AG10" s="259">
        <v>0</v>
      </c>
      <c r="AH10" s="259">
        <v>0</v>
      </c>
      <c r="AI10" s="259">
        <v>0</v>
      </c>
      <c r="AJ10" s="259">
        <v>0</v>
      </c>
      <c r="AK10" s="259">
        <v>0</v>
      </c>
      <c r="AL10" s="259">
        <v>0</v>
      </c>
      <c r="AM10" s="259">
        <v>0</v>
      </c>
      <c r="AN10" s="259">
        <v>0</v>
      </c>
      <c r="AO10" s="259">
        <v>0</v>
      </c>
      <c r="AP10" s="259">
        <v>0</v>
      </c>
      <c r="AQ10" s="259">
        <v>0</v>
      </c>
      <c r="AR10" s="259">
        <v>0</v>
      </c>
      <c r="AS10" s="259">
        <v>0</v>
      </c>
      <c r="AT10" s="259">
        <v>0</v>
      </c>
      <c r="AU10" s="259">
        <v>0</v>
      </c>
      <c r="AV10" s="259">
        <v>0</v>
      </c>
      <c r="AW10" s="259">
        <v>0</v>
      </c>
      <c r="AX10" s="259">
        <v>0</v>
      </c>
      <c r="AY10" s="259">
        <v>0</v>
      </c>
      <c r="AZ10" s="259">
        <v>0</v>
      </c>
      <c r="BA10" s="260">
        <v>0</v>
      </c>
    </row>
    <row r="11" spans="1:53" x14ac:dyDescent="0.35">
      <c r="A11" s="256" t="s">
        <v>22</v>
      </c>
      <c r="B11" s="257" t="s">
        <v>220</v>
      </c>
      <c r="C11" s="258">
        <v>3.4115852367439654</v>
      </c>
      <c r="D11" s="259">
        <v>0</v>
      </c>
      <c r="E11" s="259">
        <v>0</v>
      </c>
      <c r="F11" s="259">
        <v>0</v>
      </c>
      <c r="G11" s="259">
        <v>0</v>
      </c>
      <c r="H11" s="259">
        <v>0</v>
      </c>
      <c r="I11" s="259">
        <v>0</v>
      </c>
      <c r="J11" s="259">
        <v>0</v>
      </c>
      <c r="K11" s="259">
        <v>1.3999699999999997</v>
      </c>
      <c r="L11" s="259">
        <v>0</v>
      </c>
      <c r="M11" s="259">
        <v>0</v>
      </c>
      <c r="N11" s="259">
        <v>0</v>
      </c>
      <c r="O11" s="259">
        <v>0</v>
      </c>
      <c r="P11" s="259">
        <v>2.7228381943421596</v>
      </c>
      <c r="Q11" s="259">
        <v>0</v>
      </c>
      <c r="R11" s="259">
        <v>0</v>
      </c>
      <c r="S11" s="259">
        <v>0</v>
      </c>
      <c r="T11" s="259">
        <v>0</v>
      </c>
      <c r="U11" s="259">
        <v>0</v>
      </c>
      <c r="V11" s="259">
        <v>0</v>
      </c>
      <c r="W11" s="259">
        <v>0</v>
      </c>
      <c r="X11" s="259">
        <v>0</v>
      </c>
      <c r="Y11" s="259">
        <v>0</v>
      </c>
      <c r="Z11" s="259">
        <v>0</v>
      </c>
      <c r="AA11" s="259">
        <v>0</v>
      </c>
      <c r="AB11" s="259">
        <v>0</v>
      </c>
      <c r="AC11" s="259">
        <v>0</v>
      </c>
      <c r="AD11" s="259">
        <v>0</v>
      </c>
      <c r="AE11" s="259">
        <v>0</v>
      </c>
      <c r="AF11" s="259">
        <v>0</v>
      </c>
      <c r="AG11" s="259">
        <v>0</v>
      </c>
      <c r="AH11" s="259">
        <v>0</v>
      </c>
      <c r="AI11" s="259">
        <v>0</v>
      </c>
      <c r="AJ11" s="259">
        <v>0</v>
      </c>
      <c r="AK11" s="259">
        <v>0</v>
      </c>
      <c r="AL11" s="259">
        <v>0</v>
      </c>
      <c r="AM11" s="259">
        <v>0</v>
      </c>
      <c r="AN11" s="259">
        <v>0</v>
      </c>
      <c r="AO11" s="259">
        <v>0</v>
      </c>
      <c r="AP11" s="259">
        <v>0</v>
      </c>
      <c r="AQ11" s="259">
        <v>0</v>
      </c>
      <c r="AR11" s="259">
        <v>0</v>
      </c>
      <c r="AS11" s="259">
        <v>0</v>
      </c>
      <c r="AT11" s="259">
        <v>0</v>
      </c>
      <c r="AU11" s="259">
        <v>0</v>
      </c>
      <c r="AV11" s="259">
        <v>0</v>
      </c>
      <c r="AW11" s="259">
        <v>0</v>
      </c>
      <c r="AX11" s="259">
        <v>0</v>
      </c>
      <c r="AY11" s="259">
        <v>0</v>
      </c>
      <c r="AZ11" s="259">
        <v>0</v>
      </c>
      <c r="BA11" s="260">
        <v>0</v>
      </c>
    </row>
    <row r="12" spans="1:53" x14ac:dyDescent="0.35">
      <c r="A12" s="261" t="s">
        <v>221</v>
      </c>
      <c r="B12" s="262" t="s">
        <v>222</v>
      </c>
      <c r="C12" s="263">
        <v>3.4115852367439654</v>
      </c>
      <c r="D12" s="264">
        <v>0</v>
      </c>
      <c r="E12" s="264">
        <v>0</v>
      </c>
      <c r="F12" s="264">
        <v>0</v>
      </c>
      <c r="G12" s="264">
        <v>0</v>
      </c>
      <c r="H12" s="264">
        <v>0</v>
      </c>
      <c r="I12" s="264">
        <v>0</v>
      </c>
      <c r="J12" s="264">
        <v>0</v>
      </c>
      <c r="K12" s="264">
        <v>1.3999699999999997</v>
      </c>
      <c r="L12" s="264">
        <v>0</v>
      </c>
      <c r="M12" s="264">
        <v>0</v>
      </c>
      <c r="N12" s="264">
        <v>0</v>
      </c>
      <c r="O12" s="264">
        <v>0</v>
      </c>
      <c r="P12" s="264">
        <v>2.7228381943421596</v>
      </c>
      <c r="Q12" s="264">
        <v>0</v>
      </c>
      <c r="R12" s="264">
        <v>0</v>
      </c>
      <c r="S12" s="264">
        <v>0</v>
      </c>
      <c r="T12" s="264">
        <v>0</v>
      </c>
      <c r="U12" s="264">
        <v>0</v>
      </c>
      <c r="V12" s="264">
        <v>0</v>
      </c>
      <c r="W12" s="264">
        <v>0</v>
      </c>
      <c r="X12" s="264">
        <v>0</v>
      </c>
      <c r="Y12" s="264">
        <v>0</v>
      </c>
      <c r="Z12" s="264">
        <v>0</v>
      </c>
      <c r="AA12" s="264">
        <v>0</v>
      </c>
      <c r="AB12" s="264">
        <v>0</v>
      </c>
      <c r="AC12" s="264">
        <v>0</v>
      </c>
      <c r="AD12" s="264">
        <v>0</v>
      </c>
      <c r="AE12" s="264">
        <v>0</v>
      </c>
      <c r="AF12" s="264">
        <v>0</v>
      </c>
      <c r="AG12" s="264">
        <v>0</v>
      </c>
      <c r="AH12" s="264">
        <v>0</v>
      </c>
      <c r="AI12" s="264">
        <v>0</v>
      </c>
      <c r="AJ12" s="264">
        <v>0</v>
      </c>
      <c r="AK12" s="264">
        <v>0</v>
      </c>
      <c r="AL12" s="264">
        <v>0</v>
      </c>
      <c r="AM12" s="264">
        <v>0</v>
      </c>
      <c r="AN12" s="264">
        <v>0</v>
      </c>
      <c r="AO12" s="264">
        <v>0</v>
      </c>
      <c r="AP12" s="264">
        <v>0</v>
      </c>
      <c r="AQ12" s="264">
        <v>0</v>
      </c>
      <c r="AR12" s="264">
        <v>0</v>
      </c>
      <c r="AS12" s="264">
        <v>0</v>
      </c>
      <c r="AT12" s="264">
        <v>0</v>
      </c>
      <c r="AU12" s="264">
        <v>0</v>
      </c>
      <c r="AV12" s="264">
        <v>0</v>
      </c>
      <c r="AW12" s="264">
        <v>0</v>
      </c>
      <c r="AX12" s="264">
        <v>0</v>
      </c>
      <c r="AY12" s="264">
        <v>0</v>
      </c>
      <c r="AZ12" s="264">
        <v>0</v>
      </c>
      <c r="BA12" s="265">
        <v>0</v>
      </c>
    </row>
    <row r="13" spans="1:53" x14ac:dyDescent="0.35">
      <c r="A13" s="261" t="s">
        <v>223</v>
      </c>
      <c r="B13" s="262" t="s">
        <v>224</v>
      </c>
      <c r="C13" s="263">
        <v>0</v>
      </c>
      <c r="D13" s="264">
        <v>0</v>
      </c>
      <c r="E13" s="264">
        <v>0</v>
      </c>
      <c r="F13" s="264">
        <v>0</v>
      </c>
      <c r="G13" s="264">
        <v>0</v>
      </c>
      <c r="H13" s="264">
        <v>0</v>
      </c>
      <c r="I13" s="264">
        <v>0</v>
      </c>
      <c r="J13" s="264">
        <v>0</v>
      </c>
      <c r="K13" s="264">
        <v>0</v>
      </c>
      <c r="L13" s="264">
        <v>0</v>
      </c>
      <c r="M13" s="264">
        <v>0</v>
      </c>
      <c r="N13" s="264">
        <v>0</v>
      </c>
      <c r="O13" s="264">
        <v>0</v>
      </c>
      <c r="P13" s="264">
        <v>0</v>
      </c>
      <c r="Q13" s="264">
        <v>0</v>
      </c>
      <c r="R13" s="264">
        <v>0</v>
      </c>
      <c r="S13" s="264">
        <v>0</v>
      </c>
      <c r="T13" s="264">
        <v>0</v>
      </c>
      <c r="U13" s="264">
        <v>0</v>
      </c>
      <c r="V13" s="264">
        <v>0</v>
      </c>
      <c r="W13" s="264">
        <v>0</v>
      </c>
      <c r="X13" s="264">
        <v>0</v>
      </c>
      <c r="Y13" s="264">
        <v>0</v>
      </c>
      <c r="Z13" s="264">
        <v>0</v>
      </c>
      <c r="AA13" s="264">
        <v>0</v>
      </c>
      <c r="AB13" s="264">
        <v>0</v>
      </c>
      <c r="AC13" s="264">
        <v>0</v>
      </c>
      <c r="AD13" s="264">
        <v>0</v>
      </c>
      <c r="AE13" s="264">
        <v>0</v>
      </c>
      <c r="AF13" s="264">
        <v>0</v>
      </c>
      <c r="AG13" s="264">
        <v>0</v>
      </c>
      <c r="AH13" s="264">
        <v>0</v>
      </c>
      <c r="AI13" s="264">
        <v>0</v>
      </c>
      <c r="AJ13" s="264">
        <v>0</v>
      </c>
      <c r="AK13" s="264">
        <v>0</v>
      </c>
      <c r="AL13" s="264">
        <v>0</v>
      </c>
      <c r="AM13" s="264">
        <v>0</v>
      </c>
      <c r="AN13" s="264">
        <v>0</v>
      </c>
      <c r="AO13" s="264">
        <v>0</v>
      </c>
      <c r="AP13" s="264">
        <v>0</v>
      </c>
      <c r="AQ13" s="264">
        <v>0</v>
      </c>
      <c r="AR13" s="264">
        <v>0</v>
      </c>
      <c r="AS13" s="264">
        <v>0</v>
      </c>
      <c r="AT13" s="264">
        <v>0</v>
      </c>
      <c r="AU13" s="264">
        <v>0</v>
      </c>
      <c r="AV13" s="264">
        <v>0</v>
      </c>
      <c r="AW13" s="264">
        <v>0</v>
      </c>
      <c r="AX13" s="264">
        <v>0</v>
      </c>
      <c r="AY13" s="264">
        <v>0</v>
      </c>
      <c r="AZ13" s="264">
        <v>0</v>
      </c>
      <c r="BA13" s="265">
        <v>0</v>
      </c>
    </row>
    <row r="14" spans="1:53" x14ac:dyDescent="0.35">
      <c r="A14" s="256" t="s">
        <v>225</v>
      </c>
      <c r="B14" s="257" t="s">
        <v>226</v>
      </c>
      <c r="C14" s="258">
        <v>0</v>
      </c>
      <c r="D14" s="259">
        <v>0</v>
      </c>
      <c r="E14" s="259">
        <v>0</v>
      </c>
      <c r="F14" s="259">
        <v>0</v>
      </c>
      <c r="G14" s="259">
        <v>0</v>
      </c>
      <c r="H14" s="259">
        <v>0</v>
      </c>
      <c r="I14" s="259">
        <v>0</v>
      </c>
      <c r="J14" s="259">
        <v>0</v>
      </c>
      <c r="K14" s="259">
        <v>0</v>
      </c>
      <c r="L14" s="259">
        <v>0</v>
      </c>
      <c r="M14" s="259">
        <v>0</v>
      </c>
      <c r="N14" s="259">
        <v>0</v>
      </c>
      <c r="O14" s="259">
        <v>0</v>
      </c>
      <c r="P14" s="259">
        <v>0</v>
      </c>
      <c r="Q14" s="259">
        <v>0</v>
      </c>
      <c r="R14" s="259">
        <v>0</v>
      </c>
      <c r="S14" s="259">
        <v>0</v>
      </c>
      <c r="T14" s="259">
        <v>0</v>
      </c>
      <c r="U14" s="259">
        <v>0</v>
      </c>
      <c r="V14" s="259">
        <v>0</v>
      </c>
      <c r="W14" s="259">
        <v>0</v>
      </c>
      <c r="X14" s="259">
        <v>0</v>
      </c>
      <c r="Y14" s="259">
        <v>0</v>
      </c>
      <c r="Z14" s="259">
        <v>0</v>
      </c>
      <c r="AA14" s="259">
        <v>0</v>
      </c>
      <c r="AB14" s="259">
        <v>0</v>
      </c>
      <c r="AC14" s="259">
        <v>0</v>
      </c>
      <c r="AD14" s="259">
        <v>0</v>
      </c>
      <c r="AE14" s="259">
        <v>0</v>
      </c>
      <c r="AF14" s="259">
        <v>0</v>
      </c>
      <c r="AG14" s="259">
        <v>0</v>
      </c>
      <c r="AH14" s="259">
        <v>0</v>
      </c>
      <c r="AI14" s="259">
        <v>0</v>
      </c>
      <c r="AJ14" s="259">
        <v>0</v>
      </c>
      <c r="AK14" s="259">
        <v>0</v>
      </c>
      <c r="AL14" s="259">
        <v>0</v>
      </c>
      <c r="AM14" s="259">
        <v>0</v>
      </c>
      <c r="AN14" s="259">
        <v>0</v>
      </c>
      <c r="AO14" s="259">
        <v>0</v>
      </c>
      <c r="AP14" s="259">
        <v>0</v>
      </c>
      <c r="AQ14" s="259">
        <v>0</v>
      </c>
      <c r="AR14" s="259">
        <v>0</v>
      </c>
      <c r="AS14" s="259">
        <v>0</v>
      </c>
      <c r="AT14" s="259">
        <v>0</v>
      </c>
      <c r="AU14" s="259">
        <v>0</v>
      </c>
      <c r="AV14" s="259">
        <v>0</v>
      </c>
      <c r="AW14" s="259">
        <v>0</v>
      </c>
      <c r="AX14" s="259">
        <v>0</v>
      </c>
      <c r="AY14" s="259">
        <v>0</v>
      </c>
      <c r="AZ14" s="259">
        <v>0</v>
      </c>
      <c r="BA14" s="260">
        <v>0</v>
      </c>
    </row>
    <row r="15" spans="1:53" x14ac:dyDescent="0.35">
      <c r="A15" s="251" t="s">
        <v>227</v>
      </c>
      <c r="B15" s="252" t="s">
        <v>228</v>
      </c>
      <c r="C15" s="253">
        <v>37.291805653928904</v>
      </c>
      <c r="D15" s="254">
        <v>26.842479999999998</v>
      </c>
      <c r="E15" s="254">
        <v>32.690709999999989</v>
      </c>
      <c r="F15" s="254">
        <v>28.39482999999997</v>
      </c>
      <c r="G15" s="254">
        <v>84.487739999999889</v>
      </c>
      <c r="H15" s="254">
        <v>25.487021734580601</v>
      </c>
      <c r="I15" s="254">
        <v>24.202160000000035</v>
      </c>
      <c r="J15" s="254">
        <v>30.982680000000009</v>
      </c>
      <c r="K15" s="254">
        <v>24.800630000000105</v>
      </c>
      <c r="L15" s="254">
        <v>18.399720000000055</v>
      </c>
      <c r="M15" s="254">
        <v>205.73963705482942</v>
      </c>
      <c r="N15" s="254">
        <v>304.57848980560851</v>
      </c>
      <c r="O15" s="254">
        <v>285.92710976104973</v>
      </c>
      <c r="P15" s="254">
        <v>258.43867575805808</v>
      </c>
      <c r="Q15" s="254">
        <v>288.75089749255687</v>
      </c>
      <c r="R15" s="254">
        <v>281.14559505025989</v>
      </c>
      <c r="S15" s="254">
        <v>282.32624738779589</v>
      </c>
      <c r="T15" s="254">
        <v>283.80210563123785</v>
      </c>
      <c r="U15" s="254">
        <v>263.37498634379455</v>
      </c>
      <c r="V15" s="254">
        <v>257.62535376487784</v>
      </c>
      <c r="W15" s="254">
        <v>254.78390571592533</v>
      </c>
      <c r="X15" s="254">
        <v>256.09738600807623</v>
      </c>
      <c r="Y15" s="254">
        <v>249.473605206793</v>
      </c>
      <c r="Z15" s="254">
        <v>244.8533162560993</v>
      </c>
      <c r="AA15" s="254">
        <v>243.71320166640049</v>
      </c>
      <c r="AB15" s="254">
        <v>244.90789828961331</v>
      </c>
      <c r="AC15" s="254">
        <v>242.52452941911611</v>
      </c>
      <c r="AD15" s="254">
        <v>240.78056481922843</v>
      </c>
      <c r="AE15" s="254">
        <v>237.75608257787201</v>
      </c>
      <c r="AF15" s="254">
        <v>232.38951570131215</v>
      </c>
      <c r="AG15" s="254">
        <v>226.98908917034612</v>
      </c>
      <c r="AH15" s="254">
        <v>226.96821358943342</v>
      </c>
      <c r="AI15" s="254">
        <v>220.59057143923977</v>
      </c>
      <c r="AJ15" s="254">
        <v>216.0810728565765</v>
      </c>
      <c r="AK15" s="254">
        <v>210.37858176278357</v>
      </c>
      <c r="AL15" s="254">
        <v>202.30579843807243</v>
      </c>
      <c r="AM15" s="254">
        <v>201.47636813826244</v>
      </c>
      <c r="AN15" s="254">
        <v>197.13086677121817</v>
      </c>
      <c r="AO15" s="254">
        <v>193.34795419474369</v>
      </c>
      <c r="AP15" s="254">
        <v>189.26202632487968</v>
      </c>
      <c r="AQ15" s="254">
        <v>185.11884327590715</v>
      </c>
      <c r="AR15" s="254">
        <v>184.6370114705166</v>
      </c>
      <c r="AS15" s="254">
        <v>182.51837166988656</v>
      </c>
      <c r="AT15" s="254">
        <v>176.1144702279517</v>
      </c>
      <c r="AU15" s="254">
        <v>172.44896896166938</v>
      </c>
      <c r="AV15" s="254">
        <v>171.79510313048979</v>
      </c>
      <c r="AW15" s="254">
        <v>167.18226442137788</v>
      </c>
      <c r="AX15" s="254">
        <v>160.09196629695572</v>
      </c>
      <c r="AY15" s="254">
        <v>156.77762285283188</v>
      </c>
      <c r="AZ15" s="254">
        <v>151.01778728736625</v>
      </c>
      <c r="BA15" s="255">
        <v>145.68677372975253</v>
      </c>
    </row>
    <row r="16" spans="1:53" x14ac:dyDescent="0.35">
      <c r="A16" s="256" t="s">
        <v>229</v>
      </c>
      <c r="B16" s="257" t="s">
        <v>230</v>
      </c>
      <c r="C16" s="258">
        <v>35.858728269708507</v>
      </c>
      <c r="D16" s="259">
        <v>25.842479999999995</v>
      </c>
      <c r="E16" s="259">
        <v>22.40089</v>
      </c>
      <c r="F16" s="259">
        <v>24.518409999999967</v>
      </c>
      <c r="G16" s="259">
        <v>76.259929999999912</v>
      </c>
      <c r="H16" s="259">
        <v>15.503180801707533</v>
      </c>
      <c r="I16" s="259">
        <v>12.59845000000006</v>
      </c>
      <c r="J16" s="259">
        <v>7.8486900000000031</v>
      </c>
      <c r="K16" s="259">
        <v>7.7135300000001017</v>
      </c>
      <c r="L16" s="259">
        <v>7.071440000000055</v>
      </c>
      <c r="M16" s="259">
        <v>202.87336112914292</v>
      </c>
      <c r="N16" s="259">
        <v>283.79876848572337</v>
      </c>
      <c r="O16" s="259">
        <v>282.5832411397887</v>
      </c>
      <c r="P16" s="259">
        <v>252.76676340282762</v>
      </c>
      <c r="Q16" s="259">
        <v>287.31782211279182</v>
      </c>
      <c r="R16" s="259">
        <v>280.19019907804699</v>
      </c>
      <c r="S16" s="259">
        <v>281.36730227469025</v>
      </c>
      <c r="T16" s="259">
        <v>282.84023296294959</v>
      </c>
      <c r="U16" s="259">
        <v>262.60803557906809</v>
      </c>
      <c r="V16" s="259">
        <v>256.91822078710527</v>
      </c>
      <c r="W16" s="259">
        <v>254.09118224483842</v>
      </c>
      <c r="X16" s="259">
        <v>255.38166718994884</v>
      </c>
      <c r="Y16" s="259">
        <v>248.81605188128876</v>
      </c>
      <c r="Z16" s="259">
        <v>244.21312198691916</v>
      </c>
      <c r="AA16" s="259">
        <v>243.0732276358348</v>
      </c>
      <c r="AB16" s="259">
        <v>244.25260458438271</v>
      </c>
      <c r="AC16" s="259">
        <v>241.86074496028033</v>
      </c>
      <c r="AD16" s="259">
        <v>240.10885353432028</v>
      </c>
      <c r="AE16" s="259">
        <v>237.07803189731652</v>
      </c>
      <c r="AF16" s="259">
        <v>231.73780373349979</v>
      </c>
      <c r="AG16" s="259">
        <v>226.36063003074534</v>
      </c>
      <c r="AH16" s="259">
        <v>226.33788498875509</v>
      </c>
      <c r="AI16" s="259">
        <v>220.01636953124958</v>
      </c>
      <c r="AJ16" s="259">
        <v>215.53695502018351</v>
      </c>
      <c r="AK16" s="259">
        <v>209.86984118152287</v>
      </c>
      <c r="AL16" s="259">
        <v>201.81748580522705</v>
      </c>
      <c r="AM16" s="259">
        <v>200.98997733233332</v>
      </c>
      <c r="AN16" s="259">
        <v>196.66520917229016</v>
      </c>
      <c r="AO16" s="259">
        <v>192.89850239960865</v>
      </c>
      <c r="AP16" s="259">
        <v>188.82236529090122</v>
      </c>
      <c r="AQ16" s="259">
        <v>184.68999988656304</v>
      </c>
      <c r="AR16" s="259">
        <v>184.20926226261017</v>
      </c>
      <c r="AS16" s="259">
        <v>182.09830788577835</v>
      </c>
      <c r="AT16" s="259">
        <v>175.70707338277694</v>
      </c>
      <c r="AU16" s="259">
        <v>172.05511545839914</v>
      </c>
      <c r="AV16" s="259">
        <v>171.40417497388509</v>
      </c>
      <c r="AW16" s="259">
        <v>166.80164881669927</v>
      </c>
      <c r="AX16" s="259">
        <v>159.73388843703464</v>
      </c>
      <c r="AY16" s="259">
        <v>156.42322970048571</v>
      </c>
      <c r="AZ16" s="259">
        <v>150.67944061220658</v>
      </c>
      <c r="BA16" s="260">
        <v>145.36182811951551</v>
      </c>
    </row>
    <row r="17" spans="1:53" x14ac:dyDescent="0.35">
      <c r="A17" s="256" t="s">
        <v>231</v>
      </c>
      <c r="B17" s="257" t="s">
        <v>232</v>
      </c>
      <c r="C17" s="258">
        <v>0</v>
      </c>
      <c r="D17" s="259">
        <v>0</v>
      </c>
      <c r="E17" s="259">
        <v>9.3058299999999843</v>
      </c>
      <c r="F17" s="259">
        <v>0</v>
      </c>
      <c r="G17" s="259">
        <v>4.3976199999999928</v>
      </c>
      <c r="H17" s="259">
        <v>6.639915926244389</v>
      </c>
      <c r="I17" s="259">
        <v>6.3036699999999772</v>
      </c>
      <c r="J17" s="259">
        <v>13.093700000000009</v>
      </c>
      <c r="K17" s="259">
        <v>7</v>
      </c>
      <c r="L17" s="259">
        <v>3.1999999999999993</v>
      </c>
      <c r="M17" s="259">
        <v>0</v>
      </c>
      <c r="N17" s="259">
        <v>9.3149899684723394</v>
      </c>
      <c r="O17" s="259">
        <v>0</v>
      </c>
      <c r="P17" s="259">
        <v>2.8057651235680781</v>
      </c>
      <c r="Q17" s="259">
        <v>0</v>
      </c>
      <c r="R17" s="259">
        <v>0</v>
      </c>
      <c r="S17" s="259">
        <v>0</v>
      </c>
      <c r="T17" s="259">
        <v>0</v>
      </c>
      <c r="U17" s="259">
        <v>0</v>
      </c>
      <c r="V17" s="259">
        <v>0</v>
      </c>
      <c r="W17" s="259">
        <v>0</v>
      </c>
      <c r="X17" s="259">
        <v>0</v>
      </c>
      <c r="Y17" s="259">
        <v>0</v>
      </c>
      <c r="Z17" s="259">
        <v>0</v>
      </c>
      <c r="AA17" s="259">
        <v>0</v>
      </c>
      <c r="AB17" s="259">
        <v>0</v>
      </c>
      <c r="AC17" s="259">
        <v>0</v>
      </c>
      <c r="AD17" s="259">
        <v>0</v>
      </c>
      <c r="AE17" s="259">
        <v>0</v>
      </c>
      <c r="AF17" s="259">
        <v>0</v>
      </c>
      <c r="AG17" s="259">
        <v>0</v>
      </c>
      <c r="AH17" s="259">
        <v>0</v>
      </c>
      <c r="AI17" s="259">
        <v>0</v>
      </c>
      <c r="AJ17" s="259">
        <v>0</v>
      </c>
      <c r="AK17" s="259">
        <v>0</v>
      </c>
      <c r="AL17" s="259">
        <v>0</v>
      </c>
      <c r="AM17" s="259">
        <v>0</v>
      </c>
      <c r="AN17" s="259">
        <v>0</v>
      </c>
      <c r="AO17" s="259">
        <v>0</v>
      </c>
      <c r="AP17" s="259">
        <v>0</v>
      </c>
      <c r="AQ17" s="259">
        <v>0</v>
      </c>
      <c r="AR17" s="259">
        <v>0</v>
      </c>
      <c r="AS17" s="259">
        <v>0</v>
      </c>
      <c r="AT17" s="259">
        <v>0</v>
      </c>
      <c r="AU17" s="259">
        <v>0</v>
      </c>
      <c r="AV17" s="259">
        <v>0</v>
      </c>
      <c r="AW17" s="259">
        <v>0</v>
      </c>
      <c r="AX17" s="259">
        <v>0</v>
      </c>
      <c r="AY17" s="259">
        <v>0</v>
      </c>
      <c r="AZ17" s="259">
        <v>0</v>
      </c>
      <c r="BA17" s="260">
        <v>0</v>
      </c>
    </row>
    <row r="18" spans="1:53" x14ac:dyDescent="0.35">
      <c r="A18" s="256" t="s">
        <v>233</v>
      </c>
      <c r="B18" s="257" t="s">
        <v>234</v>
      </c>
      <c r="C18" s="258">
        <v>1.4330773842203894</v>
      </c>
      <c r="D18" s="259">
        <v>1</v>
      </c>
      <c r="E18" s="259">
        <v>0.98398999999999992</v>
      </c>
      <c r="F18" s="259">
        <v>3.8764199999999995</v>
      </c>
      <c r="G18" s="259">
        <v>3.83019</v>
      </c>
      <c r="H18" s="259">
        <v>3.3439250066286808</v>
      </c>
      <c r="I18" s="259">
        <v>5.3000399999999992</v>
      </c>
      <c r="J18" s="259">
        <v>10.040289999999999</v>
      </c>
      <c r="K18" s="259">
        <v>10.087100000000001</v>
      </c>
      <c r="L18" s="259">
        <v>8.1282799999999984</v>
      </c>
      <c r="M18" s="259">
        <v>2.866275925686498</v>
      </c>
      <c r="N18" s="259">
        <v>11.464731351412802</v>
      </c>
      <c r="O18" s="259">
        <v>3.3438686212611066</v>
      </c>
      <c r="P18" s="259">
        <v>2.8661472316623535</v>
      </c>
      <c r="Q18" s="259">
        <v>1.4330753797649698</v>
      </c>
      <c r="R18" s="259">
        <v>0.95539597221293848</v>
      </c>
      <c r="S18" s="259">
        <v>0.95894511310568731</v>
      </c>
      <c r="T18" s="259">
        <v>0.96187266828829565</v>
      </c>
      <c r="U18" s="259">
        <v>0.76695076472645618</v>
      </c>
      <c r="V18" s="259">
        <v>0.70713297777258233</v>
      </c>
      <c r="W18" s="259">
        <v>0.69272347108689492</v>
      </c>
      <c r="X18" s="259">
        <v>0.71571881812739013</v>
      </c>
      <c r="Y18" s="259">
        <v>0.65755332550425305</v>
      </c>
      <c r="Z18" s="259">
        <v>0.6401942691801481</v>
      </c>
      <c r="AA18" s="259">
        <v>0.63997403056568603</v>
      </c>
      <c r="AB18" s="259">
        <v>0.65529370523060049</v>
      </c>
      <c r="AC18" s="259">
        <v>0.66378445883574577</v>
      </c>
      <c r="AD18" s="259">
        <v>0.67171128490816445</v>
      </c>
      <c r="AE18" s="259">
        <v>0.67805068055545126</v>
      </c>
      <c r="AF18" s="259">
        <v>0.65171196781237195</v>
      </c>
      <c r="AG18" s="259">
        <v>0.62845913960083855</v>
      </c>
      <c r="AH18" s="259">
        <v>0.63032860067832663</v>
      </c>
      <c r="AI18" s="259">
        <v>0.57420190799018844</v>
      </c>
      <c r="AJ18" s="259">
        <v>0.54411783639296174</v>
      </c>
      <c r="AK18" s="259">
        <v>0.50874058126070199</v>
      </c>
      <c r="AL18" s="259">
        <v>0.48831263284539173</v>
      </c>
      <c r="AM18" s="259">
        <v>0.48639080592915213</v>
      </c>
      <c r="AN18" s="259">
        <v>0.46565759892796771</v>
      </c>
      <c r="AO18" s="259">
        <v>0.44945179513505779</v>
      </c>
      <c r="AP18" s="259">
        <v>0.43966103397849748</v>
      </c>
      <c r="AQ18" s="259">
        <v>0.42884338934403815</v>
      </c>
      <c r="AR18" s="259">
        <v>0.4277492079064098</v>
      </c>
      <c r="AS18" s="259">
        <v>0.42006378410819767</v>
      </c>
      <c r="AT18" s="259">
        <v>0.40739684517476044</v>
      </c>
      <c r="AU18" s="259">
        <v>0.39385350327022234</v>
      </c>
      <c r="AV18" s="259">
        <v>0.39092815660470059</v>
      </c>
      <c r="AW18" s="259">
        <v>0.38061560467860905</v>
      </c>
      <c r="AX18" s="259">
        <v>0.35807785992108115</v>
      </c>
      <c r="AY18" s="259">
        <v>0.35439315234618812</v>
      </c>
      <c r="AZ18" s="259">
        <v>0.33834667515967093</v>
      </c>
      <c r="BA18" s="260">
        <v>0.32494561023702745</v>
      </c>
    </row>
    <row r="19" spans="1:53" x14ac:dyDescent="0.35">
      <c r="A19" s="256" t="s">
        <v>235</v>
      </c>
      <c r="B19" s="257" t="s">
        <v>236</v>
      </c>
      <c r="C19" s="258">
        <v>0</v>
      </c>
      <c r="D19" s="259">
        <v>0</v>
      </c>
      <c r="E19" s="259">
        <v>0</v>
      </c>
      <c r="F19" s="259">
        <v>0</v>
      </c>
      <c r="G19" s="259">
        <v>0</v>
      </c>
      <c r="H19" s="259">
        <v>0</v>
      </c>
      <c r="I19" s="259">
        <v>0</v>
      </c>
      <c r="J19" s="259">
        <v>0</v>
      </c>
      <c r="K19" s="259">
        <v>0</v>
      </c>
      <c r="L19" s="259">
        <v>0</v>
      </c>
      <c r="M19" s="259">
        <v>0</v>
      </c>
      <c r="N19" s="259">
        <v>0</v>
      </c>
      <c r="O19" s="259">
        <v>0</v>
      </c>
      <c r="P19" s="259">
        <v>0</v>
      </c>
      <c r="Q19" s="259">
        <v>0</v>
      </c>
      <c r="R19" s="259">
        <v>0</v>
      </c>
      <c r="S19" s="259">
        <v>0</v>
      </c>
      <c r="T19" s="259">
        <v>0</v>
      </c>
      <c r="U19" s="259">
        <v>0</v>
      </c>
      <c r="V19" s="259">
        <v>0</v>
      </c>
      <c r="W19" s="259">
        <v>0</v>
      </c>
      <c r="X19" s="259">
        <v>0</v>
      </c>
      <c r="Y19" s="259">
        <v>0</v>
      </c>
      <c r="Z19" s="259">
        <v>0</v>
      </c>
      <c r="AA19" s="259">
        <v>0</v>
      </c>
      <c r="AB19" s="259">
        <v>0</v>
      </c>
      <c r="AC19" s="259">
        <v>0</v>
      </c>
      <c r="AD19" s="259">
        <v>0</v>
      </c>
      <c r="AE19" s="259">
        <v>0</v>
      </c>
      <c r="AF19" s="259">
        <v>0</v>
      </c>
      <c r="AG19" s="259">
        <v>0</v>
      </c>
      <c r="AH19" s="259">
        <v>0</v>
      </c>
      <c r="AI19" s="259">
        <v>0</v>
      </c>
      <c r="AJ19" s="259">
        <v>0</v>
      </c>
      <c r="AK19" s="259">
        <v>0</v>
      </c>
      <c r="AL19" s="259">
        <v>0</v>
      </c>
      <c r="AM19" s="259">
        <v>0</v>
      </c>
      <c r="AN19" s="259">
        <v>0</v>
      </c>
      <c r="AO19" s="259">
        <v>0</v>
      </c>
      <c r="AP19" s="259">
        <v>0</v>
      </c>
      <c r="AQ19" s="259">
        <v>0</v>
      </c>
      <c r="AR19" s="259">
        <v>0</v>
      </c>
      <c r="AS19" s="259">
        <v>0</v>
      </c>
      <c r="AT19" s="259">
        <v>0</v>
      </c>
      <c r="AU19" s="259">
        <v>0</v>
      </c>
      <c r="AV19" s="259">
        <v>0</v>
      </c>
      <c r="AW19" s="259">
        <v>0</v>
      </c>
      <c r="AX19" s="259">
        <v>0</v>
      </c>
      <c r="AY19" s="259">
        <v>0</v>
      </c>
      <c r="AZ19" s="259">
        <v>0</v>
      </c>
      <c r="BA19" s="260">
        <v>0</v>
      </c>
    </row>
    <row r="20" spans="1:53" x14ac:dyDescent="0.35">
      <c r="A20" s="251" t="s">
        <v>237</v>
      </c>
      <c r="B20" s="252" t="s">
        <v>238</v>
      </c>
      <c r="C20" s="253">
        <v>6.2356748206307815</v>
      </c>
      <c r="D20" s="254">
        <v>7.0057700000000001</v>
      </c>
      <c r="E20" s="254">
        <v>7.2112999999999987</v>
      </c>
      <c r="F20" s="254">
        <v>6.423750000000001</v>
      </c>
      <c r="G20" s="254">
        <v>2.1919499999999998</v>
      </c>
      <c r="H20" s="254">
        <v>5.8278398777109013</v>
      </c>
      <c r="I20" s="254">
        <v>4.7076900000000004</v>
      </c>
      <c r="J20" s="254">
        <v>4.3978799999999998</v>
      </c>
      <c r="K20" s="254">
        <v>3.1999999999999993</v>
      </c>
      <c r="L20" s="254">
        <v>3.1999999999999993</v>
      </c>
      <c r="M20" s="254">
        <v>1.0509219451609799</v>
      </c>
      <c r="N20" s="254">
        <v>2.7944969905416999</v>
      </c>
      <c r="O20" s="254">
        <v>2.36457437661221</v>
      </c>
      <c r="P20" s="254">
        <v>1.8465291838866864</v>
      </c>
      <c r="Q20" s="254">
        <v>3.7980330089512453</v>
      </c>
      <c r="R20" s="254">
        <v>10.988098633954317</v>
      </c>
      <c r="S20" s="254">
        <v>10.985660005845006</v>
      </c>
      <c r="T20" s="254">
        <v>11.001618532476137</v>
      </c>
      <c r="U20" s="254">
        <v>9.4607876172204151</v>
      </c>
      <c r="V20" s="254">
        <v>9.1544567067318301</v>
      </c>
      <c r="W20" s="254">
        <v>9.1218955565492177</v>
      </c>
      <c r="X20" s="254">
        <v>9.3306345247860367</v>
      </c>
      <c r="Y20" s="254">
        <v>8.9478783782954654</v>
      </c>
      <c r="Z20" s="254">
        <v>8.9200921357758336</v>
      </c>
      <c r="AA20" s="254">
        <v>8.9754894607046971</v>
      </c>
      <c r="AB20" s="254">
        <v>9.1498955241409625</v>
      </c>
      <c r="AC20" s="254">
        <v>9.1372941733251718</v>
      </c>
      <c r="AD20" s="254">
        <v>9.1154947446785588</v>
      </c>
      <c r="AE20" s="254">
        <v>9.1154763017660603</v>
      </c>
      <c r="AF20" s="254">
        <v>8.8667188854484476</v>
      </c>
      <c r="AG20" s="254">
        <v>8.6056224257598597</v>
      </c>
      <c r="AH20" s="254">
        <v>8.640706480348129</v>
      </c>
      <c r="AI20" s="254">
        <v>8.2060814984215984</v>
      </c>
      <c r="AJ20" s="254">
        <v>7.9642697281923995</v>
      </c>
      <c r="AK20" s="254">
        <v>7.6280697947464589</v>
      </c>
      <c r="AL20" s="254">
        <v>7.4024317324332554</v>
      </c>
      <c r="AM20" s="254">
        <v>7.3674657484272394</v>
      </c>
      <c r="AN20" s="254">
        <v>7.1318448214000201</v>
      </c>
      <c r="AO20" s="254">
        <v>6.9470506384549049</v>
      </c>
      <c r="AP20" s="254">
        <v>6.8370913674417846</v>
      </c>
      <c r="AQ20" s="254">
        <v>6.7096506727186842</v>
      </c>
      <c r="AR20" s="254">
        <v>6.691060887464948</v>
      </c>
      <c r="AS20" s="254">
        <v>6.6063701583677954</v>
      </c>
      <c r="AT20" s="254">
        <v>6.512720429749411</v>
      </c>
      <c r="AU20" s="254">
        <v>6.3609866541589888</v>
      </c>
      <c r="AV20" s="254">
        <v>6.3180984272013685</v>
      </c>
      <c r="AW20" s="254">
        <v>6.0940961429813463</v>
      </c>
      <c r="AX20" s="254">
        <v>5.7627181091866868</v>
      </c>
      <c r="AY20" s="254">
        <v>5.6881274908502331</v>
      </c>
      <c r="AZ20" s="254">
        <v>5.468986228844523</v>
      </c>
      <c r="BA20" s="255">
        <v>5.2640440387495095</v>
      </c>
    </row>
    <row r="21" spans="1:53" x14ac:dyDescent="0.35">
      <c r="A21" s="246" t="s">
        <v>239</v>
      </c>
      <c r="B21" s="247" t="s">
        <v>240</v>
      </c>
      <c r="C21" s="248">
        <v>646.28040407976005</v>
      </c>
      <c r="D21" s="249">
        <v>261.26416999999998</v>
      </c>
      <c r="E21" s="249">
        <v>245.5802299999998</v>
      </c>
      <c r="F21" s="249">
        <v>222.3558500000002</v>
      </c>
      <c r="G21" s="249">
        <v>438.46167000000003</v>
      </c>
      <c r="H21" s="249">
        <v>850.13364785378826</v>
      </c>
      <c r="I21" s="249">
        <v>697.88108999999974</v>
      </c>
      <c r="J21" s="249">
        <v>636.67895999999996</v>
      </c>
      <c r="K21" s="249">
        <v>629.72094000000016</v>
      </c>
      <c r="L21" s="249">
        <v>602.98149999999987</v>
      </c>
      <c r="M21" s="249">
        <v>670.46133733615909</v>
      </c>
      <c r="N21" s="249">
        <v>732.69700203176149</v>
      </c>
      <c r="O21" s="249">
        <v>789.48428715501188</v>
      </c>
      <c r="P21" s="249">
        <v>826.25698958312205</v>
      </c>
      <c r="Q21" s="249">
        <v>852.35908797290415</v>
      </c>
      <c r="R21" s="249">
        <v>877.38727042781068</v>
      </c>
      <c r="S21" s="249">
        <v>880.16698908192313</v>
      </c>
      <c r="T21" s="249">
        <v>881.25507417500569</v>
      </c>
      <c r="U21" s="249">
        <v>789.6929343163149</v>
      </c>
      <c r="V21" s="249">
        <v>781.92301474801445</v>
      </c>
      <c r="W21" s="249">
        <v>775.51168945984773</v>
      </c>
      <c r="X21" s="249">
        <v>771.76054924190919</v>
      </c>
      <c r="Y21" s="249">
        <v>768.32165496670075</v>
      </c>
      <c r="Z21" s="249">
        <v>755.1306246970978</v>
      </c>
      <c r="AA21" s="249">
        <v>742.76935304696508</v>
      </c>
      <c r="AB21" s="249">
        <v>740.24805655203079</v>
      </c>
      <c r="AC21" s="249">
        <v>734.24650883713298</v>
      </c>
      <c r="AD21" s="249">
        <v>729.81730328829997</v>
      </c>
      <c r="AE21" s="249">
        <v>719.80731231959578</v>
      </c>
      <c r="AF21" s="249">
        <v>713.0652951106407</v>
      </c>
      <c r="AG21" s="249">
        <v>713.80651668536439</v>
      </c>
      <c r="AH21" s="249">
        <v>712.82763597900077</v>
      </c>
      <c r="AI21" s="249">
        <v>707.28006711395074</v>
      </c>
      <c r="AJ21" s="249">
        <v>699.63763399958145</v>
      </c>
      <c r="AK21" s="249">
        <v>695.41435744759235</v>
      </c>
      <c r="AL21" s="249">
        <v>686.58454881864327</v>
      </c>
      <c r="AM21" s="249">
        <v>684.55428796016054</v>
      </c>
      <c r="AN21" s="249">
        <v>681.42124777490551</v>
      </c>
      <c r="AO21" s="249">
        <v>677.79156637540575</v>
      </c>
      <c r="AP21" s="249">
        <v>674.29534733252558</v>
      </c>
      <c r="AQ21" s="249">
        <v>669.21657495790396</v>
      </c>
      <c r="AR21" s="249">
        <v>667.12823095604222</v>
      </c>
      <c r="AS21" s="249">
        <v>664.61564654420567</v>
      </c>
      <c r="AT21" s="249">
        <v>648.92666090766841</v>
      </c>
      <c r="AU21" s="249">
        <v>632.10193120944575</v>
      </c>
      <c r="AV21" s="249">
        <v>629.09785487470526</v>
      </c>
      <c r="AW21" s="249">
        <v>624.27393624275805</v>
      </c>
      <c r="AX21" s="249">
        <v>619.86784584788177</v>
      </c>
      <c r="AY21" s="249">
        <v>605.55783246192482</v>
      </c>
      <c r="AZ21" s="249">
        <v>597.02342614228075</v>
      </c>
      <c r="BA21" s="250">
        <v>591.94828112653045</v>
      </c>
    </row>
    <row r="22" spans="1:53" x14ac:dyDescent="0.35">
      <c r="A22" s="251" t="s">
        <v>241</v>
      </c>
      <c r="B22" s="252" t="s">
        <v>242</v>
      </c>
      <c r="C22" s="253">
        <v>456.67191837251147</v>
      </c>
      <c r="D22" s="254">
        <v>71.300409999999999</v>
      </c>
      <c r="E22" s="254">
        <v>73.793289999999985</v>
      </c>
      <c r="F22" s="254">
        <v>79.118520000000217</v>
      </c>
      <c r="G22" s="254">
        <v>149.59807999999992</v>
      </c>
      <c r="H22" s="254">
        <v>42.825069265309999</v>
      </c>
      <c r="I22" s="254">
        <v>14.201909999999826</v>
      </c>
      <c r="J22" s="254">
        <v>1.0001299999998992</v>
      </c>
      <c r="K22" s="254">
        <v>1.0000999999999749</v>
      </c>
      <c r="L22" s="254">
        <v>3.100720000000365</v>
      </c>
      <c r="M22" s="254">
        <v>1.050899979437645</v>
      </c>
      <c r="N22" s="254">
        <v>0</v>
      </c>
      <c r="O22" s="254">
        <v>0</v>
      </c>
      <c r="P22" s="254">
        <v>0</v>
      </c>
      <c r="Q22" s="254">
        <v>0</v>
      </c>
      <c r="R22" s="254">
        <v>0</v>
      </c>
      <c r="S22" s="254">
        <v>0</v>
      </c>
      <c r="T22" s="254">
        <v>0</v>
      </c>
      <c r="U22" s="254">
        <v>0</v>
      </c>
      <c r="V22" s="254">
        <v>0</v>
      </c>
      <c r="W22" s="254">
        <v>0</v>
      </c>
      <c r="X22" s="254">
        <v>0</v>
      </c>
      <c r="Y22" s="254">
        <v>0</v>
      </c>
      <c r="Z22" s="254">
        <v>0</v>
      </c>
      <c r="AA22" s="254">
        <v>0</v>
      </c>
      <c r="AB22" s="254">
        <v>0</v>
      </c>
      <c r="AC22" s="254">
        <v>0</v>
      </c>
      <c r="AD22" s="254">
        <v>0</v>
      </c>
      <c r="AE22" s="254">
        <v>0</v>
      </c>
      <c r="AF22" s="254">
        <v>0</v>
      </c>
      <c r="AG22" s="254">
        <v>0</v>
      </c>
      <c r="AH22" s="254">
        <v>0</v>
      </c>
      <c r="AI22" s="254">
        <v>0</v>
      </c>
      <c r="AJ22" s="254">
        <v>0</v>
      </c>
      <c r="AK22" s="254">
        <v>0</v>
      </c>
      <c r="AL22" s="254">
        <v>0</v>
      </c>
      <c r="AM22" s="254">
        <v>0</v>
      </c>
      <c r="AN22" s="254">
        <v>0</v>
      </c>
      <c r="AO22" s="254">
        <v>0</v>
      </c>
      <c r="AP22" s="254">
        <v>0</v>
      </c>
      <c r="AQ22" s="254">
        <v>0</v>
      </c>
      <c r="AR22" s="254">
        <v>0</v>
      </c>
      <c r="AS22" s="254">
        <v>0</v>
      </c>
      <c r="AT22" s="254">
        <v>0</v>
      </c>
      <c r="AU22" s="254">
        <v>0</v>
      </c>
      <c r="AV22" s="254">
        <v>0</v>
      </c>
      <c r="AW22" s="254">
        <v>0</v>
      </c>
      <c r="AX22" s="254">
        <v>0</v>
      </c>
      <c r="AY22" s="254">
        <v>0</v>
      </c>
      <c r="AZ22" s="254">
        <v>0</v>
      </c>
      <c r="BA22" s="255">
        <v>0</v>
      </c>
    </row>
    <row r="23" spans="1:53" x14ac:dyDescent="0.35">
      <c r="A23" s="256" t="s">
        <v>243</v>
      </c>
      <c r="B23" s="257" t="s">
        <v>244</v>
      </c>
      <c r="C23" s="258">
        <v>456.67191837251147</v>
      </c>
      <c r="D23" s="259">
        <v>71.300409999999999</v>
      </c>
      <c r="E23" s="259">
        <v>73.793289999999985</v>
      </c>
      <c r="F23" s="259">
        <v>79.118520000000217</v>
      </c>
      <c r="G23" s="259">
        <v>149.59807999999992</v>
      </c>
      <c r="H23" s="259">
        <v>42.825069265309999</v>
      </c>
      <c r="I23" s="259">
        <v>14.201909999999826</v>
      </c>
      <c r="J23" s="259">
        <v>1.0001299999998992</v>
      </c>
      <c r="K23" s="259">
        <v>1.0000999999999749</v>
      </c>
      <c r="L23" s="259">
        <v>3.100720000000365</v>
      </c>
      <c r="M23" s="259">
        <v>1.050899979437645</v>
      </c>
      <c r="N23" s="259">
        <v>0</v>
      </c>
      <c r="O23" s="259">
        <v>0</v>
      </c>
      <c r="P23" s="259">
        <v>0</v>
      </c>
      <c r="Q23" s="259">
        <v>0</v>
      </c>
      <c r="R23" s="259">
        <v>0</v>
      </c>
      <c r="S23" s="259">
        <v>0</v>
      </c>
      <c r="T23" s="259">
        <v>0</v>
      </c>
      <c r="U23" s="259">
        <v>0</v>
      </c>
      <c r="V23" s="259">
        <v>0</v>
      </c>
      <c r="W23" s="259">
        <v>0</v>
      </c>
      <c r="X23" s="259">
        <v>0</v>
      </c>
      <c r="Y23" s="259">
        <v>0</v>
      </c>
      <c r="Z23" s="259">
        <v>0</v>
      </c>
      <c r="AA23" s="259">
        <v>0</v>
      </c>
      <c r="AB23" s="259">
        <v>0</v>
      </c>
      <c r="AC23" s="259">
        <v>0</v>
      </c>
      <c r="AD23" s="259">
        <v>0</v>
      </c>
      <c r="AE23" s="259">
        <v>0</v>
      </c>
      <c r="AF23" s="259">
        <v>0</v>
      </c>
      <c r="AG23" s="259">
        <v>0</v>
      </c>
      <c r="AH23" s="259">
        <v>0</v>
      </c>
      <c r="AI23" s="259">
        <v>0</v>
      </c>
      <c r="AJ23" s="259">
        <v>0</v>
      </c>
      <c r="AK23" s="259">
        <v>0</v>
      </c>
      <c r="AL23" s="259">
        <v>0</v>
      </c>
      <c r="AM23" s="259">
        <v>0</v>
      </c>
      <c r="AN23" s="259">
        <v>0</v>
      </c>
      <c r="AO23" s="259">
        <v>0</v>
      </c>
      <c r="AP23" s="259">
        <v>0</v>
      </c>
      <c r="AQ23" s="259">
        <v>0</v>
      </c>
      <c r="AR23" s="259">
        <v>0</v>
      </c>
      <c r="AS23" s="259">
        <v>0</v>
      </c>
      <c r="AT23" s="259">
        <v>0</v>
      </c>
      <c r="AU23" s="259">
        <v>0</v>
      </c>
      <c r="AV23" s="259">
        <v>0</v>
      </c>
      <c r="AW23" s="259">
        <v>0</v>
      </c>
      <c r="AX23" s="259">
        <v>0</v>
      </c>
      <c r="AY23" s="259">
        <v>0</v>
      </c>
      <c r="AZ23" s="259">
        <v>0</v>
      </c>
      <c r="BA23" s="260">
        <v>0</v>
      </c>
    </row>
    <row r="24" spans="1:53" x14ac:dyDescent="0.35">
      <c r="A24" s="261" t="s">
        <v>245</v>
      </c>
      <c r="B24" s="262" t="s">
        <v>246</v>
      </c>
      <c r="C24" s="263">
        <v>126.72873271434645</v>
      </c>
      <c r="D24" s="264">
        <v>71.300409999999999</v>
      </c>
      <c r="E24" s="264">
        <v>24.897789999999983</v>
      </c>
      <c r="F24" s="264">
        <v>41.009280000000217</v>
      </c>
      <c r="G24" s="264">
        <v>137.99822999999989</v>
      </c>
      <c r="H24" s="264">
        <v>42.825069265309999</v>
      </c>
      <c r="I24" s="264">
        <v>14.201909999999826</v>
      </c>
      <c r="J24" s="264">
        <v>1.0001299999998992</v>
      </c>
      <c r="K24" s="264">
        <v>1.0000999999999749</v>
      </c>
      <c r="L24" s="264">
        <v>3.100720000000365</v>
      </c>
      <c r="M24" s="264">
        <v>1.050899979437645</v>
      </c>
      <c r="N24" s="264">
        <v>0</v>
      </c>
      <c r="O24" s="264">
        <v>0</v>
      </c>
      <c r="P24" s="264">
        <v>0</v>
      </c>
      <c r="Q24" s="264">
        <v>0</v>
      </c>
      <c r="R24" s="264">
        <v>0</v>
      </c>
      <c r="S24" s="264">
        <v>0</v>
      </c>
      <c r="T24" s="264">
        <v>0</v>
      </c>
      <c r="U24" s="264">
        <v>0</v>
      </c>
      <c r="V24" s="264">
        <v>0</v>
      </c>
      <c r="W24" s="264">
        <v>0</v>
      </c>
      <c r="X24" s="264">
        <v>0</v>
      </c>
      <c r="Y24" s="264">
        <v>0</v>
      </c>
      <c r="Z24" s="264">
        <v>0</v>
      </c>
      <c r="AA24" s="264">
        <v>0</v>
      </c>
      <c r="AB24" s="264">
        <v>0</v>
      </c>
      <c r="AC24" s="264">
        <v>0</v>
      </c>
      <c r="AD24" s="264">
        <v>0</v>
      </c>
      <c r="AE24" s="264">
        <v>0</v>
      </c>
      <c r="AF24" s="264">
        <v>0</v>
      </c>
      <c r="AG24" s="264">
        <v>0</v>
      </c>
      <c r="AH24" s="264">
        <v>0</v>
      </c>
      <c r="AI24" s="264">
        <v>0</v>
      </c>
      <c r="AJ24" s="264">
        <v>0</v>
      </c>
      <c r="AK24" s="264">
        <v>0</v>
      </c>
      <c r="AL24" s="264">
        <v>0</v>
      </c>
      <c r="AM24" s="264">
        <v>0</v>
      </c>
      <c r="AN24" s="264">
        <v>0</v>
      </c>
      <c r="AO24" s="264">
        <v>0</v>
      </c>
      <c r="AP24" s="264">
        <v>0</v>
      </c>
      <c r="AQ24" s="264">
        <v>0</v>
      </c>
      <c r="AR24" s="264">
        <v>0</v>
      </c>
      <c r="AS24" s="264">
        <v>0</v>
      </c>
      <c r="AT24" s="264">
        <v>0</v>
      </c>
      <c r="AU24" s="264">
        <v>0</v>
      </c>
      <c r="AV24" s="264">
        <v>0</v>
      </c>
      <c r="AW24" s="264">
        <v>0</v>
      </c>
      <c r="AX24" s="264">
        <v>0</v>
      </c>
      <c r="AY24" s="264">
        <v>0</v>
      </c>
      <c r="AZ24" s="264">
        <v>0</v>
      </c>
      <c r="BA24" s="265">
        <v>0</v>
      </c>
    </row>
    <row r="25" spans="1:53" x14ac:dyDescent="0.35">
      <c r="A25" s="261" t="s">
        <v>247</v>
      </c>
      <c r="B25" s="262" t="s">
        <v>248</v>
      </c>
      <c r="C25" s="263">
        <v>329.94318565816502</v>
      </c>
      <c r="D25" s="264">
        <v>0</v>
      </c>
      <c r="E25" s="264">
        <v>48.895499999999998</v>
      </c>
      <c r="F25" s="264">
        <v>38.10924</v>
      </c>
      <c r="G25" s="264">
        <v>11.599850000000002</v>
      </c>
      <c r="H25" s="264">
        <v>0</v>
      </c>
      <c r="I25" s="264">
        <v>0</v>
      </c>
      <c r="J25" s="264">
        <v>0</v>
      </c>
      <c r="K25" s="264">
        <v>0</v>
      </c>
      <c r="L25" s="264">
        <v>0</v>
      </c>
      <c r="M25" s="264">
        <v>0</v>
      </c>
      <c r="N25" s="264">
        <v>0</v>
      </c>
      <c r="O25" s="264">
        <v>0</v>
      </c>
      <c r="P25" s="264">
        <v>0</v>
      </c>
      <c r="Q25" s="264">
        <v>0</v>
      </c>
      <c r="R25" s="264">
        <v>0</v>
      </c>
      <c r="S25" s="264">
        <v>0</v>
      </c>
      <c r="T25" s="264">
        <v>0</v>
      </c>
      <c r="U25" s="264">
        <v>0</v>
      </c>
      <c r="V25" s="264">
        <v>0</v>
      </c>
      <c r="W25" s="264">
        <v>0</v>
      </c>
      <c r="X25" s="264">
        <v>0</v>
      </c>
      <c r="Y25" s="264">
        <v>0</v>
      </c>
      <c r="Z25" s="264">
        <v>0</v>
      </c>
      <c r="AA25" s="264">
        <v>0</v>
      </c>
      <c r="AB25" s="264">
        <v>0</v>
      </c>
      <c r="AC25" s="264">
        <v>0</v>
      </c>
      <c r="AD25" s="264">
        <v>0</v>
      </c>
      <c r="AE25" s="264">
        <v>0</v>
      </c>
      <c r="AF25" s="264">
        <v>0</v>
      </c>
      <c r="AG25" s="264">
        <v>0</v>
      </c>
      <c r="AH25" s="264">
        <v>0</v>
      </c>
      <c r="AI25" s="264">
        <v>0</v>
      </c>
      <c r="AJ25" s="264">
        <v>0</v>
      </c>
      <c r="AK25" s="264">
        <v>0</v>
      </c>
      <c r="AL25" s="264">
        <v>0</v>
      </c>
      <c r="AM25" s="264">
        <v>0</v>
      </c>
      <c r="AN25" s="264">
        <v>0</v>
      </c>
      <c r="AO25" s="264">
        <v>0</v>
      </c>
      <c r="AP25" s="264">
        <v>0</v>
      </c>
      <c r="AQ25" s="264">
        <v>0</v>
      </c>
      <c r="AR25" s="264">
        <v>0</v>
      </c>
      <c r="AS25" s="264">
        <v>0</v>
      </c>
      <c r="AT25" s="264">
        <v>0</v>
      </c>
      <c r="AU25" s="264">
        <v>0</v>
      </c>
      <c r="AV25" s="264">
        <v>0</v>
      </c>
      <c r="AW25" s="264">
        <v>0</v>
      </c>
      <c r="AX25" s="264">
        <v>0</v>
      </c>
      <c r="AY25" s="264">
        <v>0</v>
      </c>
      <c r="AZ25" s="264">
        <v>0</v>
      </c>
      <c r="BA25" s="265">
        <v>0</v>
      </c>
    </row>
    <row r="26" spans="1:53" x14ac:dyDescent="0.35">
      <c r="A26" s="256" t="s">
        <v>249</v>
      </c>
      <c r="B26" s="257" t="s">
        <v>250</v>
      </c>
      <c r="C26" s="258">
        <v>0</v>
      </c>
      <c r="D26" s="259">
        <v>0</v>
      </c>
      <c r="E26" s="259">
        <v>0</v>
      </c>
      <c r="F26" s="259">
        <v>0</v>
      </c>
      <c r="G26" s="259">
        <v>0</v>
      </c>
      <c r="H26" s="259">
        <v>0</v>
      </c>
      <c r="I26" s="259">
        <v>0</v>
      </c>
      <c r="J26" s="259">
        <v>0</v>
      </c>
      <c r="K26" s="259">
        <v>0</v>
      </c>
      <c r="L26" s="259">
        <v>0</v>
      </c>
      <c r="M26" s="259">
        <v>0</v>
      </c>
      <c r="N26" s="259">
        <v>0</v>
      </c>
      <c r="O26" s="259">
        <v>0</v>
      </c>
      <c r="P26" s="259">
        <v>0</v>
      </c>
      <c r="Q26" s="259">
        <v>0</v>
      </c>
      <c r="R26" s="259">
        <v>0</v>
      </c>
      <c r="S26" s="259">
        <v>0</v>
      </c>
      <c r="T26" s="259">
        <v>0</v>
      </c>
      <c r="U26" s="259">
        <v>0</v>
      </c>
      <c r="V26" s="259">
        <v>0</v>
      </c>
      <c r="W26" s="259">
        <v>0</v>
      </c>
      <c r="X26" s="259">
        <v>0</v>
      </c>
      <c r="Y26" s="259">
        <v>0</v>
      </c>
      <c r="Z26" s="259">
        <v>0</v>
      </c>
      <c r="AA26" s="259">
        <v>0</v>
      </c>
      <c r="AB26" s="259">
        <v>0</v>
      </c>
      <c r="AC26" s="259">
        <v>0</v>
      </c>
      <c r="AD26" s="259">
        <v>0</v>
      </c>
      <c r="AE26" s="259">
        <v>0</v>
      </c>
      <c r="AF26" s="259">
        <v>0</v>
      </c>
      <c r="AG26" s="259">
        <v>0</v>
      </c>
      <c r="AH26" s="259">
        <v>0</v>
      </c>
      <c r="AI26" s="259">
        <v>0</v>
      </c>
      <c r="AJ26" s="259">
        <v>0</v>
      </c>
      <c r="AK26" s="259">
        <v>0</v>
      </c>
      <c r="AL26" s="259">
        <v>0</v>
      </c>
      <c r="AM26" s="259">
        <v>0</v>
      </c>
      <c r="AN26" s="259">
        <v>0</v>
      </c>
      <c r="AO26" s="259">
        <v>0</v>
      </c>
      <c r="AP26" s="259">
        <v>0</v>
      </c>
      <c r="AQ26" s="259">
        <v>0</v>
      </c>
      <c r="AR26" s="259">
        <v>0</v>
      </c>
      <c r="AS26" s="259">
        <v>0</v>
      </c>
      <c r="AT26" s="259">
        <v>0</v>
      </c>
      <c r="AU26" s="259">
        <v>0</v>
      </c>
      <c r="AV26" s="259">
        <v>0</v>
      </c>
      <c r="AW26" s="259">
        <v>0</v>
      </c>
      <c r="AX26" s="259">
        <v>0</v>
      </c>
      <c r="AY26" s="259">
        <v>0</v>
      </c>
      <c r="AZ26" s="259">
        <v>0</v>
      </c>
      <c r="BA26" s="260">
        <v>0</v>
      </c>
    </row>
    <row r="27" spans="1:53" x14ac:dyDescent="0.35">
      <c r="A27" s="261" t="s">
        <v>251</v>
      </c>
      <c r="B27" s="262" t="s">
        <v>252</v>
      </c>
      <c r="C27" s="263">
        <v>0</v>
      </c>
      <c r="D27" s="264">
        <v>0</v>
      </c>
      <c r="E27" s="264">
        <v>0</v>
      </c>
      <c r="F27" s="264">
        <v>0</v>
      </c>
      <c r="G27" s="264">
        <v>0</v>
      </c>
      <c r="H27" s="264">
        <v>0</v>
      </c>
      <c r="I27" s="264">
        <v>0</v>
      </c>
      <c r="J27" s="264">
        <v>0</v>
      </c>
      <c r="K27" s="264">
        <v>0</v>
      </c>
      <c r="L27" s="264">
        <v>0</v>
      </c>
      <c r="M27" s="264">
        <v>0</v>
      </c>
      <c r="N27" s="264">
        <v>0</v>
      </c>
      <c r="O27" s="264">
        <v>0</v>
      </c>
      <c r="P27" s="264">
        <v>0</v>
      </c>
      <c r="Q27" s="264">
        <v>0</v>
      </c>
      <c r="R27" s="264">
        <v>0</v>
      </c>
      <c r="S27" s="264">
        <v>0</v>
      </c>
      <c r="T27" s="264">
        <v>0</v>
      </c>
      <c r="U27" s="264">
        <v>0</v>
      </c>
      <c r="V27" s="264">
        <v>0</v>
      </c>
      <c r="W27" s="264">
        <v>0</v>
      </c>
      <c r="X27" s="264">
        <v>0</v>
      </c>
      <c r="Y27" s="264">
        <v>0</v>
      </c>
      <c r="Z27" s="264">
        <v>0</v>
      </c>
      <c r="AA27" s="264">
        <v>0</v>
      </c>
      <c r="AB27" s="264">
        <v>0</v>
      </c>
      <c r="AC27" s="264">
        <v>0</v>
      </c>
      <c r="AD27" s="264">
        <v>0</v>
      </c>
      <c r="AE27" s="264">
        <v>0</v>
      </c>
      <c r="AF27" s="264">
        <v>0</v>
      </c>
      <c r="AG27" s="264">
        <v>0</v>
      </c>
      <c r="AH27" s="264">
        <v>0</v>
      </c>
      <c r="AI27" s="264">
        <v>0</v>
      </c>
      <c r="AJ27" s="264">
        <v>0</v>
      </c>
      <c r="AK27" s="264">
        <v>0</v>
      </c>
      <c r="AL27" s="264">
        <v>0</v>
      </c>
      <c r="AM27" s="264">
        <v>0</v>
      </c>
      <c r="AN27" s="264">
        <v>0</v>
      </c>
      <c r="AO27" s="264">
        <v>0</v>
      </c>
      <c r="AP27" s="264">
        <v>0</v>
      </c>
      <c r="AQ27" s="264">
        <v>0</v>
      </c>
      <c r="AR27" s="264">
        <v>0</v>
      </c>
      <c r="AS27" s="264">
        <v>0</v>
      </c>
      <c r="AT27" s="264">
        <v>0</v>
      </c>
      <c r="AU27" s="264">
        <v>0</v>
      </c>
      <c r="AV27" s="264">
        <v>0</v>
      </c>
      <c r="AW27" s="264">
        <v>0</v>
      </c>
      <c r="AX27" s="264">
        <v>0</v>
      </c>
      <c r="AY27" s="264">
        <v>0</v>
      </c>
      <c r="AZ27" s="264">
        <v>0</v>
      </c>
      <c r="BA27" s="265">
        <v>0</v>
      </c>
    </row>
    <row r="28" spans="1:53" x14ac:dyDescent="0.35">
      <c r="A28" s="261" t="s">
        <v>253</v>
      </c>
      <c r="B28" s="262" t="s">
        <v>254</v>
      </c>
      <c r="C28" s="263">
        <v>0</v>
      </c>
      <c r="D28" s="264">
        <v>0</v>
      </c>
      <c r="E28" s="264">
        <v>0</v>
      </c>
      <c r="F28" s="264">
        <v>0</v>
      </c>
      <c r="G28" s="264">
        <v>0</v>
      </c>
      <c r="H28" s="264">
        <v>0</v>
      </c>
      <c r="I28" s="264">
        <v>0</v>
      </c>
      <c r="J28" s="264">
        <v>0</v>
      </c>
      <c r="K28" s="264">
        <v>0</v>
      </c>
      <c r="L28" s="264">
        <v>0</v>
      </c>
      <c r="M28" s="264">
        <v>0</v>
      </c>
      <c r="N28" s="264">
        <v>0</v>
      </c>
      <c r="O28" s="264">
        <v>0</v>
      </c>
      <c r="P28" s="264">
        <v>0</v>
      </c>
      <c r="Q28" s="264">
        <v>0</v>
      </c>
      <c r="R28" s="264">
        <v>0</v>
      </c>
      <c r="S28" s="264">
        <v>0</v>
      </c>
      <c r="T28" s="264">
        <v>0</v>
      </c>
      <c r="U28" s="264">
        <v>0</v>
      </c>
      <c r="V28" s="264">
        <v>0</v>
      </c>
      <c r="W28" s="264">
        <v>0</v>
      </c>
      <c r="X28" s="264">
        <v>0</v>
      </c>
      <c r="Y28" s="264">
        <v>0</v>
      </c>
      <c r="Z28" s="264">
        <v>0</v>
      </c>
      <c r="AA28" s="264">
        <v>0</v>
      </c>
      <c r="AB28" s="264">
        <v>0</v>
      </c>
      <c r="AC28" s="264">
        <v>0</v>
      </c>
      <c r="AD28" s="264">
        <v>0</v>
      </c>
      <c r="AE28" s="264">
        <v>0</v>
      </c>
      <c r="AF28" s="264">
        <v>0</v>
      </c>
      <c r="AG28" s="264">
        <v>0</v>
      </c>
      <c r="AH28" s="264">
        <v>0</v>
      </c>
      <c r="AI28" s="264">
        <v>0</v>
      </c>
      <c r="AJ28" s="264">
        <v>0</v>
      </c>
      <c r="AK28" s="264">
        <v>0</v>
      </c>
      <c r="AL28" s="264">
        <v>0</v>
      </c>
      <c r="AM28" s="264">
        <v>0</v>
      </c>
      <c r="AN28" s="264">
        <v>0</v>
      </c>
      <c r="AO28" s="264">
        <v>0</v>
      </c>
      <c r="AP28" s="264">
        <v>0</v>
      </c>
      <c r="AQ28" s="264">
        <v>0</v>
      </c>
      <c r="AR28" s="264">
        <v>0</v>
      </c>
      <c r="AS28" s="264">
        <v>0</v>
      </c>
      <c r="AT28" s="264">
        <v>0</v>
      </c>
      <c r="AU28" s="264">
        <v>0</v>
      </c>
      <c r="AV28" s="264">
        <v>0</v>
      </c>
      <c r="AW28" s="264">
        <v>0</v>
      </c>
      <c r="AX28" s="264">
        <v>0</v>
      </c>
      <c r="AY28" s="264">
        <v>0</v>
      </c>
      <c r="AZ28" s="264">
        <v>0</v>
      </c>
      <c r="BA28" s="265">
        <v>0</v>
      </c>
    </row>
    <row r="29" spans="1:53" x14ac:dyDescent="0.35">
      <c r="A29" s="261" t="s">
        <v>255</v>
      </c>
      <c r="B29" s="262" t="s">
        <v>256</v>
      </c>
      <c r="C29" s="263">
        <v>0</v>
      </c>
      <c r="D29" s="264">
        <v>0</v>
      </c>
      <c r="E29" s="264">
        <v>0</v>
      </c>
      <c r="F29" s="264">
        <v>0</v>
      </c>
      <c r="G29" s="264">
        <v>0</v>
      </c>
      <c r="H29" s="264">
        <v>0</v>
      </c>
      <c r="I29" s="264">
        <v>0</v>
      </c>
      <c r="J29" s="264">
        <v>0</v>
      </c>
      <c r="K29" s="264">
        <v>0</v>
      </c>
      <c r="L29" s="264">
        <v>0</v>
      </c>
      <c r="M29" s="264">
        <v>0</v>
      </c>
      <c r="N29" s="264">
        <v>0</v>
      </c>
      <c r="O29" s="264">
        <v>0</v>
      </c>
      <c r="P29" s="264">
        <v>0</v>
      </c>
      <c r="Q29" s="264">
        <v>0</v>
      </c>
      <c r="R29" s="264">
        <v>0</v>
      </c>
      <c r="S29" s="264">
        <v>0</v>
      </c>
      <c r="T29" s="264">
        <v>0</v>
      </c>
      <c r="U29" s="264">
        <v>0</v>
      </c>
      <c r="V29" s="264">
        <v>0</v>
      </c>
      <c r="W29" s="264">
        <v>0</v>
      </c>
      <c r="X29" s="264">
        <v>0</v>
      </c>
      <c r="Y29" s="264">
        <v>0</v>
      </c>
      <c r="Z29" s="264">
        <v>0</v>
      </c>
      <c r="AA29" s="264">
        <v>0</v>
      </c>
      <c r="AB29" s="264">
        <v>0</v>
      </c>
      <c r="AC29" s="264">
        <v>0</v>
      </c>
      <c r="AD29" s="264">
        <v>0</v>
      </c>
      <c r="AE29" s="264">
        <v>0</v>
      </c>
      <c r="AF29" s="264">
        <v>0</v>
      </c>
      <c r="AG29" s="264">
        <v>0</v>
      </c>
      <c r="AH29" s="264">
        <v>0</v>
      </c>
      <c r="AI29" s="264">
        <v>0</v>
      </c>
      <c r="AJ29" s="264">
        <v>0</v>
      </c>
      <c r="AK29" s="264">
        <v>0</v>
      </c>
      <c r="AL29" s="264">
        <v>0</v>
      </c>
      <c r="AM29" s="264">
        <v>0</v>
      </c>
      <c r="AN29" s="264">
        <v>0</v>
      </c>
      <c r="AO29" s="264">
        <v>0</v>
      </c>
      <c r="AP29" s="264">
        <v>0</v>
      </c>
      <c r="AQ29" s="264">
        <v>0</v>
      </c>
      <c r="AR29" s="264">
        <v>0</v>
      </c>
      <c r="AS29" s="264">
        <v>0</v>
      </c>
      <c r="AT29" s="264">
        <v>0</v>
      </c>
      <c r="AU29" s="264">
        <v>0</v>
      </c>
      <c r="AV29" s="264">
        <v>0</v>
      </c>
      <c r="AW29" s="264">
        <v>0</v>
      </c>
      <c r="AX29" s="264">
        <v>0</v>
      </c>
      <c r="AY29" s="264">
        <v>0</v>
      </c>
      <c r="AZ29" s="264">
        <v>0</v>
      </c>
      <c r="BA29" s="265">
        <v>0</v>
      </c>
    </row>
    <row r="30" spans="1:53" x14ac:dyDescent="0.35">
      <c r="A30" s="251" t="s">
        <v>257</v>
      </c>
      <c r="B30" s="252" t="s">
        <v>258</v>
      </c>
      <c r="C30" s="253">
        <v>189.60848570724866</v>
      </c>
      <c r="D30" s="254">
        <v>189.96376000000001</v>
      </c>
      <c r="E30" s="254">
        <v>171.78693999999984</v>
      </c>
      <c r="F30" s="254">
        <v>143.23732999999999</v>
      </c>
      <c r="G30" s="254">
        <v>288.86359000000004</v>
      </c>
      <c r="H30" s="254">
        <v>807.30857858847821</v>
      </c>
      <c r="I30" s="254">
        <v>683.67917999999986</v>
      </c>
      <c r="J30" s="254">
        <v>635.67883000000006</v>
      </c>
      <c r="K30" s="254">
        <v>628.72084000000018</v>
      </c>
      <c r="L30" s="254">
        <v>599.8807799999995</v>
      </c>
      <c r="M30" s="254">
        <v>669.41043735672133</v>
      </c>
      <c r="N30" s="254">
        <v>732.69700203176149</v>
      </c>
      <c r="O30" s="254">
        <v>789.48428715501188</v>
      </c>
      <c r="P30" s="254">
        <v>826.25698958312205</v>
      </c>
      <c r="Q30" s="254">
        <v>852.35908797290415</v>
      </c>
      <c r="R30" s="254">
        <v>877.38727042781068</v>
      </c>
      <c r="S30" s="254">
        <v>880.16698908192313</v>
      </c>
      <c r="T30" s="254">
        <v>881.25507417500569</v>
      </c>
      <c r="U30" s="254">
        <v>789.6929343163149</v>
      </c>
      <c r="V30" s="254">
        <v>781.92301474801445</v>
      </c>
      <c r="W30" s="254">
        <v>775.51168945984773</v>
      </c>
      <c r="X30" s="254">
        <v>771.76054924190919</v>
      </c>
      <c r="Y30" s="254">
        <v>768.32165496670075</v>
      </c>
      <c r="Z30" s="254">
        <v>755.1306246970978</v>
      </c>
      <c r="AA30" s="254">
        <v>742.76935304696508</v>
      </c>
      <c r="AB30" s="254">
        <v>740.24805655203079</v>
      </c>
      <c r="AC30" s="254">
        <v>734.24650883713298</v>
      </c>
      <c r="AD30" s="254">
        <v>729.81730328829997</v>
      </c>
      <c r="AE30" s="254">
        <v>719.80731231959578</v>
      </c>
      <c r="AF30" s="254">
        <v>713.0652951106407</v>
      </c>
      <c r="AG30" s="254">
        <v>713.80651668536439</v>
      </c>
      <c r="AH30" s="254">
        <v>712.82763597900077</v>
      </c>
      <c r="AI30" s="254">
        <v>707.28006711395074</v>
      </c>
      <c r="AJ30" s="254">
        <v>699.63763399958145</v>
      </c>
      <c r="AK30" s="254">
        <v>695.41435744759235</v>
      </c>
      <c r="AL30" s="254">
        <v>686.58454881864327</v>
      </c>
      <c r="AM30" s="254">
        <v>684.55428796016054</v>
      </c>
      <c r="AN30" s="254">
        <v>681.42124777490551</v>
      </c>
      <c r="AO30" s="254">
        <v>677.79156637540575</v>
      </c>
      <c r="AP30" s="254">
        <v>674.29534733252558</v>
      </c>
      <c r="AQ30" s="254">
        <v>669.21657495790396</v>
      </c>
      <c r="AR30" s="254">
        <v>667.12823095604222</v>
      </c>
      <c r="AS30" s="254">
        <v>664.61564654420567</v>
      </c>
      <c r="AT30" s="254">
        <v>648.92666090766841</v>
      </c>
      <c r="AU30" s="254">
        <v>632.10193120944575</v>
      </c>
      <c r="AV30" s="254">
        <v>629.09785487470526</v>
      </c>
      <c r="AW30" s="254">
        <v>624.27393624275805</v>
      </c>
      <c r="AX30" s="254">
        <v>619.86784584788177</v>
      </c>
      <c r="AY30" s="254">
        <v>605.55783246192482</v>
      </c>
      <c r="AZ30" s="254">
        <v>597.02342614228075</v>
      </c>
      <c r="BA30" s="255">
        <v>591.94828112653045</v>
      </c>
    </row>
    <row r="31" spans="1:53" x14ac:dyDescent="0.35">
      <c r="A31" s="256" t="s">
        <v>259</v>
      </c>
      <c r="B31" s="257" t="s">
        <v>260</v>
      </c>
      <c r="C31" s="258">
        <v>0</v>
      </c>
      <c r="D31" s="259">
        <v>0</v>
      </c>
      <c r="E31" s="259">
        <v>0</v>
      </c>
      <c r="F31" s="259">
        <v>0</v>
      </c>
      <c r="G31" s="259">
        <v>29.589099999999998</v>
      </c>
      <c r="H31" s="259">
        <v>34.489795255201777</v>
      </c>
      <c r="I31" s="259">
        <v>29.919140000000002</v>
      </c>
      <c r="J31" s="259">
        <v>27.630759999999995</v>
      </c>
      <c r="K31" s="259">
        <v>25.301089999999999</v>
      </c>
      <c r="L31" s="259">
        <v>30.999779999999994</v>
      </c>
      <c r="M31" s="259">
        <v>25.293309661793625</v>
      </c>
      <c r="N31" s="259">
        <v>35.63628048176853</v>
      </c>
      <c r="O31" s="259">
        <v>33.343547873240681</v>
      </c>
      <c r="P31" s="259">
        <v>43.695325841345586</v>
      </c>
      <c r="Q31" s="259">
        <v>29.894883223181079</v>
      </c>
      <c r="R31" s="259">
        <v>17.252750020951439</v>
      </c>
      <c r="S31" s="259">
        <v>17.323569860795157</v>
      </c>
      <c r="T31" s="259">
        <v>17.498015894319629</v>
      </c>
      <c r="U31" s="259">
        <v>14.032589001418778</v>
      </c>
      <c r="V31" s="259">
        <v>12.853306734230577</v>
      </c>
      <c r="W31" s="259">
        <v>12.650115778748612</v>
      </c>
      <c r="X31" s="259">
        <v>13.337721455406154</v>
      </c>
      <c r="Y31" s="259">
        <v>12.080013705889035</v>
      </c>
      <c r="Z31" s="259">
        <v>11.906444546726485</v>
      </c>
      <c r="AA31" s="259">
        <v>12.057662116886554</v>
      </c>
      <c r="AB31" s="259">
        <v>12.639199421566152</v>
      </c>
      <c r="AC31" s="259">
        <v>12.756284636049626</v>
      </c>
      <c r="AD31" s="259">
        <v>13.08438128900479</v>
      </c>
      <c r="AE31" s="259">
        <v>13.156158142456775</v>
      </c>
      <c r="AF31" s="259">
        <v>12.63985211330596</v>
      </c>
      <c r="AG31" s="259">
        <v>12.289087151919393</v>
      </c>
      <c r="AH31" s="259">
        <v>12.319738864304156</v>
      </c>
      <c r="AI31" s="259">
        <v>11.105489758840609</v>
      </c>
      <c r="AJ31" s="259">
        <v>10.479993878794197</v>
      </c>
      <c r="AK31" s="259">
        <v>9.7159943324521194</v>
      </c>
      <c r="AL31" s="259">
        <v>9.3419439819713013</v>
      </c>
      <c r="AM31" s="259">
        <v>9.266008076655293</v>
      </c>
      <c r="AN31" s="259">
        <v>8.7823128656433642</v>
      </c>
      <c r="AO31" s="259">
        <v>8.3843135243999694</v>
      </c>
      <c r="AP31" s="259">
        <v>8.1996097546623208</v>
      </c>
      <c r="AQ31" s="259">
        <v>7.9909997638957178</v>
      </c>
      <c r="AR31" s="259">
        <v>7.967158871813325</v>
      </c>
      <c r="AS31" s="259">
        <v>7.817026458383399</v>
      </c>
      <c r="AT31" s="259">
        <v>7.6621404647498581</v>
      </c>
      <c r="AU31" s="259">
        <v>7.394884403095725</v>
      </c>
      <c r="AV31" s="259">
        <v>7.41302764469288</v>
      </c>
      <c r="AW31" s="259">
        <v>6.9616623151249968</v>
      </c>
      <c r="AX31" s="259">
        <v>6.4569935513300374</v>
      </c>
      <c r="AY31" s="259">
        <v>6.2027159290181562</v>
      </c>
      <c r="AZ31" s="259">
        <v>5.8907010904233195</v>
      </c>
      <c r="BA31" s="260">
        <v>5.6656706885037256</v>
      </c>
    </row>
    <row r="32" spans="1:53" x14ac:dyDescent="0.35">
      <c r="A32" s="261" t="s">
        <v>261</v>
      </c>
      <c r="B32" s="262" t="s">
        <v>262</v>
      </c>
      <c r="C32" s="263">
        <v>0</v>
      </c>
      <c r="D32" s="264">
        <v>0</v>
      </c>
      <c r="E32" s="264">
        <v>0</v>
      </c>
      <c r="F32" s="264">
        <v>0</v>
      </c>
      <c r="G32" s="264">
        <v>29.589099999999998</v>
      </c>
      <c r="H32" s="264">
        <v>34.489795255201777</v>
      </c>
      <c r="I32" s="264">
        <v>29.919140000000002</v>
      </c>
      <c r="J32" s="264">
        <v>27.630759999999995</v>
      </c>
      <c r="K32" s="264">
        <v>25.301089999999999</v>
      </c>
      <c r="L32" s="264">
        <v>30.999779999999994</v>
      </c>
      <c r="M32" s="264">
        <v>25.293309661793625</v>
      </c>
      <c r="N32" s="264">
        <v>35.63628048176853</v>
      </c>
      <c r="O32" s="264">
        <v>33.343547873240681</v>
      </c>
      <c r="P32" s="264">
        <v>43.695325841345586</v>
      </c>
      <c r="Q32" s="264">
        <v>29.894883223181079</v>
      </c>
      <c r="R32" s="264">
        <v>17.252750020951439</v>
      </c>
      <c r="S32" s="264">
        <v>17.323569860795157</v>
      </c>
      <c r="T32" s="264">
        <v>17.498015894319629</v>
      </c>
      <c r="U32" s="264">
        <v>14.032589001418778</v>
      </c>
      <c r="V32" s="264">
        <v>12.853306734230577</v>
      </c>
      <c r="W32" s="264">
        <v>12.650115778748612</v>
      </c>
      <c r="X32" s="264">
        <v>13.337721455406154</v>
      </c>
      <c r="Y32" s="264">
        <v>12.080013705889035</v>
      </c>
      <c r="Z32" s="264">
        <v>11.906444546726485</v>
      </c>
      <c r="AA32" s="264">
        <v>12.057662116886554</v>
      </c>
      <c r="AB32" s="264">
        <v>12.639199421566152</v>
      </c>
      <c r="AC32" s="264">
        <v>12.756284636049626</v>
      </c>
      <c r="AD32" s="264">
        <v>13.08438128900479</v>
      </c>
      <c r="AE32" s="264">
        <v>13.156158142456775</v>
      </c>
      <c r="AF32" s="264">
        <v>12.63985211330596</v>
      </c>
      <c r="AG32" s="264">
        <v>12.289087151919393</v>
      </c>
      <c r="AH32" s="264">
        <v>12.319738864304156</v>
      </c>
      <c r="AI32" s="264">
        <v>11.105489758840609</v>
      </c>
      <c r="AJ32" s="264">
        <v>10.479993878794197</v>
      </c>
      <c r="AK32" s="264">
        <v>9.7159943324521194</v>
      </c>
      <c r="AL32" s="264">
        <v>9.3419439819713013</v>
      </c>
      <c r="AM32" s="264">
        <v>9.266008076655293</v>
      </c>
      <c r="AN32" s="264">
        <v>8.7823128656433642</v>
      </c>
      <c r="AO32" s="264">
        <v>8.3843135243999694</v>
      </c>
      <c r="AP32" s="264">
        <v>8.1996097546623208</v>
      </c>
      <c r="AQ32" s="264">
        <v>7.9909997638957178</v>
      </c>
      <c r="AR32" s="264">
        <v>7.967158871813325</v>
      </c>
      <c r="AS32" s="264">
        <v>7.817026458383399</v>
      </c>
      <c r="AT32" s="264">
        <v>7.6621404647498581</v>
      </c>
      <c r="AU32" s="264">
        <v>7.394884403095725</v>
      </c>
      <c r="AV32" s="264">
        <v>7.41302764469288</v>
      </c>
      <c r="AW32" s="264">
        <v>6.9616623151249968</v>
      </c>
      <c r="AX32" s="264">
        <v>6.4569935513300374</v>
      </c>
      <c r="AY32" s="264">
        <v>6.2027159290181562</v>
      </c>
      <c r="AZ32" s="264">
        <v>5.8907010904233195</v>
      </c>
      <c r="BA32" s="265">
        <v>5.6656706885037256</v>
      </c>
    </row>
    <row r="33" spans="1:53" x14ac:dyDescent="0.35">
      <c r="A33" s="261" t="s">
        <v>263</v>
      </c>
      <c r="B33" s="262" t="s">
        <v>264</v>
      </c>
      <c r="C33" s="263">
        <v>0</v>
      </c>
      <c r="D33" s="264">
        <v>0</v>
      </c>
      <c r="E33" s="264">
        <v>0</v>
      </c>
      <c r="F33" s="264">
        <v>0</v>
      </c>
      <c r="G33" s="264">
        <v>0</v>
      </c>
      <c r="H33" s="264">
        <v>0</v>
      </c>
      <c r="I33" s="264">
        <v>0</v>
      </c>
      <c r="J33" s="264">
        <v>0</v>
      </c>
      <c r="K33" s="264">
        <v>0</v>
      </c>
      <c r="L33" s="264">
        <v>0</v>
      </c>
      <c r="M33" s="264">
        <v>0</v>
      </c>
      <c r="N33" s="264">
        <v>0</v>
      </c>
      <c r="O33" s="264">
        <v>0</v>
      </c>
      <c r="P33" s="264">
        <v>0</v>
      </c>
      <c r="Q33" s="264">
        <v>0</v>
      </c>
      <c r="R33" s="264">
        <v>0</v>
      </c>
      <c r="S33" s="264">
        <v>0</v>
      </c>
      <c r="T33" s="264">
        <v>0</v>
      </c>
      <c r="U33" s="264">
        <v>0</v>
      </c>
      <c r="V33" s="264">
        <v>0</v>
      </c>
      <c r="W33" s="264">
        <v>0</v>
      </c>
      <c r="X33" s="264">
        <v>0</v>
      </c>
      <c r="Y33" s="264">
        <v>0</v>
      </c>
      <c r="Z33" s="264">
        <v>0</v>
      </c>
      <c r="AA33" s="264">
        <v>0</v>
      </c>
      <c r="AB33" s="264">
        <v>0</v>
      </c>
      <c r="AC33" s="264">
        <v>0</v>
      </c>
      <c r="AD33" s="264">
        <v>0</v>
      </c>
      <c r="AE33" s="264">
        <v>0</v>
      </c>
      <c r="AF33" s="264">
        <v>0</v>
      </c>
      <c r="AG33" s="264">
        <v>0</v>
      </c>
      <c r="AH33" s="264">
        <v>0</v>
      </c>
      <c r="AI33" s="264">
        <v>0</v>
      </c>
      <c r="AJ33" s="264">
        <v>0</v>
      </c>
      <c r="AK33" s="264">
        <v>0</v>
      </c>
      <c r="AL33" s="264">
        <v>0</v>
      </c>
      <c r="AM33" s="264">
        <v>0</v>
      </c>
      <c r="AN33" s="264">
        <v>0</v>
      </c>
      <c r="AO33" s="264">
        <v>0</v>
      </c>
      <c r="AP33" s="264">
        <v>0</v>
      </c>
      <c r="AQ33" s="264">
        <v>0</v>
      </c>
      <c r="AR33" s="264">
        <v>0</v>
      </c>
      <c r="AS33" s="264">
        <v>0</v>
      </c>
      <c r="AT33" s="264">
        <v>0</v>
      </c>
      <c r="AU33" s="264">
        <v>0</v>
      </c>
      <c r="AV33" s="264">
        <v>0</v>
      </c>
      <c r="AW33" s="264">
        <v>0</v>
      </c>
      <c r="AX33" s="264">
        <v>0</v>
      </c>
      <c r="AY33" s="264">
        <v>0</v>
      </c>
      <c r="AZ33" s="264">
        <v>0</v>
      </c>
      <c r="BA33" s="265">
        <v>0</v>
      </c>
    </row>
    <row r="34" spans="1:53" x14ac:dyDescent="0.35">
      <c r="A34" s="256" t="s">
        <v>119</v>
      </c>
      <c r="B34" s="257" t="s">
        <v>265</v>
      </c>
      <c r="C34" s="258">
        <v>2.2212202206115474</v>
      </c>
      <c r="D34" s="259">
        <v>1.1000799999999999</v>
      </c>
      <c r="E34" s="259">
        <v>3.3004699999999119</v>
      </c>
      <c r="F34" s="259">
        <v>0</v>
      </c>
      <c r="G34" s="259">
        <v>0</v>
      </c>
      <c r="H34" s="259">
        <v>0</v>
      </c>
      <c r="I34" s="259">
        <v>13.497049999999984</v>
      </c>
      <c r="J34" s="259">
        <v>17.892659999999942</v>
      </c>
      <c r="K34" s="259">
        <v>6.6009100000000061</v>
      </c>
      <c r="L34" s="259">
        <v>4.4013100000000431</v>
      </c>
      <c r="M34" s="259">
        <v>24.456823274834431</v>
      </c>
      <c r="N34" s="259">
        <v>14.546596721326146</v>
      </c>
      <c r="O34" s="259">
        <v>13.470908569790801</v>
      </c>
      <c r="P34" s="259">
        <v>12.347481549760456</v>
      </c>
      <c r="Q34" s="259">
        <v>12.3483328556415</v>
      </c>
      <c r="R34" s="259">
        <v>13.470908569790801</v>
      </c>
      <c r="S34" s="259">
        <v>13.525331080713455</v>
      </c>
      <c r="T34" s="259">
        <v>13.628330436591606</v>
      </c>
      <c r="U34" s="259">
        <v>12.623213589608886</v>
      </c>
      <c r="V34" s="259">
        <v>12.195614866409695</v>
      </c>
      <c r="W34" s="259">
        <v>11.891058985258617</v>
      </c>
      <c r="X34" s="259">
        <v>11.669707220853203</v>
      </c>
      <c r="Y34" s="259">
        <v>11.403182977592635</v>
      </c>
      <c r="Z34" s="259">
        <v>11.138768725725209</v>
      </c>
      <c r="AA34" s="259">
        <v>10.951853587464036</v>
      </c>
      <c r="AB34" s="259">
        <v>10.822115067128637</v>
      </c>
      <c r="AC34" s="259">
        <v>10.792854667287168</v>
      </c>
      <c r="AD34" s="259">
        <v>10.766095013486876</v>
      </c>
      <c r="AE34" s="259">
        <v>10.751611494515565</v>
      </c>
      <c r="AF34" s="259">
        <v>10.613374508314298</v>
      </c>
      <c r="AG34" s="259">
        <v>10.537883643221706</v>
      </c>
      <c r="AH34" s="259">
        <v>10.382095276212372</v>
      </c>
      <c r="AI34" s="259">
        <v>10.067566370906013</v>
      </c>
      <c r="AJ34" s="259">
        <v>9.8163594853482525</v>
      </c>
      <c r="AK34" s="259">
        <v>9.6341062901996732</v>
      </c>
      <c r="AL34" s="259">
        <v>9.4875471347853946</v>
      </c>
      <c r="AM34" s="259">
        <v>9.4281296185650874</v>
      </c>
      <c r="AN34" s="259">
        <v>9.2873070887759628</v>
      </c>
      <c r="AO34" s="259">
        <v>9.1803152316405772</v>
      </c>
      <c r="AP34" s="259">
        <v>9.0822461249822748</v>
      </c>
      <c r="AQ34" s="259">
        <v>8.9779651354141574</v>
      </c>
      <c r="AR34" s="259">
        <v>8.93016113576547</v>
      </c>
      <c r="AS34" s="259">
        <v>8.820663264975888</v>
      </c>
      <c r="AT34" s="259">
        <v>8.6988382652491509</v>
      </c>
      <c r="AU34" s="259">
        <v>8.5886297023150213</v>
      </c>
      <c r="AV34" s="259">
        <v>8.4900047625094626</v>
      </c>
      <c r="AW34" s="259">
        <v>8.383073393929644</v>
      </c>
      <c r="AX34" s="259">
        <v>8.2447226878948303</v>
      </c>
      <c r="AY34" s="259">
        <v>8.191351842677177</v>
      </c>
      <c r="AZ34" s="259">
        <v>8.0073902760636066</v>
      </c>
      <c r="BA34" s="260">
        <v>7.8878828627343562</v>
      </c>
    </row>
    <row r="35" spans="1:53" x14ac:dyDescent="0.35">
      <c r="A35" s="256" t="s">
        <v>266</v>
      </c>
      <c r="B35" s="257" t="s">
        <v>267</v>
      </c>
      <c r="C35" s="258">
        <v>2.1500136066146052</v>
      </c>
      <c r="D35" s="259">
        <v>1.0499399999999999</v>
      </c>
      <c r="E35" s="259">
        <v>1.0520499999999999</v>
      </c>
      <c r="F35" s="259">
        <v>1.05135</v>
      </c>
      <c r="G35" s="259">
        <v>6.4015899999999988</v>
      </c>
      <c r="H35" s="259">
        <v>4.1567130801181484</v>
      </c>
      <c r="I35" s="259">
        <v>3.1011500000000005</v>
      </c>
      <c r="J35" s="259">
        <v>0</v>
      </c>
      <c r="K35" s="259">
        <v>1.0000799999999999</v>
      </c>
      <c r="L35" s="259">
        <v>0</v>
      </c>
      <c r="M35" s="259">
        <v>0</v>
      </c>
      <c r="N35" s="259">
        <v>0</v>
      </c>
      <c r="O35" s="259">
        <v>0</v>
      </c>
      <c r="P35" s="259">
        <v>0</v>
      </c>
      <c r="Q35" s="259">
        <v>0</v>
      </c>
      <c r="R35" s="259">
        <v>0</v>
      </c>
      <c r="S35" s="259">
        <v>0</v>
      </c>
      <c r="T35" s="259">
        <v>0</v>
      </c>
      <c r="U35" s="259">
        <v>0</v>
      </c>
      <c r="V35" s="259">
        <v>0</v>
      </c>
      <c r="W35" s="259">
        <v>0</v>
      </c>
      <c r="X35" s="259">
        <v>0</v>
      </c>
      <c r="Y35" s="259">
        <v>0</v>
      </c>
      <c r="Z35" s="259">
        <v>0</v>
      </c>
      <c r="AA35" s="259">
        <v>0</v>
      </c>
      <c r="AB35" s="259">
        <v>0</v>
      </c>
      <c r="AC35" s="259">
        <v>0</v>
      </c>
      <c r="AD35" s="259">
        <v>0</v>
      </c>
      <c r="AE35" s="259">
        <v>0</v>
      </c>
      <c r="AF35" s="259">
        <v>0</v>
      </c>
      <c r="AG35" s="259">
        <v>0</v>
      </c>
      <c r="AH35" s="259">
        <v>0</v>
      </c>
      <c r="AI35" s="259">
        <v>0</v>
      </c>
      <c r="AJ35" s="259">
        <v>0</v>
      </c>
      <c r="AK35" s="259">
        <v>0</v>
      </c>
      <c r="AL35" s="259">
        <v>0</v>
      </c>
      <c r="AM35" s="259">
        <v>0</v>
      </c>
      <c r="AN35" s="259">
        <v>0</v>
      </c>
      <c r="AO35" s="259">
        <v>0</v>
      </c>
      <c r="AP35" s="259">
        <v>0</v>
      </c>
      <c r="AQ35" s="259">
        <v>0</v>
      </c>
      <c r="AR35" s="259">
        <v>0</v>
      </c>
      <c r="AS35" s="259">
        <v>0</v>
      </c>
      <c r="AT35" s="259">
        <v>0</v>
      </c>
      <c r="AU35" s="259">
        <v>0</v>
      </c>
      <c r="AV35" s="259">
        <v>0</v>
      </c>
      <c r="AW35" s="259">
        <v>0</v>
      </c>
      <c r="AX35" s="259">
        <v>0</v>
      </c>
      <c r="AY35" s="259">
        <v>0</v>
      </c>
      <c r="AZ35" s="259">
        <v>0</v>
      </c>
      <c r="BA35" s="260">
        <v>0</v>
      </c>
    </row>
    <row r="36" spans="1:53" x14ac:dyDescent="0.35">
      <c r="A36" s="261" t="s">
        <v>268</v>
      </c>
      <c r="B36" s="262" t="s">
        <v>269</v>
      </c>
      <c r="C36" s="263">
        <v>2.1500136066146052</v>
      </c>
      <c r="D36" s="264">
        <v>1.0499399999999999</v>
      </c>
      <c r="E36" s="264">
        <v>1.0520499999999999</v>
      </c>
      <c r="F36" s="264">
        <v>1.05135</v>
      </c>
      <c r="G36" s="264">
        <v>6.4015899999999988</v>
      </c>
      <c r="H36" s="264">
        <v>4.1567130801181484</v>
      </c>
      <c r="I36" s="264">
        <v>3.1011500000000005</v>
      </c>
      <c r="J36" s="264">
        <v>0</v>
      </c>
      <c r="K36" s="264">
        <v>1.0000799999999999</v>
      </c>
      <c r="L36" s="264">
        <v>0</v>
      </c>
      <c r="M36" s="264">
        <v>0</v>
      </c>
      <c r="N36" s="264">
        <v>0</v>
      </c>
      <c r="O36" s="264">
        <v>0</v>
      </c>
      <c r="P36" s="264">
        <v>0</v>
      </c>
      <c r="Q36" s="264">
        <v>0</v>
      </c>
      <c r="R36" s="264">
        <v>0</v>
      </c>
      <c r="S36" s="264">
        <v>0</v>
      </c>
      <c r="T36" s="264">
        <v>0</v>
      </c>
      <c r="U36" s="264">
        <v>0</v>
      </c>
      <c r="V36" s="264">
        <v>0</v>
      </c>
      <c r="W36" s="264">
        <v>0</v>
      </c>
      <c r="X36" s="264">
        <v>0</v>
      </c>
      <c r="Y36" s="264">
        <v>0</v>
      </c>
      <c r="Z36" s="264">
        <v>0</v>
      </c>
      <c r="AA36" s="264">
        <v>0</v>
      </c>
      <c r="AB36" s="264">
        <v>0</v>
      </c>
      <c r="AC36" s="264">
        <v>0</v>
      </c>
      <c r="AD36" s="264">
        <v>0</v>
      </c>
      <c r="AE36" s="264">
        <v>0</v>
      </c>
      <c r="AF36" s="264">
        <v>0</v>
      </c>
      <c r="AG36" s="264">
        <v>0</v>
      </c>
      <c r="AH36" s="264">
        <v>0</v>
      </c>
      <c r="AI36" s="264">
        <v>0</v>
      </c>
      <c r="AJ36" s="264">
        <v>0</v>
      </c>
      <c r="AK36" s="264">
        <v>0</v>
      </c>
      <c r="AL36" s="264">
        <v>0</v>
      </c>
      <c r="AM36" s="264">
        <v>0</v>
      </c>
      <c r="AN36" s="264">
        <v>0</v>
      </c>
      <c r="AO36" s="264">
        <v>0</v>
      </c>
      <c r="AP36" s="264">
        <v>0</v>
      </c>
      <c r="AQ36" s="264">
        <v>0</v>
      </c>
      <c r="AR36" s="264">
        <v>0</v>
      </c>
      <c r="AS36" s="264">
        <v>0</v>
      </c>
      <c r="AT36" s="264">
        <v>0</v>
      </c>
      <c r="AU36" s="264">
        <v>0</v>
      </c>
      <c r="AV36" s="264">
        <v>0</v>
      </c>
      <c r="AW36" s="264">
        <v>0</v>
      </c>
      <c r="AX36" s="264">
        <v>0</v>
      </c>
      <c r="AY36" s="264">
        <v>0</v>
      </c>
      <c r="AZ36" s="264">
        <v>0</v>
      </c>
      <c r="BA36" s="265">
        <v>0</v>
      </c>
    </row>
    <row r="37" spans="1:53" x14ac:dyDescent="0.35">
      <c r="A37" s="261" t="s">
        <v>270</v>
      </c>
      <c r="B37" s="262" t="s">
        <v>271</v>
      </c>
      <c r="C37" s="263">
        <v>0</v>
      </c>
      <c r="D37" s="264">
        <v>0</v>
      </c>
      <c r="E37" s="264">
        <v>0</v>
      </c>
      <c r="F37" s="264">
        <v>0</v>
      </c>
      <c r="G37" s="264">
        <v>0</v>
      </c>
      <c r="H37" s="264">
        <v>0</v>
      </c>
      <c r="I37" s="264">
        <v>0</v>
      </c>
      <c r="J37" s="264">
        <v>0</v>
      </c>
      <c r="K37" s="264">
        <v>0</v>
      </c>
      <c r="L37" s="264">
        <v>0</v>
      </c>
      <c r="M37" s="264">
        <v>0</v>
      </c>
      <c r="N37" s="264">
        <v>0</v>
      </c>
      <c r="O37" s="264">
        <v>0</v>
      </c>
      <c r="P37" s="264">
        <v>0</v>
      </c>
      <c r="Q37" s="264">
        <v>0</v>
      </c>
      <c r="R37" s="264">
        <v>0</v>
      </c>
      <c r="S37" s="264">
        <v>0</v>
      </c>
      <c r="T37" s="264">
        <v>0</v>
      </c>
      <c r="U37" s="264">
        <v>0</v>
      </c>
      <c r="V37" s="264">
        <v>0</v>
      </c>
      <c r="W37" s="264">
        <v>0</v>
      </c>
      <c r="X37" s="264">
        <v>0</v>
      </c>
      <c r="Y37" s="264">
        <v>0</v>
      </c>
      <c r="Z37" s="264">
        <v>0</v>
      </c>
      <c r="AA37" s="264">
        <v>0</v>
      </c>
      <c r="AB37" s="264">
        <v>0</v>
      </c>
      <c r="AC37" s="264">
        <v>0</v>
      </c>
      <c r="AD37" s="264">
        <v>0</v>
      </c>
      <c r="AE37" s="264">
        <v>0</v>
      </c>
      <c r="AF37" s="264">
        <v>0</v>
      </c>
      <c r="AG37" s="264">
        <v>0</v>
      </c>
      <c r="AH37" s="264">
        <v>0</v>
      </c>
      <c r="AI37" s="264">
        <v>0</v>
      </c>
      <c r="AJ37" s="264">
        <v>0</v>
      </c>
      <c r="AK37" s="264">
        <v>0</v>
      </c>
      <c r="AL37" s="264">
        <v>0</v>
      </c>
      <c r="AM37" s="264">
        <v>0</v>
      </c>
      <c r="AN37" s="264">
        <v>0</v>
      </c>
      <c r="AO37" s="264">
        <v>0</v>
      </c>
      <c r="AP37" s="264">
        <v>0</v>
      </c>
      <c r="AQ37" s="264">
        <v>0</v>
      </c>
      <c r="AR37" s="264">
        <v>0</v>
      </c>
      <c r="AS37" s="264">
        <v>0</v>
      </c>
      <c r="AT37" s="264">
        <v>0</v>
      </c>
      <c r="AU37" s="264">
        <v>0</v>
      </c>
      <c r="AV37" s="264">
        <v>0</v>
      </c>
      <c r="AW37" s="264">
        <v>0</v>
      </c>
      <c r="AX37" s="264">
        <v>0</v>
      </c>
      <c r="AY37" s="264">
        <v>0</v>
      </c>
      <c r="AZ37" s="264">
        <v>0</v>
      </c>
      <c r="BA37" s="265">
        <v>0</v>
      </c>
    </row>
    <row r="38" spans="1:53" x14ac:dyDescent="0.35">
      <c r="A38" s="256" t="s">
        <v>272</v>
      </c>
      <c r="B38" s="257" t="s">
        <v>273</v>
      </c>
      <c r="C38" s="258">
        <v>0</v>
      </c>
      <c r="D38" s="259">
        <v>0</v>
      </c>
      <c r="E38" s="259">
        <v>0</v>
      </c>
      <c r="F38" s="259">
        <v>0</v>
      </c>
      <c r="G38" s="259">
        <v>0</v>
      </c>
      <c r="H38" s="259">
        <v>0</v>
      </c>
      <c r="I38" s="259">
        <v>1.0000799999999999</v>
      </c>
      <c r="J38" s="259">
        <v>1.0001199999999999</v>
      </c>
      <c r="K38" s="259">
        <v>1.0000799999999999</v>
      </c>
      <c r="L38" s="259">
        <v>0</v>
      </c>
      <c r="M38" s="259">
        <v>1.0269729277626691</v>
      </c>
      <c r="N38" s="259">
        <v>0</v>
      </c>
      <c r="O38" s="259">
        <v>0</v>
      </c>
      <c r="P38" s="259">
        <v>2.0541430068571174</v>
      </c>
      <c r="Q38" s="259">
        <v>2.1024441321425016</v>
      </c>
      <c r="R38" s="259">
        <v>2.0541400617463359</v>
      </c>
      <c r="S38" s="259">
        <v>2.0625719853534581</v>
      </c>
      <c r="T38" s="259">
        <v>2.0833418096214857</v>
      </c>
      <c r="U38" s="259">
        <v>1.8726175095540192</v>
      </c>
      <c r="V38" s="259">
        <v>1.8440747017403079</v>
      </c>
      <c r="W38" s="259">
        <v>1.8151215434396735</v>
      </c>
      <c r="X38" s="259">
        <v>1.7952706159292398</v>
      </c>
      <c r="Y38" s="259">
        <v>1.7764324289649205</v>
      </c>
      <c r="Z38" s="259">
        <v>1.7561142804288874</v>
      </c>
      <c r="AA38" s="259">
        <v>1.7421177763168858</v>
      </c>
      <c r="AB38" s="259">
        <v>1.7348143294727507</v>
      </c>
      <c r="AC38" s="259">
        <v>1.6743741899622504</v>
      </c>
      <c r="AD38" s="259">
        <v>1.6458930844096675</v>
      </c>
      <c r="AE38" s="259">
        <v>1.5921520387379076</v>
      </c>
      <c r="AF38" s="259">
        <v>1.5804194862106937</v>
      </c>
      <c r="AG38" s="259">
        <v>1.5806458519679643</v>
      </c>
      <c r="AH38" s="259">
        <v>1.5600794184571614</v>
      </c>
      <c r="AI38" s="259">
        <v>1.5578460335034572</v>
      </c>
      <c r="AJ38" s="259">
        <v>1.5473544083799169</v>
      </c>
      <c r="AK38" s="259">
        <v>1.5407051238378151</v>
      </c>
      <c r="AL38" s="259">
        <v>1.5345039359063664</v>
      </c>
      <c r="AM38" s="259">
        <v>1.5160719332111809</v>
      </c>
      <c r="AN38" s="259">
        <v>1.5003254755557602</v>
      </c>
      <c r="AO38" s="259">
        <v>1.4773151939436073</v>
      </c>
      <c r="AP38" s="259">
        <v>1.4673503722361583</v>
      </c>
      <c r="AQ38" s="259">
        <v>1.4553856200766835</v>
      </c>
      <c r="AR38" s="259">
        <v>1.447291910859192</v>
      </c>
      <c r="AS38" s="259">
        <v>1.4386784251052342</v>
      </c>
      <c r="AT38" s="259">
        <v>1.4285553714717059</v>
      </c>
      <c r="AU38" s="259">
        <v>1.4161261902677711</v>
      </c>
      <c r="AV38" s="259">
        <v>1.4127292997950964</v>
      </c>
      <c r="AW38" s="259">
        <v>1.3454746316833985</v>
      </c>
      <c r="AX38" s="259">
        <v>1.3109833210617234</v>
      </c>
      <c r="AY38" s="259">
        <v>1.2540302401680739</v>
      </c>
      <c r="AZ38" s="259">
        <v>1.240142718078457</v>
      </c>
      <c r="BA38" s="260">
        <v>1.2269138536393955</v>
      </c>
    </row>
    <row r="39" spans="1:53" x14ac:dyDescent="0.35">
      <c r="A39" s="261" t="s">
        <v>274</v>
      </c>
      <c r="B39" s="262" t="s">
        <v>275</v>
      </c>
      <c r="C39" s="263">
        <v>0</v>
      </c>
      <c r="D39" s="264">
        <v>0</v>
      </c>
      <c r="E39" s="264">
        <v>0</v>
      </c>
      <c r="F39" s="264">
        <v>0</v>
      </c>
      <c r="G39" s="264">
        <v>0</v>
      </c>
      <c r="H39" s="264">
        <v>0</v>
      </c>
      <c r="I39" s="264">
        <v>0</v>
      </c>
      <c r="J39" s="264">
        <v>0</v>
      </c>
      <c r="K39" s="264">
        <v>0</v>
      </c>
      <c r="L39" s="264">
        <v>0</v>
      </c>
      <c r="M39" s="264">
        <v>0</v>
      </c>
      <c r="N39" s="264">
        <v>0</v>
      </c>
      <c r="O39" s="264">
        <v>0</v>
      </c>
      <c r="P39" s="264">
        <v>0</v>
      </c>
      <c r="Q39" s="264">
        <v>0</v>
      </c>
      <c r="R39" s="264">
        <v>0</v>
      </c>
      <c r="S39" s="264">
        <v>0</v>
      </c>
      <c r="T39" s="264">
        <v>0</v>
      </c>
      <c r="U39" s="264">
        <v>0</v>
      </c>
      <c r="V39" s="264">
        <v>0</v>
      </c>
      <c r="W39" s="264">
        <v>0</v>
      </c>
      <c r="X39" s="264">
        <v>0</v>
      </c>
      <c r="Y39" s="264">
        <v>0</v>
      </c>
      <c r="Z39" s="264">
        <v>0</v>
      </c>
      <c r="AA39" s="264">
        <v>0</v>
      </c>
      <c r="AB39" s="264">
        <v>0</v>
      </c>
      <c r="AC39" s="264">
        <v>0</v>
      </c>
      <c r="AD39" s="264">
        <v>0</v>
      </c>
      <c r="AE39" s="264">
        <v>0</v>
      </c>
      <c r="AF39" s="264">
        <v>0</v>
      </c>
      <c r="AG39" s="264">
        <v>0</v>
      </c>
      <c r="AH39" s="264">
        <v>0</v>
      </c>
      <c r="AI39" s="264">
        <v>0</v>
      </c>
      <c r="AJ39" s="264">
        <v>0</v>
      </c>
      <c r="AK39" s="264">
        <v>0</v>
      </c>
      <c r="AL39" s="264">
        <v>0</v>
      </c>
      <c r="AM39" s="264">
        <v>0</v>
      </c>
      <c r="AN39" s="264">
        <v>0</v>
      </c>
      <c r="AO39" s="264">
        <v>0</v>
      </c>
      <c r="AP39" s="264">
        <v>0</v>
      </c>
      <c r="AQ39" s="264">
        <v>0</v>
      </c>
      <c r="AR39" s="264">
        <v>0</v>
      </c>
      <c r="AS39" s="264">
        <v>0</v>
      </c>
      <c r="AT39" s="264">
        <v>0</v>
      </c>
      <c r="AU39" s="264">
        <v>0</v>
      </c>
      <c r="AV39" s="264">
        <v>0</v>
      </c>
      <c r="AW39" s="264">
        <v>0</v>
      </c>
      <c r="AX39" s="264">
        <v>0</v>
      </c>
      <c r="AY39" s="264">
        <v>0</v>
      </c>
      <c r="AZ39" s="264">
        <v>0</v>
      </c>
      <c r="BA39" s="265">
        <v>0</v>
      </c>
    </row>
    <row r="40" spans="1:53" x14ac:dyDescent="0.35">
      <c r="A40" s="261" t="s">
        <v>276</v>
      </c>
      <c r="B40" s="262" t="s">
        <v>277</v>
      </c>
      <c r="C40" s="263">
        <v>0</v>
      </c>
      <c r="D40" s="264">
        <v>0</v>
      </c>
      <c r="E40" s="264">
        <v>0</v>
      </c>
      <c r="F40" s="264">
        <v>0</v>
      </c>
      <c r="G40" s="264">
        <v>0</v>
      </c>
      <c r="H40" s="264">
        <v>0</v>
      </c>
      <c r="I40" s="264">
        <v>0</v>
      </c>
      <c r="J40" s="264">
        <v>0</v>
      </c>
      <c r="K40" s="264">
        <v>0</v>
      </c>
      <c r="L40" s="264">
        <v>0</v>
      </c>
      <c r="M40" s="264">
        <v>0</v>
      </c>
      <c r="N40" s="264">
        <v>0</v>
      </c>
      <c r="O40" s="264">
        <v>0</v>
      </c>
      <c r="P40" s="264">
        <v>0</v>
      </c>
      <c r="Q40" s="264">
        <v>0</v>
      </c>
      <c r="R40" s="264">
        <v>0</v>
      </c>
      <c r="S40" s="264">
        <v>0</v>
      </c>
      <c r="T40" s="264">
        <v>0</v>
      </c>
      <c r="U40" s="264">
        <v>0</v>
      </c>
      <c r="V40" s="264">
        <v>0</v>
      </c>
      <c r="W40" s="264">
        <v>0</v>
      </c>
      <c r="X40" s="264">
        <v>0</v>
      </c>
      <c r="Y40" s="264">
        <v>0</v>
      </c>
      <c r="Z40" s="264">
        <v>0</v>
      </c>
      <c r="AA40" s="264">
        <v>0</v>
      </c>
      <c r="AB40" s="264">
        <v>0</v>
      </c>
      <c r="AC40" s="264">
        <v>0</v>
      </c>
      <c r="AD40" s="264">
        <v>0</v>
      </c>
      <c r="AE40" s="264">
        <v>0</v>
      </c>
      <c r="AF40" s="264">
        <v>0</v>
      </c>
      <c r="AG40" s="264">
        <v>0</v>
      </c>
      <c r="AH40" s="264">
        <v>0</v>
      </c>
      <c r="AI40" s="264">
        <v>0</v>
      </c>
      <c r="AJ40" s="264">
        <v>0</v>
      </c>
      <c r="AK40" s="264">
        <v>0</v>
      </c>
      <c r="AL40" s="264">
        <v>0</v>
      </c>
      <c r="AM40" s="264">
        <v>0</v>
      </c>
      <c r="AN40" s="264">
        <v>0</v>
      </c>
      <c r="AO40" s="264">
        <v>0</v>
      </c>
      <c r="AP40" s="264">
        <v>0</v>
      </c>
      <c r="AQ40" s="264">
        <v>0</v>
      </c>
      <c r="AR40" s="264">
        <v>0</v>
      </c>
      <c r="AS40" s="264">
        <v>0</v>
      </c>
      <c r="AT40" s="264">
        <v>0</v>
      </c>
      <c r="AU40" s="264">
        <v>0</v>
      </c>
      <c r="AV40" s="264">
        <v>0</v>
      </c>
      <c r="AW40" s="264">
        <v>0</v>
      </c>
      <c r="AX40" s="264">
        <v>0</v>
      </c>
      <c r="AY40" s="264">
        <v>0</v>
      </c>
      <c r="AZ40" s="264">
        <v>0</v>
      </c>
      <c r="BA40" s="265">
        <v>0</v>
      </c>
    </row>
    <row r="41" spans="1:53" x14ac:dyDescent="0.35">
      <c r="A41" s="261" t="s">
        <v>278</v>
      </c>
      <c r="B41" s="262" t="s">
        <v>279</v>
      </c>
      <c r="C41" s="263">
        <v>0</v>
      </c>
      <c r="D41" s="264">
        <v>0</v>
      </c>
      <c r="E41" s="264">
        <v>0</v>
      </c>
      <c r="F41" s="264">
        <v>0</v>
      </c>
      <c r="G41" s="264">
        <v>0</v>
      </c>
      <c r="H41" s="264">
        <v>0</v>
      </c>
      <c r="I41" s="264">
        <v>1.0000799999999999</v>
      </c>
      <c r="J41" s="264">
        <v>1.0001199999999999</v>
      </c>
      <c r="K41" s="264">
        <v>1.0000799999999999</v>
      </c>
      <c r="L41" s="264">
        <v>0</v>
      </c>
      <c r="M41" s="264">
        <v>1.0269729277626691</v>
      </c>
      <c r="N41" s="264">
        <v>0</v>
      </c>
      <c r="O41" s="264">
        <v>0</v>
      </c>
      <c r="P41" s="264">
        <v>2.0541430068571174</v>
      </c>
      <c r="Q41" s="264">
        <v>2.1024441321425016</v>
      </c>
      <c r="R41" s="264">
        <v>2.0541400617463359</v>
      </c>
      <c r="S41" s="264">
        <v>2.0625719853534581</v>
      </c>
      <c r="T41" s="264">
        <v>2.0833418096214857</v>
      </c>
      <c r="U41" s="264">
        <v>1.8726175095540192</v>
      </c>
      <c r="V41" s="264">
        <v>1.8440747017403079</v>
      </c>
      <c r="W41" s="264">
        <v>1.8151215434396735</v>
      </c>
      <c r="X41" s="264">
        <v>1.7952706159292398</v>
      </c>
      <c r="Y41" s="264">
        <v>1.7764324289649205</v>
      </c>
      <c r="Z41" s="264">
        <v>1.7561142804288874</v>
      </c>
      <c r="AA41" s="264">
        <v>1.7421177763168858</v>
      </c>
      <c r="AB41" s="264">
        <v>1.7348143294727507</v>
      </c>
      <c r="AC41" s="264">
        <v>1.6743741899622504</v>
      </c>
      <c r="AD41" s="264">
        <v>1.6458930844096675</v>
      </c>
      <c r="AE41" s="264">
        <v>1.5921520387379076</v>
      </c>
      <c r="AF41" s="264">
        <v>1.5804194862106937</v>
      </c>
      <c r="AG41" s="264">
        <v>1.5806458519679643</v>
      </c>
      <c r="AH41" s="264">
        <v>1.5600794184571614</v>
      </c>
      <c r="AI41" s="264">
        <v>1.5578460335034572</v>
      </c>
      <c r="AJ41" s="264">
        <v>1.5473544083799169</v>
      </c>
      <c r="AK41" s="264">
        <v>1.5407051238378151</v>
      </c>
      <c r="AL41" s="264">
        <v>1.5345039359063664</v>
      </c>
      <c r="AM41" s="264">
        <v>1.5160719332111809</v>
      </c>
      <c r="AN41" s="264">
        <v>1.5003254755557602</v>
      </c>
      <c r="AO41" s="264">
        <v>1.4773151939436073</v>
      </c>
      <c r="AP41" s="264">
        <v>1.4673503722361583</v>
      </c>
      <c r="AQ41" s="264">
        <v>1.4553856200766835</v>
      </c>
      <c r="AR41" s="264">
        <v>1.447291910859192</v>
      </c>
      <c r="AS41" s="264">
        <v>1.4386784251052342</v>
      </c>
      <c r="AT41" s="264">
        <v>1.4285553714717059</v>
      </c>
      <c r="AU41" s="264">
        <v>1.4161261902677711</v>
      </c>
      <c r="AV41" s="264">
        <v>1.4127292997950964</v>
      </c>
      <c r="AW41" s="264">
        <v>1.3454746316833985</v>
      </c>
      <c r="AX41" s="264">
        <v>1.3109833210617234</v>
      </c>
      <c r="AY41" s="264">
        <v>1.2540302401680739</v>
      </c>
      <c r="AZ41" s="264">
        <v>1.240142718078457</v>
      </c>
      <c r="BA41" s="265">
        <v>1.2269138536393955</v>
      </c>
    </row>
    <row r="42" spans="1:53" x14ac:dyDescent="0.35">
      <c r="A42" s="256" t="s">
        <v>180</v>
      </c>
      <c r="B42" s="257" t="s">
        <v>280</v>
      </c>
      <c r="C42" s="258">
        <v>1.0509219451609799</v>
      </c>
      <c r="D42" s="259">
        <v>0</v>
      </c>
      <c r="E42" s="259">
        <v>0</v>
      </c>
      <c r="F42" s="259">
        <v>0</v>
      </c>
      <c r="G42" s="259">
        <v>0</v>
      </c>
      <c r="H42" s="259">
        <v>0</v>
      </c>
      <c r="I42" s="259">
        <v>0</v>
      </c>
      <c r="J42" s="259">
        <v>0</v>
      </c>
      <c r="K42" s="259">
        <v>0</v>
      </c>
      <c r="L42" s="259">
        <v>0</v>
      </c>
      <c r="M42" s="259">
        <v>0</v>
      </c>
      <c r="N42" s="259">
        <v>0</v>
      </c>
      <c r="O42" s="259">
        <v>0</v>
      </c>
      <c r="P42" s="259">
        <v>0</v>
      </c>
      <c r="Q42" s="259">
        <v>0</v>
      </c>
      <c r="R42" s="259">
        <v>0</v>
      </c>
      <c r="S42" s="259">
        <v>0</v>
      </c>
      <c r="T42" s="259">
        <v>0</v>
      </c>
      <c r="U42" s="259">
        <v>0</v>
      </c>
      <c r="V42" s="259">
        <v>0</v>
      </c>
      <c r="W42" s="259">
        <v>0</v>
      </c>
      <c r="X42" s="259">
        <v>0</v>
      </c>
      <c r="Y42" s="259">
        <v>0</v>
      </c>
      <c r="Z42" s="259">
        <v>0</v>
      </c>
      <c r="AA42" s="259">
        <v>0</v>
      </c>
      <c r="AB42" s="259">
        <v>0</v>
      </c>
      <c r="AC42" s="259">
        <v>0</v>
      </c>
      <c r="AD42" s="259">
        <v>0</v>
      </c>
      <c r="AE42" s="259">
        <v>0</v>
      </c>
      <c r="AF42" s="259">
        <v>0</v>
      </c>
      <c r="AG42" s="259">
        <v>0</v>
      </c>
      <c r="AH42" s="259">
        <v>0</v>
      </c>
      <c r="AI42" s="259">
        <v>0</v>
      </c>
      <c r="AJ42" s="259">
        <v>0</v>
      </c>
      <c r="AK42" s="259">
        <v>0</v>
      </c>
      <c r="AL42" s="259">
        <v>0</v>
      </c>
      <c r="AM42" s="259">
        <v>0</v>
      </c>
      <c r="AN42" s="259">
        <v>0</v>
      </c>
      <c r="AO42" s="259">
        <v>0</v>
      </c>
      <c r="AP42" s="259">
        <v>0</v>
      </c>
      <c r="AQ42" s="259">
        <v>0</v>
      </c>
      <c r="AR42" s="259">
        <v>0</v>
      </c>
      <c r="AS42" s="259">
        <v>0</v>
      </c>
      <c r="AT42" s="259">
        <v>0</v>
      </c>
      <c r="AU42" s="259">
        <v>0</v>
      </c>
      <c r="AV42" s="259">
        <v>0</v>
      </c>
      <c r="AW42" s="259">
        <v>0</v>
      </c>
      <c r="AX42" s="259">
        <v>0</v>
      </c>
      <c r="AY42" s="259">
        <v>0</v>
      </c>
      <c r="AZ42" s="259">
        <v>0</v>
      </c>
      <c r="BA42" s="260">
        <v>0</v>
      </c>
    </row>
    <row r="43" spans="1:53" x14ac:dyDescent="0.35">
      <c r="A43" s="256" t="s">
        <v>281</v>
      </c>
      <c r="B43" s="257" t="s">
        <v>282</v>
      </c>
      <c r="C43" s="258">
        <v>154.56977952595233</v>
      </c>
      <c r="D43" s="259">
        <v>184.90575000000004</v>
      </c>
      <c r="E43" s="259">
        <v>122.50217999999997</v>
      </c>
      <c r="F43" s="259">
        <v>102.02397000000001</v>
      </c>
      <c r="G43" s="259">
        <v>170.68752000000001</v>
      </c>
      <c r="H43" s="259">
        <v>615.50669826846968</v>
      </c>
      <c r="I43" s="259">
        <v>555.28107</v>
      </c>
      <c r="J43" s="259">
        <v>498.89703000000009</v>
      </c>
      <c r="K43" s="259">
        <v>558.23615000000018</v>
      </c>
      <c r="L43" s="259">
        <v>551.19223999999952</v>
      </c>
      <c r="M43" s="259">
        <v>590.21164712357495</v>
      </c>
      <c r="N43" s="259">
        <v>656.95776850850598</v>
      </c>
      <c r="O43" s="259">
        <v>720.91237140429473</v>
      </c>
      <c r="P43" s="259">
        <v>765.48493402515419</v>
      </c>
      <c r="Q43" s="259">
        <v>787.95042126122314</v>
      </c>
      <c r="R43" s="259">
        <v>777.73254435327192</v>
      </c>
      <c r="S43" s="259">
        <v>780.22428382123724</v>
      </c>
      <c r="T43" s="259">
        <v>781.03764821454035</v>
      </c>
      <c r="U43" s="259">
        <v>701.85861924967139</v>
      </c>
      <c r="V43" s="259">
        <v>696.54125438277026</v>
      </c>
      <c r="W43" s="259">
        <v>691.12093469444073</v>
      </c>
      <c r="X43" s="259">
        <v>687.00610060127804</v>
      </c>
      <c r="Y43" s="259">
        <v>685.57282162378067</v>
      </c>
      <c r="Z43" s="259">
        <v>673.84836619355508</v>
      </c>
      <c r="AA43" s="259">
        <v>662.45827321712079</v>
      </c>
      <c r="AB43" s="259">
        <v>659.51368367930434</v>
      </c>
      <c r="AC43" s="259">
        <v>653.71517559088898</v>
      </c>
      <c r="AD43" s="259">
        <v>649.18792227386291</v>
      </c>
      <c r="AE43" s="259">
        <v>639.79753403184066</v>
      </c>
      <c r="AF43" s="259">
        <v>634.28161551902861</v>
      </c>
      <c r="AG43" s="259">
        <v>635.3713216175496</v>
      </c>
      <c r="AH43" s="259">
        <v>634.48398043740588</v>
      </c>
      <c r="AI43" s="259">
        <v>631.11974865779302</v>
      </c>
      <c r="AJ43" s="259">
        <v>625.04395583818257</v>
      </c>
      <c r="AK43" s="259">
        <v>622.29880277920631</v>
      </c>
      <c r="AL43" s="259">
        <v>614.79268825194595</v>
      </c>
      <c r="AM43" s="259">
        <v>613.01036255942643</v>
      </c>
      <c r="AN43" s="259">
        <v>610.85341567089233</v>
      </c>
      <c r="AO43" s="259">
        <v>608.08037569581302</v>
      </c>
      <c r="AP43" s="259">
        <v>605.15558162328523</v>
      </c>
      <c r="AQ43" s="259">
        <v>600.81530356650478</v>
      </c>
      <c r="AR43" s="259">
        <v>598.92393722341853</v>
      </c>
      <c r="AS43" s="259">
        <v>596.88519892905185</v>
      </c>
      <c r="AT43" s="259">
        <v>582.74045880211293</v>
      </c>
      <c r="AU43" s="259">
        <v>567.75941083967905</v>
      </c>
      <c r="AV43" s="259">
        <v>565.02227201740902</v>
      </c>
      <c r="AW43" s="259">
        <v>561.11024782823699</v>
      </c>
      <c r="AX43" s="259">
        <v>557.83773887268467</v>
      </c>
      <c r="AY43" s="259">
        <v>544.9041140499794</v>
      </c>
      <c r="AZ43" s="259">
        <v>537.68072527635763</v>
      </c>
      <c r="BA43" s="260">
        <v>533.41128402278696</v>
      </c>
    </row>
    <row r="44" spans="1:53" x14ac:dyDescent="0.35">
      <c r="A44" s="256" t="s">
        <v>283</v>
      </c>
      <c r="B44" s="257" t="s">
        <v>284</v>
      </c>
      <c r="C44" s="258">
        <v>28.661239920970718</v>
      </c>
      <c r="D44" s="259">
        <v>2.9079899999999999</v>
      </c>
      <c r="E44" s="259">
        <v>28.693140000000003</v>
      </c>
      <c r="F44" s="259">
        <v>39.214309999999998</v>
      </c>
      <c r="G44" s="259">
        <v>40.119050000000001</v>
      </c>
      <c r="H44" s="259">
        <v>95.54574171813664</v>
      </c>
      <c r="I44" s="259">
        <v>73.575869999999995</v>
      </c>
      <c r="J44" s="259">
        <v>64.033609999999996</v>
      </c>
      <c r="K44" s="259">
        <v>11.58888</v>
      </c>
      <c r="L44" s="259">
        <v>1.9878</v>
      </c>
      <c r="M44" s="259">
        <v>27.705146678873199</v>
      </c>
      <c r="N44" s="259">
        <v>24.839833929403358</v>
      </c>
      <c r="O44" s="259">
        <v>21.017073283816231</v>
      </c>
      <c r="P44" s="259">
        <v>1.91076717301997</v>
      </c>
      <c r="Q44" s="259">
        <v>20.063006500715844</v>
      </c>
      <c r="R44" s="259">
        <v>66.876927422050017</v>
      </c>
      <c r="S44" s="259">
        <v>67.031232333823681</v>
      </c>
      <c r="T44" s="259">
        <v>67.007737819932487</v>
      </c>
      <c r="U44" s="259">
        <v>59.305894966061935</v>
      </c>
      <c r="V44" s="259">
        <v>58.488764062863488</v>
      </c>
      <c r="W44" s="259">
        <v>58.03445845796012</v>
      </c>
      <c r="X44" s="259">
        <v>57.951749348442512</v>
      </c>
      <c r="Y44" s="259">
        <v>57.489204230473312</v>
      </c>
      <c r="Z44" s="259">
        <v>56.480930950662049</v>
      </c>
      <c r="AA44" s="259">
        <v>55.559446349176838</v>
      </c>
      <c r="AB44" s="259">
        <v>55.538244054558838</v>
      </c>
      <c r="AC44" s="259">
        <v>55.307819752945093</v>
      </c>
      <c r="AD44" s="259">
        <v>55.133011627535801</v>
      </c>
      <c r="AE44" s="259">
        <v>54.509856612044906</v>
      </c>
      <c r="AF44" s="259">
        <v>53.950033483781183</v>
      </c>
      <c r="AG44" s="259">
        <v>54.027578420705602</v>
      </c>
      <c r="AH44" s="259">
        <v>54.081741982621132</v>
      </c>
      <c r="AI44" s="259">
        <v>53.42941629290771</v>
      </c>
      <c r="AJ44" s="259">
        <v>52.749970388876527</v>
      </c>
      <c r="AK44" s="259">
        <v>52.224748921896442</v>
      </c>
      <c r="AL44" s="259">
        <v>51.427865514034181</v>
      </c>
      <c r="AM44" s="259">
        <v>51.333715772302718</v>
      </c>
      <c r="AN44" s="259">
        <v>50.997886674038185</v>
      </c>
      <c r="AO44" s="259">
        <v>50.669246729608524</v>
      </c>
      <c r="AP44" s="259">
        <v>50.390559457359586</v>
      </c>
      <c r="AQ44" s="259">
        <v>49.976920872012677</v>
      </c>
      <c r="AR44" s="259">
        <v>49.859681814185748</v>
      </c>
      <c r="AS44" s="259">
        <v>49.654079466689247</v>
      </c>
      <c r="AT44" s="259">
        <v>48.396668004084837</v>
      </c>
      <c r="AU44" s="259">
        <v>46.942880074088144</v>
      </c>
      <c r="AV44" s="259">
        <v>46.75982115029872</v>
      </c>
      <c r="AW44" s="259">
        <v>46.473478073782957</v>
      </c>
      <c r="AX44" s="259">
        <v>46.017407414910458</v>
      </c>
      <c r="AY44" s="259">
        <v>45.005620400081881</v>
      </c>
      <c r="AZ44" s="259">
        <v>44.204466781357731</v>
      </c>
      <c r="BA44" s="260">
        <v>43.75652969886611</v>
      </c>
    </row>
    <row r="45" spans="1:53" x14ac:dyDescent="0.35">
      <c r="A45" s="256" t="s">
        <v>285</v>
      </c>
      <c r="B45" s="257" t="s">
        <v>286</v>
      </c>
      <c r="C45" s="258">
        <v>0.95531048793850826</v>
      </c>
      <c r="D45" s="259">
        <v>0</v>
      </c>
      <c r="E45" s="259">
        <v>16.239099999999954</v>
      </c>
      <c r="F45" s="259">
        <v>0.9477000000000001</v>
      </c>
      <c r="G45" s="259">
        <v>42.066330000000029</v>
      </c>
      <c r="H45" s="259">
        <v>57.609630266551967</v>
      </c>
      <c r="I45" s="259">
        <v>7.3048200000000216</v>
      </c>
      <c r="J45" s="259">
        <v>26.224650000000036</v>
      </c>
      <c r="K45" s="259">
        <v>24.993649999999985</v>
      </c>
      <c r="L45" s="259">
        <v>11.299649999999978</v>
      </c>
      <c r="M45" s="259">
        <v>0.71653768988248989</v>
      </c>
      <c r="N45" s="259">
        <v>0.71652239075744262</v>
      </c>
      <c r="O45" s="259">
        <v>0.74038602386944075</v>
      </c>
      <c r="P45" s="259">
        <v>0.76433798698466426</v>
      </c>
      <c r="Q45" s="259">
        <v>0</v>
      </c>
      <c r="R45" s="259">
        <v>0</v>
      </c>
      <c r="S45" s="259">
        <v>0</v>
      </c>
      <c r="T45" s="259">
        <v>0</v>
      </c>
      <c r="U45" s="259">
        <v>0</v>
      </c>
      <c r="V45" s="259">
        <v>0</v>
      </c>
      <c r="W45" s="259">
        <v>0</v>
      </c>
      <c r="X45" s="259">
        <v>0</v>
      </c>
      <c r="Y45" s="259">
        <v>0</v>
      </c>
      <c r="Z45" s="259">
        <v>0</v>
      </c>
      <c r="AA45" s="259">
        <v>0</v>
      </c>
      <c r="AB45" s="259">
        <v>0</v>
      </c>
      <c r="AC45" s="259">
        <v>0</v>
      </c>
      <c r="AD45" s="259">
        <v>0</v>
      </c>
      <c r="AE45" s="259">
        <v>0</v>
      </c>
      <c r="AF45" s="259">
        <v>0</v>
      </c>
      <c r="AG45" s="259">
        <v>0</v>
      </c>
      <c r="AH45" s="259">
        <v>0</v>
      </c>
      <c r="AI45" s="259">
        <v>0</v>
      </c>
      <c r="AJ45" s="259">
        <v>0</v>
      </c>
      <c r="AK45" s="259">
        <v>0</v>
      </c>
      <c r="AL45" s="259">
        <v>0</v>
      </c>
      <c r="AM45" s="259">
        <v>0</v>
      </c>
      <c r="AN45" s="259">
        <v>0</v>
      </c>
      <c r="AO45" s="259">
        <v>0</v>
      </c>
      <c r="AP45" s="259">
        <v>0</v>
      </c>
      <c r="AQ45" s="259">
        <v>0</v>
      </c>
      <c r="AR45" s="259">
        <v>0</v>
      </c>
      <c r="AS45" s="259">
        <v>0</v>
      </c>
      <c r="AT45" s="259">
        <v>0</v>
      </c>
      <c r="AU45" s="259">
        <v>0</v>
      </c>
      <c r="AV45" s="259">
        <v>0</v>
      </c>
      <c r="AW45" s="259">
        <v>0</v>
      </c>
      <c r="AX45" s="259">
        <v>0</v>
      </c>
      <c r="AY45" s="259">
        <v>0</v>
      </c>
      <c r="AZ45" s="259">
        <v>0</v>
      </c>
      <c r="BA45" s="260">
        <v>0</v>
      </c>
    </row>
    <row r="46" spans="1:53" x14ac:dyDescent="0.35">
      <c r="A46" s="261" t="s">
        <v>287</v>
      </c>
      <c r="B46" s="262" t="s">
        <v>288</v>
      </c>
      <c r="C46" s="263">
        <v>0</v>
      </c>
      <c r="D46" s="264">
        <v>0</v>
      </c>
      <c r="E46" s="264">
        <v>0</v>
      </c>
      <c r="F46" s="264">
        <v>0</v>
      </c>
      <c r="G46" s="264">
        <v>0</v>
      </c>
      <c r="H46" s="264">
        <v>0</v>
      </c>
      <c r="I46" s="264">
        <v>0</v>
      </c>
      <c r="J46" s="264">
        <v>0</v>
      </c>
      <c r="K46" s="264">
        <v>0</v>
      </c>
      <c r="L46" s="264">
        <v>0</v>
      </c>
      <c r="M46" s="264">
        <v>0</v>
      </c>
      <c r="N46" s="264">
        <v>0</v>
      </c>
      <c r="O46" s="264">
        <v>0</v>
      </c>
      <c r="P46" s="264">
        <v>0</v>
      </c>
      <c r="Q46" s="264">
        <v>0</v>
      </c>
      <c r="R46" s="264">
        <v>0</v>
      </c>
      <c r="S46" s="264">
        <v>0</v>
      </c>
      <c r="T46" s="264">
        <v>0</v>
      </c>
      <c r="U46" s="264">
        <v>0</v>
      </c>
      <c r="V46" s="264">
        <v>0</v>
      </c>
      <c r="W46" s="264">
        <v>0</v>
      </c>
      <c r="X46" s="264">
        <v>0</v>
      </c>
      <c r="Y46" s="264">
        <v>0</v>
      </c>
      <c r="Z46" s="264">
        <v>0</v>
      </c>
      <c r="AA46" s="264">
        <v>0</v>
      </c>
      <c r="AB46" s="264">
        <v>0</v>
      </c>
      <c r="AC46" s="264">
        <v>0</v>
      </c>
      <c r="AD46" s="264">
        <v>0</v>
      </c>
      <c r="AE46" s="264">
        <v>0</v>
      </c>
      <c r="AF46" s="264">
        <v>0</v>
      </c>
      <c r="AG46" s="264">
        <v>0</v>
      </c>
      <c r="AH46" s="264">
        <v>0</v>
      </c>
      <c r="AI46" s="264">
        <v>0</v>
      </c>
      <c r="AJ46" s="264">
        <v>0</v>
      </c>
      <c r="AK46" s="264">
        <v>0</v>
      </c>
      <c r="AL46" s="264">
        <v>0</v>
      </c>
      <c r="AM46" s="264">
        <v>0</v>
      </c>
      <c r="AN46" s="264">
        <v>0</v>
      </c>
      <c r="AO46" s="264">
        <v>0</v>
      </c>
      <c r="AP46" s="264">
        <v>0</v>
      </c>
      <c r="AQ46" s="264">
        <v>0</v>
      </c>
      <c r="AR46" s="264">
        <v>0</v>
      </c>
      <c r="AS46" s="264">
        <v>0</v>
      </c>
      <c r="AT46" s="264">
        <v>0</v>
      </c>
      <c r="AU46" s="264">
        <v>0</v>
      </c>
      <c r="AV46" s="264">
        <v>0</v>
      </c>
      <c r="AW46" s="264">
        <v>0</v>
      </c>
      <c r="AX46" s="264">
        <v>0</v>
      </c>
      <c r="AY46" s="264">
        <v>0</v>
      </c>
      <c r="AZ46" s="264">
        <v>0</v>
      </c>
      <c r="BA46" s="265">
        <v>0</v>
      </c>
    </row>
    <row r="47" spans="1:53" x14ac:dyDescent="0.35">
      <c r="A47" s="261" t="s">
        <v>289</v>
      </c>
      <c r="B47" s="262" t="s">
        <v>290</v>
      </c>
      <c r="C47" s="263">
        <v>0</v>
      </c>
      <c r="D47" s="264">
        <v>0</v>
      </c>
      <c r="E47" s="264">
        <v>0</v>
      </c>
      <c r="F47" s="264">
        <v>0</v>
      </c>
      <c r="G47" s="264">
        <v>0</v>
      </c>
      <c r="H47" s="264">
        <v>0</v>
      </c>
      <c r="I47" s="264">
        <v>0</v>
      </c>
      <c r="J47" s="264">
        <v>0</v>
      </c>
      <c r="K47" s="264">
        <v>0</v>
      </c>
      <c r="L47" s="264">
        <v>0</v>
      </c>
      <c r="M47" s="264">
        <v>0</v>
      </c>
      <c r="N47" s="264">
        <v>0</v>
      </c>
      <c r="O47" s="264">
        <v>0</v>
      </c>
      <c r="P47" s="264">
        <v>0</v>
      </c>
      <c r="Q47" s="264">
        <v>0</v>
      </c>
      <c r="R47" s="264">
        <v>0</v>
      </c>
      <c r="S47" s="264">
        <v>0</v>
      </c>
      <c r="T47" s="264">
        <v>0</v>
      </c>
      <c r="U47" s="264">
        <v>0</v>
      </c>
      <c r="V47" s="264">
        <v>0</v>
      </c>
      <c r="W47" s="264">
        <v>0</v>
      </c>
      <c r="X47" s="264">
        <v>0</v>
      </c>
      <c r="Y47" s="264">
        <v>0</v>
      </c>
      <c r="Z47" s="264">
        <v>0</v>
      </c>
      <c r="AA47" s="264">
        <v>0</v>
      </c>
      <c r="AB47" s="264">
        <v>0</v>
      </c>
      <c r="AC47" s="264">
        <v>0</v>
      </c>
      <c r="AD47" s="264">
        <v>0</v>
      </c>
      <c r="AE47" s="264">
        <v>0</v>
      </c>
      <c r="AF47" s="264">
        <v>0</v>
      </c>
      <c r="AG47" s="264">
        <v>0</v>
      </c>
      <c r="AH47" s="264">
        <v>0</v>
      </c>
      <c r="AI47" s="264">
        <v>0</v>
      </c>
      <c r="AJ47" s="264">
        <v>0</v>
      </c>
      <c r="AK47" s="264">
        <v>0</v>
      </c>
      <c r="AL47" s="264">
        <v>0</v>
      </c>
      <c r="AM47" s="264">
        <v>0</v>
      </c>
      <c r="AN47" s="264">
        <v>0</v>
      </c>
      <c r="AO47" s="264">
        <v>0</v>
      </c>
      <c r="AP47" s="264">
        <v>0</v>
      </c>
      <c r="AQ47" s="264">
        <v>0</v>
      </c>
      <c r="AR47" s="264">
        <v>0</v>
      </c>
      <c r="AS47" s="264">
        <v>0</v>
      </c>
      <c r="AT47" s="264">
        <v>0</v>
      </c>
      <c r="AU47" s="264">
        <v>0</v>
      </c>
      <c r="AV47" s="264">
        <v>0</v>
      </c>
      <c r="AW47" s="264">
        <v>0</v>
      </c>
      <c r="AX47" s="264">
        <v>0</v>
      </c>
      <c r="AY47" s="264">
        <v>0</v>
      </c>
      <c r="AZ47" s="264">
        <v>0</v>
      </c>
      <c r="BA47" s="265">
        <v>0</v>
      </c>
    </row>
    <row r="48" spans="1:53" x14ac:dyDescent="0.35">
      <c r="A48" s="261" t="s">
        <v>291</v>
      </c>
      <c r="B48" s="262" t="s">
        <v>292</v>
      </c>
      <c r="C48" s="263">
        <v>0</v>
      </c>
      <c r="D48" s="264">
        <v>0</v>
      </c>
      <c r="E48" s="264">
        <v>0</v>
      </c>
      <c r="F48" s="264">
        <v>0</v>
      </c>
      <c r="G48" s="264">
        <v>0</v>
      </c>
      <c r="H48" s="264">
        <v>0</v>
      </c>
      <c r="I48" s="264">
        <v>0</v>
      </c>
      <c r="J48" s="264">
        <v>0</v>
      </c>
      <c r="K48" s="264">
        <v>0</v>
      </c>
      <c r="L48" s="264">
        <v>0</v>
      </c>
      <c r="M48" s="264">
        <v>0</v>
      </c>
      <c r="N48" s="264">
        <v>0</v>
      </c>
      <c r="O48" s="264">
        <v>0</v>
      </c>
      <c r="P48" s="264">
        <v>0</v>
      </c>
      <c r="Q48" s="264">
        <v>0</v>
      </c>
      <c r="R48" s="264">
        <v>0</v>
      </c>
      <c r="S48" s="264">
        <v>0</v>
      </c>
      <c r="T48" s="264">
        <v>0</v>
      </c>
      <c r="U48" s="264">
        <v>0</v>
      </c>
      <c r="V48" s="264">
        <v>0</v>
      </c>
      <c r="W48" s="264">
        <v>0</v>
      </c>
      <c r="X48" s="264">
        <v>0</v>
      </c>
      <c r="Y48" s="264">
        <v>0</v>
      </c>
      <c r="Z48" s="264">
        <v>0</v>
      </c>
      <c r="AA48" s="264">
        <v>0</v>
      </c>
      <c r="AB48" s="264">
        <v>0</v>
      </c>
      <c r="AC48" s="264">
        <v>0</v>
      </c>
      <c r="AD48" s="264">
        <v>0</v>
      </c>
      <c r="AE48" s="264">
        <v>0</v>
      </c>
      <c r="AF48" s="264">
        <v>0</v>
      </c>
      <c r="AG48" s="264">
        <v>0</v>
      </c>
      <c r="AH48" s="264">
        <v>0</v>
      </c>
      <c r="AI48" s="264">
        <v>0</v>
      </c>
      <c r="AJ48" s="264">
        <v>0</v>
      </c>
      <c r="AK48" s="264">
        <v>0</v>
      </c>
      <c r="AL48" s="264">
        <v>0</v>
      </c>
      <c r="AM48" s="264">
        <v>0</v>
      </c>
      <c r="AN48" s="264">
        <v>0</v>
      </c>
      <c r="AO48" s="264">
        <v>0</v>
      </c>
      <c r="AP48" s="264">
        <v>0</v>
      </c>
      <c r="AQ48" s="264">
        <v>0</v>
      </c>
      <c r="AR48" s="264">
        <v>0</v>
      </c>
      <c r="AS48" s="264">
        <v>0</v>
      </c>
      <c r="AT48" s="264">
        <v>0</v>
      </c>
      <c r="AU48" s="264">
        <v>0</v>
      </c>
      <c r="AV48" s="264">
        <v>0</v>
      </c>
      <c r="AW48" s="264">
        <v>0</v>
      </c>
      <c r="AX48" s="264">
        <v>0</v>
      </c>
      <c r="AY48" s="264">
        <v>0</v>
      </c>
      <c r="AZ48" s="264">
        <v>0</v>
      </c>
      <c r="BA48" s="265">
        <v>0</v>
      </c>
    </row>
    <row r="49" spans="1:53" x14ac:dyDescent="0.35">
      <c r="A49" s="261" t="s">
        <v>293</v>
      </c>
      <c r="B49" s="262" t="s">
        <v>294</v>
      </c>
      <c r="C49" s="263">
        <v>0</v>
      </c>
      <c r="D49" s="264">
        <v>0</v>
      </c>
      <c r="E49" s="264">
        <v>0</v>
      </c>
      <c r="F49" s="264">
        <v>0</v>
      </c>
      <c r="G49" s="264">
        <v>0</v>
      </c>
      <c r="H49" s="264">
        <v>0</v>
      </c>
      <c r="I49" s="264">
        <v>0</v>
      </c>
      <c r="J49" s="264">
        <v>0</v>
      </c>
      <c r="K49" s="264">
        <v>0</v>
      </c>
      <c r="L49" s="264">
        <v>0</v>
      </c>
      <c r="M49" s="264">
        <v>0</v>
      </c>
      <c r="N49" s="264">
        <v>0</v>
      </c>
      <c r="O49" s="264">
        <v>0</v>
      </c>
      <c r="P49" s="264">
        <v>0</v>
      </c>
      <c r="Q49" s="264">
        <v>0</v>
      </c>
      <c r="R49" s="264">
        <v>0</v>
      </c>
      <c r="S49" s="264">
        <v>0</v>
      </c>
      <c r="T49" s="264">
        <v>0</v>
      </c>
      <c r="U49" s="264">
        <v>0</v>
      </c>
      <c r="V49" s="264">
        <v>0</v>
      </c>
      <c r="W49" s="264">
        <v>0</v>
      </c>
      <c r="X49" s="264">
        <v>0</v>
      </c>
      <c r="Y49" s="264">
        <v>0</v>
      </c>
      <c r="Z49" s="264">
        <v>0</v>
      </c>
      <c r="AA49" s="264">
        <v>0</v>
      </c>
      <c r="AB49" s="264">
        <v>0</v>
      </c>
      <c r="AC49" s="264">
        <v>0</v>
      </c>
      <c r="AD49" s="264">
        <v>0</v>
      </c>
      <c r="AE49" s="264">
        <v>0</v>
      </c>
      <c r="AF49" s="264">
        <v>0</v>
      </c>
      <c r="AG49" s="264">
        <v>0</v>
      </c>
      <c r="AH49" s="264">
        <v>0</v>
      </c>
      <c r="AI49" s="264">
        <v>0</v>
      </c>
      <c r="AJ49" s="264">
        <v>0</v>
      </c>
      <c r="AK49" s="264">
        <v>0</v>
      </c>
      <c r="AL49" s="264">
        <v>0</v>
      </c>
      <c r="AM49" s="264">
        <v>0</v>
      </c>
      <c r="AN49" s="264">
        <v>0</v>
      </c>
      <c r="AO49" s="264">
        <v>0</v>
      </c>
      <c r="AP49" s="264">
        <v>0</v>
      </c>
      <c r="AQ49" s="264">
        <v>0</v>
      </c>
      <c r="AR49" s="264">
        <v>0</v>
      </c>
      <c r="AS49" s="264">
        <v>0</v>
      </c>
      <c r="AT49" s="264">
        <v>0</v>
      </c>
      <c r="AU49" s="264">
        <v>0</v>
      </c>
      <c r="AV49" s="264">
        <v>0</v>
      </c>
      <c r="AW49" s="264">
        <v>0</v>
      </c>
      <c r="AX49" s="264">
        <v>0</v>
      </c>
      <c r="AY49" s="264">
        <v>0</v>
      </c>
      <c r="AZ49" s="264">
        <v>0</v>
      </c>
      <c r="BA49" s="265">
        <v>0</v>
      </c>
    </row>
    <row r="50" spans="1:53" x14ac:dyDescent="0.35">
      <c r="A50" s="261" t="s">
        <v>295</v>
      </c>
      <c r="B50" s="262" t="s">
        <v>296</v>
      </c>
      <c r="C50" s="263">
        <v>0</v>
      </c>
      <c r="D50" s="264">
        <v>0</v>
      </c>
      <c r="E50" s="264">
        <v>0</v>
      </c>
      <c r="F50" s="264">
        <v>0</v>
      </c>
      <c r="G50" s="264">
        <v>0</v>
      </c>
      <c r="H50" s="264">
        <v>0</v>
      </c>
      <c r="I50" s="264">
        <v>0</v>
      </c>
      <c r="J50" s="264">
        <v>0</v>
      </c>
      <c r="K50" s="264">
        <v>0</v>
      </c>
      <c r="L50" s="264">
        <v>0</v>
      </c>
      <c r="M50" s="264">
        <v>0</v>
      </c>
      <c r="N50" s="264">
        <v>0</v>
      </c>
      <c r="O50" s="264">
        <v>0</v>
      </c>
      <c r="P50" s="264">
        <v>0</v>
      </c>
      <c r="Q50" s="264">
        <v>0</v>
      </c>
      <c r="R50" s="264">
        <v>0</v>
      </c>
      <c r="S50" s="264">
        <v>0</v>
      </c>
      <c r="T50" s="264">
        <v>0</v>
      </c>
      <c r="U50" s="264">
        <v>0</v>
      </c>
      <c r="V50" s="264">
        <v>0</v>
      </c>
      <c r="W50" s="264">
        <v>0</v>
      </c>
      <c r="X50" s="264">
        <v>0</v>
      </c>
      <c r="Y50" s="264">
        <v>0</v>
      </c>
      <c r="Z50" s="264">
        <v>0</v>
      </c>
      <c r="AA50" s="264">
        <v>0</v>
      </c>
      <c r="AB50" s="264">
        <v>0</v>
      </c>
      <c r="AC50" s="264">
        <v>0</v>
      </c>
      <c r="AD50" s="264">
        <v>0</v>
      </c>
      <c r="AE50" s="264">
        <v>0</v>
      </c>
      <c r="AF50" s="264">
        <v>0</v>
      </c>
      <c r="AG50" s="264">
        <v>0</v>
      </c>
      <c r="AH50" s="264">
        <v>0</v>
      </c>
      <c r="AI50" s="264">
        <v>0</v>
      </c>
      <c r="AJ50" s="264">
        <v>0</v>
      </c>
      <c r="AK50" s="264">
        <v>0</v>
      </c>
      <c r="AL50" s="264">
        <v>0</v>
      </c>
      <c r="AM50" s="264">
        <v>0</v>
      </c>
      <c r="AN50" s="264">
        <v>0</v>
      </c>
      <c r="AO50" s="264">
        <v>0</v>
      </c>
      <c r="AP50" s="264">
        <v>0</v>
      </c>
      <c r="AQ50" s="264">
        <v>0</v>
      </c>
      <c r="AR50" s="264">
        <v>0</v>
      </c>
      <c r="AS50" s="264">
        <v>0</v>
      </c>
      <c r="AT50" s="264">
        <v>0</v>
      </c>
      <c r="AU50" s="264">
        <v>0</v>
      </c>
      <c r="AV50" s="264">
        <v>0</v>
      </c>
      <c r="AW50" s="264">
        <v>0</v>
      </c>
      <c r="AX50" s="264">
        <v>0</v>
      </c>
      <c r="AY50" s="264">
        <v>0</v>
      </c>
      <c r="AZ50" s="264">
        <v>0</v>
      </c>
      <c r="BA50" s="265">
        <v>0</v>
      </c>
    </row>
    <row r="51" spans="1:53" x14ac:dyDescent="0.35">
      <c r="A51" s="261" t="s">
        <v>297</v>
      </c>
      <c r="B51" s="262" t="s">
        <v>298</v>
      </c>
      <c r="C51" s="263">
        <v>0.95531048793850826</v>
      </c>
      <c r="D51" s="264">
        <v>0</v>
      </c>
      <c r="E51" s="264">
        <v>16.239099999999954</v>
      </c>
      <c r="F51" s="264">
        <v>0.9477000000000001</v>
      </c>
      <c r="G51" s="264">
        <v>42.066330000000029</v>
      </c>
      <c r="H51" s="264">
        <v>57.609630266551967</v>
      </c>
      <c r="I51" s="264">
        <v>7.3048200000000216</v>
      </c>
      <c r="J51" s="264">
        <v>26.224650000000036</v>
      </c>
      <c r="K51" s="264">
        <v>24.993649999999985</v>
      </c>
      <c r="L51" s="264">
        <v>11.299649999999978</v>
      </c>
      <c r="M51" s="264">
        <v>0.71653768988248989</v>
      </c>
      <c r="N51" s="264">
        <v>0.71652239075744262</v>
      </c>
      <c r="O51" s="264">
        <v>0.74038602386944075</v>
      </c>
      <c r="P51" s="264">
        <v>0.76433798698466426</v>
      </c>
      <c r="Q51" s="264">
        <v>0</v>
      </c>
      <c r="R51" s="264">
        <v>0</v>
      </c>
      <c r="S51" s="264">
        <v>0</v>
      </c>
      <c r="T51" s="264">
        <v>0</v>
      </c>
      <c r="U51" s="264">
        <v>0</v>
      </c>
      <c r="V51" s="264">
        <v>0</v>
      </c>
      <c r="W51" s="264">
        <v>0</v>
      </c>
      <c r="X51" s="264">
        <v>0</v>
      </c>
      <c r="Y51" s="264">
        <v>0</v>
      </c>
      <c r="Z51" s="264">
        <v>0</v>
      </c>
      <c r="AA51" s="264">
        <v>0</v>
      </c>
      <c r="AB51" s="264">
        <v>0</v>
      </c>
      <c r="AC51" s="264">
        <v>0</v>
      </c>
      <c r="AD51" s="264">
        <v>0</v>
      </c>
      <c r="AE51" s="264">
        <v>0</v>
      </c>
      <c r="AF51" s="264">
        <v>0</v>
      </c>
      <c r="AG51" s="264">
        <v>0</v>
      </c>
      <c r="AH51" s="264">
        <v>0</v>
      </c>
      <c r="AI51" s="264">
        <v>0</v>
      </c>
      <c r="AJ51" s="264">
        <v>0</v>
      </c>
      <c r="AK51" s="264">
        <v>0</v>
      </c>
      <c r="AL51" s="264">
        <v>0</v>
      </c>
      <c r="AM51" s="264">
        <v>0</v>
      </c>
      <c r="AN51" s="264">
        <v>0</v>
      </c>
      <c r="AO51" s="264">
        <v>0</v>
      </c>
      <c r="AP51" s="264">
        <v>0</v>
      </c>
      <c r="AQ51" s="264">
        <v>0</v>
      </c>
      <c r="AR51" s="264">
        <v>0</v>
      </c>
      <c r="AS51" s="264">
        <v>0</v>
      </c>
      <c r="AT51" s="264">
        <v>0</v>
      </c>
      <c r="AU51" s="264">
        <v>0</v>
      </c>
      <c r="AV51" s="264">
        <v>0</v>
      </c>
      <c r="AW51" s="264">
        <v>0</v>
      </c>
      <c r="AX51" s="264">
        <v>0</v>
      </c>
      <c r="AY51" s="264">
        <v>0</v>
      </c>
      <c r="AZ51" s="264">
        <v>0</v>
      </c>
      <c r="BA51" s="265">
        <v>0</v>
      </c>
    </row>
    <row r="52" spans="1:53" x14ac:dyDescent="0.35">
      <c r="A52" s="246" t="s">
        <v>122</v>
      </c>
      <c r="B52" s="247" t="s">
        <v>299</v>
      </c>
      <c r="C52" s="248">
        <v>8693.7946848999673</v>
      </c>
      <c r="D52" s="249">
        <v>9522.4101399999981</v>
      </c>
      <c r="E52" s="249">
        <v>9698.0194599999977</v>
      </c>
      <c r="F52" s="249">
        <v>9057.1350899999998</v>
      </c>
      <c r="G52" s="249">
        <v>9147.8274299999975</v>
      </c>
      <c r="H52" s="249">
        <v>8986.3992173611441</v>
      </c>
      <c r="I52" s="249">
        <v>8225.4002099999998</v>
      </c>
      <c r="J52" s="249">
        <v>7421.9937599999985</v>
      </c>
      <c r="K52" s="249">
        <v>7293.4827700000005</v>
      </c>
      <c r="L52" s="249">
        <v>7142.4241900000006</v>
      </c>
      <c r="M52" s="249">
        <v>7421.167782484923</v>
      </c>
      <c r="N52" s="249">
        <v>7164.3328041319392</v>
      </c>
      <c r="O52" s="249">
        <v>6836.2807959916645</v>
      </c>
      <c r="P52" s="249">
        <v>6728.2959844568022</v>
      </c>
      <c r="Q52" s="249">
        <v>6596.805581554514</v>
      </c>
      <c r="R52" s="249">
        <v>7153.1033639710049</v>
      </c>
      <c r="S52" s="249">
        <v>7184.1730540477365</v>
      </c>
      <c r="T52" s="249">
        <v>7195.8354961870918</v>
      </c>
      <c r="U52" s="249">
        <v>7289.8850300341546</v>
      </c>
      <c r="V52" s="249">
        <v>7209.1576197139057</v>
      </c>
      <c r="W52" s="249">
        <v>7146.5619300530361</v>
      </c>
      <c r="X52" s="249">
        <v>7118.7668141349131</v>
      </c>
      <c r="Y52" s="249">
        <v>7067.5912585079541</v>
      </c>
      <c r="Z52" s="249">
        <v>6968.552493889908</v>
      </c>
      <c r="AA52" s="249">
        <v>6866.0458541922408</v>
      </c>
      <c r="AB52" s="249">
        <v>6823.9301572459217</v>
      </c>
      <c r="AC52" s="249">
        <v>6788.4820129847767</v>
      </c>
      <c r="AD52" s="249">
        <v>6763.802175771204</v>
      </c>
      <c r="AE52" s="249">
        <v>6685.272164281826</v>
      </c>
      <c r="AF52" s="249">
        <v>6640.8529759513813</v>
      </c>
      <c r="AG52" s="249">
        <v>6608.0691362197413</v>
      </c>
      <c r="AH52" s="249">
        <v>6582.5777457177946</v>
      </c>
      <c r="AI52" s="249">
        <v>6500.8690193529137</v>
      </c>
      <c r="AJ52" s="249">
        <v>6416.2541610671906</v>
      </c>
      <c r="AK52" s="249">
        <v>6355.5112041373459</v>
      </c>
      <c r="AL52" s="249">
        <v>6279.3753914807412</v>
      </c>
      <c r="AM52" s="249">
        <v>6260.0792263680951</v>
      </c>
      <c r="AN52" s="249">
        <v>6219.3909615856273</v>
      </c>
      <c r="AO52" s="249">
        <v>6180.1506916194448</v>
      </c>
      <c r="AP52" s="249">
        <v>6146.0396029779067</v>
      </c>
      <c r="AQ52" s="249">
        <v>6115.5043308063769</v>
      </c>
      <c r="AR52" s="249">
        <v>6094.2940263457594</v>
      </c>
      <c r="AS52" s="249">
        <v>6069.3898652301104</v>
      </c>
      <c r="AT52" s="249">
        <v>5949.5606959375382</v>
      </c>
      <c r="AU52" s="249">
        <v>5819.865875045065</v>
      </c>
      <c r="AV52" s="249">
        <v>5777.1950791676645</v>
      </c>
      <c r="AW52" s="249">
        <v>5713.7978014742966</v>
      </c>
      <c r="AX52" s="249">
        <v>5643.7085733887752</v>
      </c>
      <c r="AY52" s="249">
        <v>5537.4445978011208</v>
      </c>
      <c r="AZ52" s="249">
        <v>5465.067004052441</v>
      </c>
      <c r="BA52" s="250">
        <v>5413.5407850990114</v>
      </c>
    </row>
    <row r="53" spans="1:53" x14ac:dyDescent="0.35">
      <c r="A53" s="251" t="s">
        <v>50</v>
      </c>
      <c r="B53" s="252" t="s">
        <v>300</v>
      </c>
      <c r="C53" s="253">
        <v>8667.4501018746614</v>
      </c>
      <c r="D53" s="254">
        <v>9493.9073499999995</v>
      </c>
      <c r="E53" s="254">
        <v>9667.8203099999973</v>
      </c>
      <c r="F53" s="254">
        <v>9029.8398400000024</v>
      </c>
      <c r="G53" s="254">
        <v>9115.3696899999995</v>
      </c>
      <c r="H53" s="254">
        <v>8961.0099686139238</v>
      </c>
      <c r="I53" s="254">
        <v>8213.9233499999991</v>
      </c>
      <c r="J53" s="254">
        <v>7402.9915699999983</v>
      </c>
      <c r="K53" s="254">
        <v>7267.3497699999989</v>
      </c>
      <c r="L53" s="254">
        <v>7131.3240099999994</v>
      </c>
      <c r="M53" s="254">
        <v>7393.151206503494</v>
      </c>
      <c r="N53" s="254">
        <v>7136.9609760598851</v>
      </c>
      <c r="O53" s="254">
        <v>6811.8469662856487</v>
      </c>
      <c r="P53" s="254">
        <v>6695.5729866900265</v>
      </c>
      <c r="Q53" s="254">
        <v>6571.2968397946961</v>
      </c>
      <c r="R53" s="254">
        <v>7116.010589414389</v>
      </c>
      <c r="S53" s="254">
        <v>7146.8988431252719</v>
      </c>
      <c r="T53" s="254">
        <v>7158.3423143667187</v>
      </c>
      <c r="U53" s="254">
        <v>7257.1535401212559</v>
      </c>
      <c r="V53" s="254">
        <v>7179.6423891163504</v>
      </c>
      <c r="W53" s="254">
        <v>7118.0107348730726</v>
      </c>
      <c r="X53" s="254">
        <v>7089.2304686413845</v>
      </c>
      <c r="Y53" s="254">
        <v>7040.7804201302915</v>
      </c>
      <c r="Z53" s="254">
        <v>6942.6465033634204</v>
      </c>
      <c r="AA53" s="254">
        <v>6840.1969044743155</v>
      </c>
      <c r="AB53" s="254">
        <v>6797.3511940885974</v>
      </c>
      <c r="AC53" s="254">
        <v>6761.3599173237744</v>
      </c>
      <c r="AD53" s="254">
        <v>6736.0457913837799</v>
      </c>
      <c r="AE53" s="254">
        <v>6656.9907625727328</v>
      </c>
      <c r="AF53" s="254">
        <v>6613.7947496982842</v>
      </c>
      <c r="AG53" s="254">
        <v>6582.0306654648593</v>
      </c>
      <c r="AH53" s="254">
        <v>6556.3261612880115</v>
      </c>
      <c r="AI53" s="254">
        <v>6476.9454656737298</v>
      </c>
      <c r="AJ53" s="254">
        <v>6393.5124605873589</v>
      </c>
      <c r="AK53" s="254">
        <v>6334.2031264029647</v>
      </c>
      <c r="AL53" s="254">
        <v>6259.2294324323711</v>
      </c>
      <c r="AM53" s="254">
        <v>6239.9943522342128</v>
      </c>
      <c r="AN53" s="254">
        <v>6200.1722824329345</v>
      </c>
      <c r="AO53" s="254">
        <v>6161.590828913555</v>
      </c>
      <c r="AP53" s="254">
        <v>6128.0090316714659</v>
      </c>
      <c r="AQ53" s="254">
        <v>6098.0242332043645</v>
      </c>
      <c r="AR53" s="254">
        <v>6076.8298180008687</v>
      </c>
      <c r="AS53" s="254">
        <v>6052.2222109235436</v>
      </c>
      <c r="AT53" s="254">
        <v>5933.0772732131882</v>
      </c>
      <c r="AU53" s="254">
        <v>5803.9122700635189</v>
      </c>
      <c r="AV53" s="254">
        <v>5761.2732425705499</v>
      </c>
      <c r="AW53" s="254">
        <v>5698.3961334960331</v>
      </c>
      <c r="AX53" s="254">
        <v>5629.2436799255402</v>
      </c>
      <c r="AY53" s="254">
        <v>5523.2485408868379</v>
      </c>
      <c r="AZ53" s="254">
        <v>5451.6015029445471</v>
      </c>
      <c r="BA53" s="255">
        <v>5400.6870626260552</v>
      </c>
    </row>
    <row r="54" spans="1:53" x14ac:dyDescent="0.35">
      <c r="A54" s="251" t="s">
        <v>301</v>
      </c>
      <c r="B54" s="252" t="s">
        <v>302</v>
      </c>
      <c r="C54" s="253">
        <v>26.34458302530561</v>
      </c>
      <c r="D54" s="254">
        <v>28.502789999999994</v>
      </c>
      <c r="E54" s="254">
        <v>30.199149999999996</v>
      </c>
      <c r="F54" s="254">
        <v>27.295250000000003</v>
      </c>
      <c r="G54" s="254">
        <v>32.457740000000001</v>
      </c>
      <c r="H54" s="254">
        <v>25.389248747218943</v>
      </c>
      <c r="I54" s="254">
        <v>11.476860000000002</v>
      </c>
      <c r="J54" s="254">
        <v>19.002189999999999</v>
      </c>
      <c r="K54" s="254">
        <v>26.133000000000003</v>
      </c>
      <c r="L54" s="254">
        <v>11.10018</v>
      </c>
      <c r="M54" s="254">
        <v>28.016575981429757</v>
      </c>
      <c r="N54" s="254">
        <v>27.371828072055997</v>
      </c>
      <c r="O54" s="254">
        <v>24.433829706017395</v>
      </c>
      <c r="P54" s="254">
        <v>32.722997766775073</v>
      </c>
      <c r="Q54" s="254">
        <v>25.508741759816562</v>
      </c>
      <c r="R54" s="254">
        <v>37.092774556614984</v>
      </c>
      <c r="S54" s="254">
        <v>37.274210922464093</v>
      </c>
      <c r="T54" s="254">
        <v>37.493181820372854</v>
      </c>
      <c r="U54" s="254">
        <v>32.731489912898461</v>
      </c>
      <c r="V54" s="254">
        <v>29.515230597553671</v>
      </c>
      <c r="W54" s="254">
        <v>28.551195179963582</v>
      </c>
      <c r="X54" s="254">
        <v>29.536345493528252</v>
      </c>
      <c r="Y54" s="254">
        <v>26.81083837766197</v>
      </c>
      <c r="Z54" s="254">
        <v>25.905990526486388</v>
      </c>
      <c r="AA54" s="254">
        <v>25.84894971792653</v>
      </c>
      <c r="AB54" s="254">
        <v>26.578963157325248</v>
      </c>
      <c r="AC54" s="254">
        <v>27.122095661003325</v>
      </c>
      <c r="AD54" s="254">
        <v>27.756384387424699</v>
      </c>
      <c r="AE54" s="254">
        <v>28.281401709093426</v>
      </c>
      <c r="AF54" s="254">
        <v>27.058226253097978</v>
      </c>
      <c r="AG54" s="254">
        <v>26.038470754882283</v>
      </c>
      <c r="AH54" s="254">
        <v>26.251584429782444</v>
      </c>
      <c r="AI54" s="254">
        <v>23.923553679183769</v>
      </c>
      <c r="AJ54" s="254">
        <v>22.741700479832062</v>
      </c>
      <c r="AK54" s="254">
        <v>21.308077734381385</v>
      </c>
      <c r="AL54" s="254">
        <v>20.145959048369264</v>
      </c>
      <c r="AM54" s="254">
        <v>20.084874133883368</v>
      </c>
      <c r="AN54" s="254">
        <v>19.218679152693763</v>
      </c>
      <c r="AO54" s="254">
        <v>18.559862705890076</v>
      </c>
      <c r="AP54" s="254">
        <v>18.03057130644158</v>
      </c>
      <c r="AQ54" s="254">
        <v>17.480097602011504</v>
      </c>
      <c r="AR54" s="254">
        <v>17.46420834489059</v>
      </c>
      <c r="AS54" s="254">
        <v>17.167654306566657</v>
      </c>
      <c r="AT54" s="254">
        <v>16.483422724350465</v>
      </c>
      <c r="AU54" s="254">
        <v>15.953604981545181</v>
      </c>
      <c r="AV54" s="254">
        <v>15.921836597114758</v>
      </c>
      <c r="AW54" s="254">
        <v>15.401667978261361</v>
      </c>
      <c r="AX54" s="254">
        <v>14.464893463236315</v>
      </c>
      <c r="AY54" s="254">
        <v>14.196056914283107</v>
      </c>
      <c r="AZ54" s="254">
        <v>13.465501107893958</v>
      </c>
      <c r="BA54" s="255">
        <v>12.853722472956736</v>
      </c>
    </row>
    <row r="55" spans="1:53" x14ac:dyDescent="0.35">
      <c r="A55" s="256" t="s">
        <v>303</v>
      </c>
      <c r="B55" s="257" t="s">
        <v>304</v>
      </c>
      <c r="C55" s="258">
        <v>26.34458302530561</v>
      </c>
      <c r="D55" s="259">
        <v>28.502789999999994</v>
      </c>
      <c r="E55" s="259">
        <v>26.899149999999995</v>
      </c>
      <c r="F55" s="259">
        <v>24.795249999999999</v>
      </c>
      <c r="G55" s="259">
        <v>28.357060000000004</v>
      </c>
      <c r="H55" s="259">
        <v>22.021521604771259</v>
      </c>
      <c r="I55" s="259">
        <v>9.0768599999999999</v>
      </c>
      <c r="J55" s="259">
        <v>17.60219</v>
      </c>
      <c r="K55" s="259">
        <v>17.733000000000004</v>
      </c>
      <c r="L55" s="259">
        <v>9.0998999999999999</v>
      </c>
      <c r="M55" s="259">
        <v>3.3915573162651902</v>
      </c>
      <c r="N55" s="259">
        <v>3.4393826710017907</v>
      </c>
      <c r="O55" s="259">
        <v>3.2243140854957875</v>
      </c>
      <c r="P55" s="259">
        <v>2.9379033682823428</v>
      </c>
      <c r="Q55" s="259">
        <v>2.8422661698671949</v>
      </c>
      <c r="R55" s="259">
        <v>2.5317733146162897</v>
      </c>
      <c r="S55" s="259">
        <v>2.5715995548587403</v>
      </c>
      <c r="T55" s="259">
        <v>2.6126400327112491</v>
      </c>
      <c r="U55" s="259">
        <v>2.0273445128401204</v>
      </c>
      <c r="V55" s="259">
        <v>1.8681998701153131</v>
      </c>
      <c r="W55" s="259">
        <v>1.8286770958297474</v>
      </c>
      <c r="X55" s="259">
        <v>1.8996504425185017</v>
      </c>
      <c r="Y55" s="259">
        <v>1.730730871584274</v>
      </c>
      <c r="Z55" s="259">
        <v>1.6861909494030729</v>
      </c>
      <c r="AA55" s="259">
        <v>1.6977436654240212</v>
      </c>
      <c r="AB55" s="259">
        <v>1.7555807204179477</v>
      </c>
      <c r="AC55" s="259">
        <v>1.7877912736162749</v>
      </c>
      <c r="AD55" s="259">
        <v>1.8182596909109849</v>
      </c>
      <c r="AE55" s="259">
        <v>1.8512669422554704</v>
      </c>
      <c r="AF55" s="259">
        <v>1.7669943928340304</v>
      </c>
      <c r="AG55" s="259">
        <v>1.6874536010941079</v>
      </c>
      <c r="AH55" s="259">
        <v>1.6846866933182387</v>
      </c>
      <c r="AI55" s="259">
        <v>1.5269988774717789</v>
      </c>
      <c r="AJ55" s="259">
        <v>1.4206828543915431</v>
      </c>
      <c r="AK55" s="259">
        <v>1.3200282299933064</v>
      </c>
      <c r="AL55" s="259">
        <v>1.2669755239495399</v>
      </c>
      <c r="AM55" s="259">
        <v>1.2628234638206892</v>
      </c>
      <c r="AN55" s="259">
        <v>1.1921989048966932</v>
      </c>
      <c r="AO55" s="259">
        <v>1.1377189743907483</v>
      </c>
      <c r="AP55" s="259">
        <v>1.1032605452329558</v>
      </c>
      <c r="AQ55" s="259">
        <v>1.0657186532436755</v>
      </c>
      <c r="AR55" s="259">
        <v>1.0602314971408313</v>
      </c>
      <c r="AS55" s="259">
        <v>1.0364335062982115</v>
      </c>
      <c r="AT55" s="259">
        <v>1.0009523853685802</v>
      </c>
      <c r="AU55" s="259">
        <v>0.9645333486180494</v>
      </c>
      <c r="AV55" s="259">
        <v>0.95395427976198643</v>
      </c>
      <c r="AW55" s="259">
        <v>0.9199947415154629</v>
      </c>
      <c r="AX55" s="259">
        <v>0.85523432508333819</v>
      </c>
      <c r="AY55" s="259">
        <v>0.84702437381911044</v>
      </c>
      <c r="AZ55" s="259">
        <v>0.79739521342209696</v>
      </c>
      <c r="BA55" s="260">
        <v>0.75305679885154364</v>
      </c>
    </row>
    <row r="56" spans="1:53" x14ac:dyDescent="0.35">
      <c r="A56" s="256" t="s">
        <v>305</v>
      </c>
      <c r="B56" s="257" t="s">
        <v>306</v>
      </c>
      <c r="C56" s="258">
        <v>0</v>
      </c>
      <c r="D56" s="259">
        <v>0</v>
      </c>
      <c r="E56" s="259">
        <v>0</v>
      </c>
      <c r="F56" s="259">
        <v>0</v>
      </c>
      <c r="G56" s="259">
        <v>0</v>
      </c>
      <c r="H56" s="259">
        <v>0</v>
      </c>
      <c r="I56" s="259">
        <v>0</v>
      </c>
      <c r="J56" s="259">
        <v>0</v>
      </c>
      <c r="K56" s="259">
        <v>0</v>
      </c>
      <c r="L56" s="259">
        <v>0</v>
      </c>
      <c r="M56" s="259">
        <v>0</v>
      </c>
      <c r="N56" s="259">
        <v>0</v>
      </c>
      <c r="O56" s="259">
        <v>0</v>
      </c>
      <c r="P56" s="259">
        <v>0</v>
      </c>
      <c r="Q56" s="259">
        <v>0</v>
      </c>
      <c r="R56" s="259">
        <v>0</v>
      </c>
      <c r="S56" s="259">
        <v>0</v>
      </c>
      <c r="T56" s="259">
        <v>0</v>
      </c>
      <c r="U56" s="259">
        <v>0</v>
      </c>
      <c r="V56" s="259">
        <v>0</v>
      </c>
      <c r="W56" s="259">
        <v>0</v>
      </c>
      <c r="X56" s="259">
        <v>0</v>
      </c>
      <c r="Y56" s="259">
        <v>0</v>
      </c>
      <c r="Z56" s="259">
        <v>0</v>
      </c>
      <c r="AA56" s="259">
        <v>0</v>
      </c>
      <c r="AB56" s="259">
        <v>0</v>
      </c>
      <c r="AC56" s="259">
        <v>0</v>
      </c>
      <c r="AD56" s="259">
        <v>0</v>
      </c>
      <c r="AE56" s="259">
        <v>0</v>
      </c>
      <c r="AF56" s="259">
        <v>0</v>
      </c>
      <c r="AG56" s="259">
        <v>0</v>
      </c>
      <c r="AH56" s="259">
        <v>0</v>
      </c>
      <c r="AI56" s="259">
        <v>0</v>
      </c>
      <c r="AJ56" s="259">
        <v>0</v>
      </c>
      <c r="AK56" s="259">
        <v>0</v>
      </c>
      <c r="AL56" s="259">
        <v>0</v>
      </c>
      <c r="AM56" s="259">
        <v>0</v>
      </c>
      <c r="AN56" s="259">
        <v>0</v>
      </c>
      <c r="AO56" s="259">
        <v>0</v>
      </c>
      <c r="AP56" s="259">
        <v>0</v>
      </c>
      <c r="AQ56" s="259">
        <v>0</v>
      </c>
      <c r="AR56" s="259">
        <v>0</v>
      </c>
      <c r="AS56" s="259">
        <v>0</v>
      </c>
      <c r="AT56" s="259">
        <v>0</v>
      </c>
      <c r="AU56" s="259">
        <v>0</v>
      </c>
      <c r="AV56" s="259">
        <v>0</v>
      </c>
      <c r="AW56" s="259">
        <v>0</v>
      </c>
      <c r="AX56" s="259">
        <v>0</v>
      </c>
      <c r="AY56" s="259">
        <v>0</v>
      </c>
      <c r="AZ56" s="259">
        <v>0</v>
      </c>
      <c r="BA56" s="260">
        <v>0</v>
      </c>
    </row>
    <row r="57" spans="1:53" x14ac:dyDescent="0.35">
      <c r="A57" s="256" t="s">
        <v>307</v>
      </c>
      <c r="B57" s="257" t="s">
        <v>308</v>
      </c>
      <c r="C57" s="258">
        <v>0</v>
      </c>
      <c r="D57" s="259">
        <v>0</v>
      </c>
      <c r="E57" s="259">
        <v>3.3</v>
      </c>
      <c r="F57" s="259">
        <v>2.5</v>
      </c>
      <c r="G57" s="259">
        <v>4.1006799999999988</v>
      </c>
      <c r="H57" s="259">
        <v>3.36772714244769</v>
      </c>
      <c r="I57" s="259">
        <v>2.4</v>
      </c>
      <c r="J57" s="259">
        <v>1.4</v>
      </c>
      <c r="K57" s="259">
        <v>8.4000000000000021</v>
      </c>
      <c r="L57" s="259">
        <v>2.0002800000000001</v>
      </c>
      <c r="M57" s="259">
        <v>2.7228432215534499</v>
      </c>
      <c r="N57" s="259">
        <v>3.0095515244293289</v>
      </c>
      <c r="O57" s="259">
        <v>2.3168051972867096</v>
      </c>
      <c r="P57" s="259">
        <v>8.2643460968677775</v>
      </c>
      <c r="Q57" s="259">
        <v>1.8629979936944701</v>
      </c>
      <c r="R57" s="259">
        <v>9.4344129167860906</v>
      </c>
      <c r="S57" s="259">
        <v>9.473069447273053</v>
      </c>
      <c r="T57" s="259">
        <v>9.5216406400320146</v>
      </c>
      <c r="U57" s="259">
        <v>9.0864631318359148</v>
      </c>
      <c r="V57" s="259">
        <v>8.5795771929876352</v>
      </c>
      <c r="W57" s="259">
        <v>8.390303045282872</v>
      </c>
      <c r="X57" s="259">
        <v>8.5458608835611489</v>
      </c>
      <c r="Y57" s="259">
        <v>8.0527669086591676</v>
      </c>
      <c r="Z57" s="259">
        <v>7.8318242840108381</v>
      </c>
      <c r="AA57" s="259">
        <v>7.7951975778704412</v>
      </c>
      <c r="AB57" s="259">
        <v>7.9087973947092145</v>
      </c>
      <c r="AC57" s="259">
        <v>7.9515255159550806</v>
      </c>
      <c r="AD57" s="259">
        <v>8.0140106469725794</v>
      </c>
      <c r="AE57" s="259">
        <v>8.0326838056438312</v>
      </c>
      <c r="AF57" s="259">
        <v>7.7951855633734217</v>
      </c>
      <c r="AG57" s="259">
        <v>7.5803822895647155</v>
      </c>
      <c r="AH57" s="259">
        <v>7.605014634148425</v>
      </c>
      <c r="AI57" s="259">
        <v>7.1789507851451644</v>
      </c>
      <c r="AJ57" s="259">
        <v>6.9359179143239151</v>
      </c>
      <c r="AK57" s="259">
        <v>6.625513150154827</v>
      </c>
      <c r="AL57" s="259">
        <v>6.3101806866953813</v>
      </c>
      <c r="AM57" s="259">
        <v>6.2848028873701383</v>
      </c>
      <c r="AN57" s="259">
        <v>6.0791299384038711</v>
      </c>
      <c r="AO57" s="259">
        <v>5.9146081666355208</v>
      </c>
      <c r="AP57" s="259">
        <v>5.7650357412870381</v>
      </c>
      <c r="AQ57" s="259">
        <v>5.6106020310415996</v>
      </c>
      <c r="AR57" s="259">
        <v>5.6000547413875852</v>
      </c>
      <c r="AS57" s="259">
        <v>5.5183955447772801</v>
      </c>
      <c r="AT57" s="259">
        <v>5.3072999311427402</v>
      </c>
      <c r="AU57" s="259">
        <v>5.1634491250269132</v>
      </c>
      <c r="AV57" s="259">
        <v>5.1492856338283604</v>
      </c>
      <c r="AW57" s="259">
        <v>4.9932726750798562</v>
      </c>
      <c r="AX57" s="259">
        <v>4.7314411575172475</v>
      </c>
      <c r="AY57" s="259">
        <v>4.6358906818956331</v>
      </c>
      <c r="AZ57" s="259">
        <v>4.4274661993534599</v>
      </c>
      <c r="BA57" s="260">
        <v>4.2466899235811955</v>
      </c>
    </row>
    <row r="58" spans="1:53" x14ac:dyDescent="0.35">
      <c r="A58" s="256" t="s">
        <v>309</v>
      </c>
      <c r="B58" s="257" t="s">
        <v>310</v>
      </c>
      <c r="C58" s="258">
        <v>0</v>
      </c>
      <c r="D58" s="259">
        <v>0</v>
      </c>
      <c r="E58" s="259">
        <v>0</v>
      </c>
      <c r="F58" s="259">
        <v>0</v>
      </c>
      <c r="G58" s="259">
        <v>0</v>
      </c>
      <c r="H58" s="259">
        <v>0</v>
      </c>
      <c r="I58" s="259">
        <v>0</v>
      </c>
      <c r="J58" s="259">
        <v>0</v>
      </c>
      <c r="K58" s="259">
        <v>0</v>
      </c>
      <c r="L58" s="259">
        <v>0</v>
      </c>
      <c r="M58" s="259">
        <v>21.902175443611117</v>
      </c>
      <c r="N58" s="259">
        <v>20.922893876624876</v>
      </c>
      <c r="O58" s="259">
        <v>18.892710423234899</v>
      </c>
      <c r="P58" s="259">
        <v>21.520748301624952</v>
      </c>
      <c r="Q58" s="259">
        <v>20.803477596254901</v>
      </c>
      <c r="R58" s="259">
        <v>25.126588325212605</v>
      </c>
      <c r="S58" s="259">
        <v>25.229541920332299</v>
      </c>
      <c r="T58" s="259">
        <v>25.358901147629595</v>
      </c>
      <c r="U58" s="259">
        <v>21.617682268222424</v>
      </c>
      <c r="V58" s="259">
        <v>19.067453534450728</v>
      </c>
      <c r="W58" s="259">
        <v>18.332215038850961</v>
      </c>
      <c r="X58" s="259">
        <v>19.090834167448605</v>
      </c>
      <c r="Y58" s="259">
        <v>17.027340597418526</v>
      </c>
      <c r="Z58" s="259">
        <v>16.387975293072476</v>
      </c>
      <c r="AA58" s="259">
        <v>16.356008474632073</v>
      </c>
      <c r="AB58" s="259">
        <v>16.914585042198087</v>
      </c>
      <c r="AC58" s="259">
        <v>17.382778871431967</v>
      </c>
      <c r="AD58" s="259">
        <v>17.924114049541139</v>
      </c>
      <c r="AE58" s="259">
        <v>18.397450961194124</v>
      </c>
      <c r="AF58" s="259">
        <v>17.496046296890523</v>
      </c>
      <c r="AG58" s="259">
        <v>16.77063486422346</v>
      </c>
      <c r="AH58" s="259">
        <v>16.961883102315781</v>
      </c>
      <c r="AI58" s="259">
        <v>15.217604016566828</v>
      </c>
      <c r="AJ58" s="259">
        <v>14.385099711116606</v>
      </c>
      <c r="AK58" s="259">
        <v>13.362536354233249</v>
      </c>
      <c r="AL58" s="259">
        <v>12.568802837724341</v>
      </c>
      <c r="AM58" s="259">
        <v>12.537247782692535</v>
      </c>
      <c r="AN58" s="259">
        <v>11.947350309393199</v>
      </c>
      <c r="AO58" s="259">
        <v>11.50753556486381</v>
      </c>
      <c r="AP58" s="259">
        <v>11.162275019921584</v>
      </c>
      <c r="AQ58" s="259">
        <v>10.803776917726228</v>
      </c>
      <c r="AR58" s="259">
        <v>10.803922106362176</v>
      </c>
      <c r="AS58" s="259">
        <v>10.612825255491165</v>
      </c>
      <c r="AT58" s="259">
        <v>10.175170407839143</v>
      </c>
      <c r="AU58" s="259">
        <v>9.8256225079002188</v>
      </c>
      <c r="AV58" s="259">
        <v>9.8185966835244098</v>
      </c>
      <c r="AW58" s="259">
        <v>9.4884005616660438</v>
      </c>
      <c r="AX58" s="259">
        <v>8.8782179806357302</v>
      </c>
      <c r="AY58" s="259">
        <v>8.7131418585683633</v>
      </c>
      <c r="AZ58" s="259">
        <v>8.2406396951184</v>
      </c>
      <c r="BA58" s="260">
        <v>7.853975750523996</v>
      </c>
    </row>
    <row r="59" spans="1:53" x14ac:dyDescent="0.35">
      <c r="A59" s="246" t="s">
        <v>311</v>
      </c>
      <c r="B59" s="247" t="s">
        <v>312</v>
      </c>
      <c r="C59" s="248">
        <v>0</v>
      </c>
      <c r="D59" s="249">
        <v>0</v>
      </c>
      <c r="E59" s="249">
        <v>0</v>
      </c>
      <c r="F59" s="249">
        <v>0</v>
      </c>
      <c r="G59" s="249">
        <v>0</v>
      </c>
      <c r="H59" s="249">
        <v>0</v>
      </c>
      <c r="I59" s="249">
        <v>0</v>
      </c>
      <c r="J59" s="249">
        <v>0</v>
      </c>
      <c r="K59" s="249">
        <v>0</v>
      </c>
      <c r="L59" s="249">
        <v>0</v>
      </c>
      <c r="M59" s="249">
        <v>0</v>
      </c>
      <c r="N59" s="249">
        <v>0</v>
      </c>
      <c r="O59" s="249">
        <v>0</v>
      </c>
      <c r="P59" s="249">
        <v>0</v>
      </c>
      <c r="Q59" s="249">
        <v>0</v>
      </c>
      <c r="R59" s="249">
        <v>0</v>
      </c>
      <c r="S59" s="249">
        <v>0</v>
      </c>
      <c r="T59" s="249">
        <v>0</v>
      </c>
      <c r="U59" s="249">
        <v>0</v>
      </c>
      <c r="V59" s="249">
        <v>0</v>
      </c>
      <c r="W59" s="249">
        <v>0</v>
      </c>
      <c r="X59" s="249">
        <v>0</v>
      </c>
      <c r="Y59" s="249">
        <v>0</v>
      </c>
      <c r="Z59" s="249">
        <v>0</v>
      </c>
      <c r="AA59" s="249">
        <v>0</v>
      </c>
      <c r="AB59" s="249">
        <v>0</v>
      </c>
      <c r="AC59" s="249">
        <v>0</v>
      </c>
      <c r="AD59" s="249">
        <v>0</v>
      </c>
      <c r="AE59" s="249">
        <v>0</v>
      </c>
      <c r="AF59" s="249">
        <v>0</v>
      </c>
      <c r="AG59" s="249">
        <v>0</v>
      </c>
      <c r="AH59" s="249">
        <v>0</v>
      </c>
      <c r="AI59" s="249">
        <v>0</v>
      </c>
      <c r="AJ59" s="249">
        <v>0</v>
      </c>
      <c r="AK59" s="249">
        <v>0</v>
      </c>
      <c r="AL59" s="249">
        <v>0</v>
      </c>
      <c r="AM59" s="249">
        <v>0</v>
      </c>
      <c r="AN59" s="249">
        <v>0</v>
      </c>
      <c r="AO59" s="249">
        <v>0</v>
      </c>
      <c r="AP59" s="249">
        <v>0</v>
      </c>
      <c r="AQ59" s="249">
        <v>0</v>
      </c>
      <c r="AR59" s="249">
        <v>0</v>
      </c>
      <c r="AS59" s="249">
        <v>0</v>
      </c>
      <c r="AT59" s="249">
        <v>0</v>
      </c>
      <c r="AU59" s="249">
        <v>0</v>
      </c>
      <c r="AV59" s="249">
        <v>0</v>
      </c>
      <c r="AW59" s="249">
        <v>0</v>
      </c>
      <c r="AX59" s="249">
        <v>0</v>
      </c>
      <c r="AY59" s="249">
        <v>0</v>
      </c>
      <c r="AZ59" s="249">
        <v>0</v>
      </c>
      <c r="BA59" s="250">
        <v>0</v>
      </c>
    </row>
    <row r="60" spans="1:53" x14ac:dyDescent="0.35">
      <c r="A60" s="246" t="s">
        <v>313</v>
      </c>
      <c r="B60" s="247" t="s">
        <v>314</v>
      </c>
      <c r="C60" s="248">
        <v>391.68666846279865</v>
      </c>
      <c r="D60" s="249">
        <v>368.15387000000004</v>
      </c>
      <c r="E60" s="249">
        <v>438.82599000000005</v>
      </c>
      <c r="F60" s="249">
        <v>338.21836999999999</v>
      </c>
      <c r="G60" s="249">
        <v>343.31338</v>
      </c>
      <c r="H60" s="249">
        <v>320.74832012929159</v>
      </c>
      <c r="I60" s="249">
        <v>370.99876000000006</v>
      </c>
      <c r="J60" s="249">
        <v>322.88759000000005</v>
      </c>
      <c r="K60" s="249">
        <v>275.86376999999999</v>
      </c>
      <c r="L60" s="249">
        <v>277.78771999999998</v>
      </c>
      <c r="M60" s="249">
        <v>267.38886803361305</v>
      </c>
      <c r="N60" s="249">
        <v>183.7726013587411</v>
      </c>
      <c r="O60" s="249">
        <v>186.30104031928133</v>
      </c>
      <c r="P60" s="249">
        <v>180.21308514609831</v>
      </c>
      <c r="Q60" s="249">
        <v>145.35592103760459</v>
      </c>
      <c r="R60" s="249">
        <v>147.51217333404415</v>
      </c>
      <c r="S60" s="249">
        <v>148.9951897613613</v>
      </c>
      <c r="T60" s="249">
        <v>150.54447259670081</v>
      </c>
      <c r="U60" s="249">
        <v>152.34164337073392</v>
      </c>
      <c r="V60" s="249">
        <v>157.49633558034037</v>
      </c>
      <c r="W60" s="249">
        <v>160.29055752080086</v>
      </c>
      <c r="X60" s="249">
        <v>161.64685165400982</v>
      </c>
      <c r="Y60" s="249">
        <v>165.67827567940682</v>
      </c>
      <c r="Z60" s="249">
        <v>166.42344432772421</v>
      </c>
      <c r="AA60" s="249">
        <v>167.32613136666566</v>
      </c>
      <c r="AB60" s="249">
        <v>166.68809753818616</v>
      </c>
      <c r="AC60" s="249">
        <v>164.48050299939533</v>
      </c>
      <c r="AD60" s="249">
        <v>162.78627884179753</v>
      </c>
      <c r="AE60" s="249">
        <v>161.27760583426789</v>
      </c>
      <c r="AF60" s="249">
        <v>161.99540027657156</v>
      </c>
      <c r="AG60" s="249">
        <v>161.94202561911374</v>
      </c>
      <c r="AH60" s="249">
        <v>160.65505743007375</v>
      </c>
      <c r="AI60" s="249">
        <v>162.98558316562955</v>
      </c>
      <c r="AJ60" s="249">
        <v>162.69821052470914</v>
      </c>
      <c r="AK60" s="249">
        <v>164.87718797903986</v>
      </c>
      <c r="AL60" s="249">
        <v>165.30469869062347</v>
      </c>
      <c r="AM60" s="249">
        <v>165.06801086445981</v>
      </c>
      <c r="AN60" s="249">
        <v>165.79313608804233</v>
      </c>
      <c r="AO60" s="249">
        <v>166.07341854849241</v>
      </c>
      <c r="AP60" s="249">
        <v>165.76345610710743</v>
      </c>
      <c r="AQ60" s="249">
        <v>165.29003750050302</v>
      </c>
      <c r="AR60" s="249">
        <v>164.52989614393027</v>
      </c>
      <c r="AS60" s="249">
        <v>164.35080004044426</v>
      </c>
      <c r="AT60" s="249">
        <v>162.14866293197295</v>
      </c>
      <c r="AU60" s="249">
        <v>162.78735703841451</v>
      </c>
      <c r="AV60" s="249">
        <v>161.28567968485507</v>
      </c>
      <c r="AW60" s="249">
        <v>159.11157152593762</v>
      </c>
      <c r="AX60" s="249">
        <v>158.86221735349895</v>
      </c>
      <c r="AY60" s="249">
        <v>156.69996540516283</v>
      </c>
      <c r="AZ60" s="249">
        <v>156.94401475313481</v>
      </c>
      <c r="BA60" s="250">
        <v>155.72889667459785</v>
      </c>
    </row>
    <row r="61" spans="1:53" x14ac:dyDescent="0.35">
      <c r="A61" s="246" t="s">
        <v>315</v>
      </c>
      <c r="B61" s="247" t="s">
        <v>316</v>
      </c>
      <c r="C61" s="248">
        <v>0.26268779326105729</v>
      </c>
      <c r="D61" s="249">
        <v>0.80291000000000001</v>
      </c>
      <c r="E61" s="249">
        <v>0.99996000000000007</v>
      </c>
      <c r="F61" s="249">
        <v>0.49151</v>
      </c>
      <c r="G61" s="249">
        <v>0.20426999999999998</v>
      </c>
      <c r="H61" s="249">
        <v>0.11942294831375</v>
      </c>
      <c r="I61" s="249">
        <v>0</v>
      </c>
      <c r="J61" s="249">
        <v>0</v>
      </c>
      <c r="K61" s="249">
        <v>0</v>
      </c>
      <c r="L61" s="249">
        <v>2.2989299999999999</v>
      </c>
      <c r="M61" s="249">
        <v>1.3853065076153028</v>
      </c>
      <c r="N61" s="249">
        <v>0.93149899684723025</v>
      </c>
      <c r="O61" s="249">
        <v>1.3136203707627041</v>
      </c>
      <c r="P61" s="249">
        <v>11.99007953693965</v>
      </c>
      <c r="Q61" s="249">
        <v>10.246384603701065</v>
      </c>
      <c r="R61" s="249">
        <v>10.318149775052182</v>
      </c>
      <c r="S61" s="249">
        <v>10.369797863972703</v>
      </c>
      <c r="T61" s="249">
        <v>10.374336728467508</v>
      </c>
      <c r="U61" s="249">
        <v>10.076680917254723</v>
      </c>
      <c r="V61" s="249">
        <v>10.475020348623081</v>
      </c>
      <c r="W61" s="249">
        <v>10.67847270618269</v>
      </c>
      <c r="X61" s="249">
        <v>10.773614315371075</v>
      </c>
      <c r="Y61" s="249">
        <v>10.972117496882555</v>
      </c>
      <c r="Z61" s="249">
        <v>10.874101390456657</v>
      </c>
      <c r="AA61" s="249">
        <v>10.831849296051908</v>
      </c>
      <c r="AB61" s="249">
        <v>10.740624842936151</v>
      </c>
      <c r="AC61" s="249">
        <v>10.60154050730852</v>
      </c>
      <c r="AD61" s="249">
        <v>10.412203827846449</v>
      </c>
      <c r="AE61" s="249">
        <v>10.231314981494592</v>
      </c>
      <c r="AF61" s="249">
        <v>10.184134415629661</v>
      </c>
      <c r="AG61" s="249">
        <v>10.109210658257787</v>
      </c>
      <c r="AH61" s="249">
        <v>9.9771108086274314</v>
      </c>
      <c r="AI61" s="249">
        <v>10.014051355304185</v>
      </c>
      <c r="AJ61" s="249">
        <v>9.9397675241858607</v>
      </c>
      <c r="AK61" s="249">
        <v>9.9519133955399344</v>
      </c>
      <c r="AL61" s="249">
        <v>9.9023693884364548</v>
      </c>
      <c r="AM61" s="249">
        <v>9.8484063553684571</v>
      </c>
      <c r="AN61" s="249">
        <v>9.8723566265008085</v>
      </c>
      <c r="AO61" s="249">
        <v>9.874686585106538</v>
      </c>
      <c r="AP61" s="249">
        <v>9.8583203034969085</v>
      </c>
      <c r="AQ61" s="249">
        <v>9.8355736782767504</v>
      </c>
      <c r="AR61" s="249">
        <v>9.7835689011877136</v>
      </c>
      <c r="AS61" s="249">
        <v>9.7526162471355136</v>
      </c>
      <c r="AT61" s="249">
        <v>9.5293737722761804</v>
      </c>
      <c r="AU61" s="249">
        <v>9.5089706204862274</v>
      </c>
      <c r="AV61" s="249">
        <v>9.4299063394560374</v>
      </c>
      <c r="AW61" s="249">
        <v>9.3834157187140157</v>
      </c>
      <c r="AX61" s="249">
        <v>9.3393211764749537</v>
      </c>
      <c r="AY61" s="249">
        <v>9.2352552909014936</v>
      </c>
      <c r="AZ61" s="249">
        <v>9.2604584191298134</v>
      </c>
      <c r="BA61" s="250">
        <v>9.2257355710775055</v>
      </c>
    </row>
    <row r="62" spans="1:53" x14ac:dyDescent="0.35">
      <c r="A62" s="251" t="s">
        <v>317</v>
      </c>
      <c r="B62" s="252" t="s">
        <v>318</v>
      </c>
      <c r="C62" s="253">
        <v>0</v>
      </c>
      <c r="D62" s="254">
        <v>0</v>
      </c>
      <c r="E62" s="254">
        <v>0</v>
      </c>
      <c r="F62" s="254">
        <v>0</v>
      </c>
      <c r="G62" s="254">
        <v>0</v>
      </c>
      <c r="H62" s="254">
        <v>0</v>
      </c>
      <c r="I62" s="254">
        <v>0</v>
      </c>
      <c r="J62" s="254">
        <v>0</v>
      </c>
      <c r="K62" s="254">
        <v>0</v>
      </c>
      <c r="L62" s="254">
        <v>0</v>
      </c>
      <c r="M62" s="254">
        <v>0</v>
      </c>
      <c r="N62" s="254">
        <v>0</v>
      </c>
      <c r="O62" s="254">
        <v>0</v>
      </c>
      <c r="P62" s="254">
        <v>0</v>
      </c>
      <c r="Q62" s="254">
        <v>0</v>
      </c>
      <c r="R62" s="254">
        <v>0</v>
      </c>
      <c r="S62" s="254">
        <v>0</v>
      </c>
      <c r="T62" s="254">
        <v>0</v>
      </c>
      <c r="U62" s="254">
        <v>0</v>
      </c>
      <c r="V62" s="254">
        <v>0</v>
      </c>
      <c r="W62" s="254">
        <v>0</v>
      </c>
      <c r="X62" s="254">
        <v>0</v>
      </c>
      <c r="Y62" s="254">
        <v>0</v>
      </c>
      <c r="Z62" s="254">
        <v>0</v>
      </c>
      <c r="AA62" s="254">
        <v>0</v>
      </c>
      <c r="AB62" s="254">
        <v>0</v>
      </c>
      <c r="AC62" s="254">
        <v>0</v>
      </c>
      <c r="AD62" s="254">
        <v>0</v>
      </c>
      <c r="AE62" s="254">
        <v>0</v>
      </c>
      <c r="AF62" s="254">
        <v>0</v>
      </c>
      <c r="AG62" s="254">
        <v>0</v>
      </c>
      <c r="AH62" s="254">
        <v>0</v>
      </c>
      <c r="AI62" s="254">
        <v>0</v>
      </c>
      <c r="AJ62" s="254">
        <v>0</v>
      </c>
      <c r="AK62" s="254">
        <v>0</v>
      </c>
      <c r="AL62" s="254">
        <v>0</v>
      </c>
      <c r="AM62" s="254">
        <v>0</v>
      </c>
      <c r="AN62" s="254">
        <v>0</v>
      </c>
      <c r="AO62" s="254">
        <v>0</v>
      </c>
      <c r="AP62" s="254">
        <v>0</v>
      </c>
      <c r="AQ62" s="254">
        <v>0</v>
      </c>
      <c r="AR62" s="254">
        <v>0</v>
      </c>
      <c r="AS62" s="254">
        <v>0</v>
      </c>
      <c r="AT62" s="254">
        <v>0</v>
      </c>
      <c r="AU62" s="254">
        <v>0</v>
      </c>
      <c r="AV62" s="254">
        <v>0</v>
      </c>
      <c r="AW62" s="254">
        <v>0</v>
      </c>
      <c r="AX62" s="254">
        <v>0</v>
      </c>
      <c r="AY62" s="254">
        <v>0</v>
      </c>
      <c r="AZ62" s="254">
        <v>0</v>
      </c>
      <c r="BA62" s="255">
        <v>0</v>
      </c>
    </row>
    <row r="63" spans="1:53" x14ac:dyDescent="0.35">
      <c r="A63" s="251" t="s">
        <v>319</v>
      </c>
      <c r="B63" s="252" t="s">
        <v>320</v>
      </c>
      <c r="C63" s="253">
        <v>0</v>
      </c>
      <c r="D63" s="254">
        <v>0</v>
      </c>
      <c r="E63" s="254">
        <v>0</v>
      </c>
      <c r="F63" s="254">
        <v>0</v>
      </c>
      <c r="G63" s="254">
        <v>0</v>
      </c>
      <c r="H63" s="254">
        <v>0</v>
      </c>
      <c r="I63" s="254">
        <v>0</v>
      </c>
      <c r="J63" s="254">
        <v>0</v>
      </c>
      <c r="K63" s="254">
        <v>0</v>
      </c>
      <c r="L63" s="254">
        <v>0</v>
      </c>
      <c r="M63" s="254">
        <v>0</v>
      </c>
      <c r="N63" s="254">
        <v>0</v>
      </c>
      <c r="O63" s="254">
        <v>0</v>
      </c>
      <c r="P63" s="254">
        <v>0</v>
      </c>
      <c r="Q63" s="254">
        <v>0</v>
      </c>
      <c r="R63" s="254">
        <v>0</v>
      </c>
      <c r="S63" s="254">
        <v>0</v>
      </c>
      <c r="T63" s="254">
        <v>0</v>
      </c>
      <c r="U63" s="254">
        <v>0</v>
      </c>
      <c r="V63" s="254">
        <v>0</v>
      </c>
      <c r="W63" s="254">
        <v>0</v>
      </c>
      <c r="X63" s="254">
        <v>0</v>
      </c>
      <c r="Y63" s="254">
        <v>0</v>
      </c>
      <c r="Z63" s="254">
        <v>0</v>
      </c>
      <c r="AA63" s="254">
        <v>0</v>
      </c>
      <c r="AB63" s="254">
        <v>0</v>
      </c>
      <c r="AC63" s="254">
        <v>0</v>
      </c>
      <c r="AD63" s="254">
        <v>0</v>
      </c>
      <c r="AE63" s="254">
        <v>0</v>
      </c>
      <c r="AF63" s="254">
        <v>0</v>
      </c>
      <c r="AG63" s="254">
        <v>0</v>
      </c>
      <c r="AH63" s="254">
        <v>0</v>
      </c>
      <c r="AI63" s="254">
        <v>0</v>
      </c>
      <c r="AJ63" s="254">
        <v>0</v>
      </c>
      <c r="AK63" s="254">
        <v>0</v>
      </c>
      <c r="AL63" s="254">
        <v>0</v>
      </c>
      <c r="AM63" s="254">
        <v>0</v>
      </c>
      <c r="AN63" s="254">
        <v>0</v>
      </c>
      <c r="AO63" s="254">
        <v>0</v>
      </c>
      <c r="AP63" s="254">
        <v>0</v>
      </c>
      <c r="AQ63" s="254">
        <v>0</v>
      </c>
      <c r="AR63" s="254">
        <v>0</v>
      </c>
      <c r="AS63" s="254">
        <v>0</v>
      </c>
      <c r="AT63" s="254">
        <v>0</v>
      </c>
      <c r="AU63" s="254">
        <v>0</v>
      </c>
      <c r="AV63" s="254">
        <v>0</v>
      </c>
      <c r="AW63" s="254">
        <v>0</v>
      </c>
      <c r="AX63" s="254">
        <v>0</v>
      </c>
      <c r="AY63" s="254">
        <v>0</v>
      </c>
      <c r="AZ63" s="254">
        <v>0</v>
      </c>
      <c r="BA63" s="255">
        <v>0</v>
      </c>
    </row>
    <row r="64" spans="1:53" x14ac:dyDescent="0.35">
      <c r="A64" s="251" t="s">
        <v>321</v>
      </c>
      <c r="B64" s="252" t="s">
        <v>322</v>
      </c>
      <c r="C64" s="253">
        <v>0</v>
      </c>
      <c r="D64" s="254">
        <v>0</v>
      </c>
      <c r="E64" s="254">
        <v>0</v>
      </c>
      <c r="F64" s="254">
        <v>0</v>
      </c>
      <c r="G64" s="254">
        <v>0</v>
      </c>
      <c r="H64" s="254">
        <v>0</v>
      </c>
      <c r="I64" s="254">
        <v>0</v>
      </c>
      <c r="J64" s="254">
        <v>0</v>
      </c>
      <c r="K64" s="254">
        <v>0</v>
      </c>
      <c r="L64" s="254">
        <v>0</v>
      </c>
      <c r="M64" s="254">
        <v>0</v>
      </c>
      <c r="N64" s="254">
        <v>0</v>
      </c>
      <c r="O64" s="254">
        <v>0</v>
      </c>
      <c r="P64" s="254">
        <v>0</v>
      </c>
      <c r="Q64" s="254">
        <v>0</v>
      </c>
      <c r="R64" s="254">
        <v>0</v>
      </c>
      <c r="S64" s="254">
        <v>0</v>
      </c>
      <c r="T64" s="254">
        <v>0</v>
      </c>
      <c r="U64" s="254">
        <v>0</v>
      </c>
      <c r="V64" s="254">
        <v>0</v>
      </c>
      <c r="W64" s="254">
        <v>0</v>
      </c>
      <c r="X64" s="254">
        <v>0</v>
      </c>
      <c r="Y64" s="254">
        <v>0</v>
      </c>
      <c r="Z64" s="254">
        <v>0</v>
      </c>
      <c r="AA64" s="254">
        <v>0</v>
      </c>
      <c r="AB64" s="254">
        <v>0</v>
      </c>
      <c r="AC64" s="254">
        <v>0</v>
      </c>
      <c r="AD64" s="254">
        <v>0</v>
      </c>
      <c r="AE64" s="254">
        <v>0</v>
      </c>
      <c r="AF64" s="254">
        <v>0</v>
      </c>
      <c r="AG64" s="254">
        <v>0</v>
      </c>
      <c r="AH64" s="254">
        <v>0</v>
      </c>
      <c r="AI64" s="254">
        <v>0</v>
      </c>
      <c r="AJ64" s="254">
        <v>0</v>
      </c>
      <c r="AK64" s="254">
        <v>0</v>
      </c>
      <c r="AL64" s="254">
        <v>0</v>
      </c>
      <c r="AM64" s="254">
        <v>0</v>
      </c>
      <c r="AN64" s="254">
        <v>0</v>
      </c>
      <c r="AO64" s="254">
        <v>0</v>
      </c>
      <c r="AP64" s="254">
        <v>0</v>
      </c>
      <c r="AQ64" s="254">
        <v>0</v>
      </c>
      <c r="AR64" s="254">
        <v>0</v>
      </c>
      <c r="AS64" s="254">
        <v>0</v>
      </c>
      <c r="AT64" s="254">
        <v>0</v>
      </c>
      <c r="AU64" s="254">
        <v>0</v>
      </c>
      <c r="AV64" s="254">
        <v>0</v>
      </c>
      <c r="AW64" s="254">
        <v>0</v>
      </c>
      <c r="AX64" s="254">
        <v>0</v>
      </c>
      <c r="AY64" s="254">
        <v>0</v>
      </c>
      <c r="AZ64" s="254">
        <v>0</v>
      </c>
      <c r="BA64" s="255">
        <v>0</v>
      </c>
    </row>
    <row r="65" spans="1:53" x14ac:dyDescent="0.35">
      <c r="A65" s="256" t="s">
        <v>323</v>
      </c>
      <c r="B65" s="257" t="s">
        <v>324</v>
      </c>
      <c r="C65" s="258">
        <v>0</v>
      </c>
      <c r="D65" s="259">
        <v>0</v>
      </c>
      <c r="E65" s="259">
        <v>0</v>
      </c>
      <c r="F65" s="259">
        <v>0</v>
      </c>
      <c r="G65" s="259">
        <v>0</v>
      </c>
      <c r="H65" s="259">
        <v>0</v>
      </c>
      <c r="I65" s="259">
        <v>0</v>
      </c>
      <c r="J65" s="259">
        <v>0</v>
      </c>
      <c r="K65" s="259">
        <v>0</v>
      </c>
      <c r="L65" s="259">
        <v>0</v>
      </c>
      <c r="M65" s="259">
        <v>0</v>
      </c>
      <c r="N65" s="259">
        <v>0</v>
      </c>
      <c r="O65" s="259">
        <v>0</v>
      </c>
      <c r="P65" s="259">
        <v>0</v>
      </c>
      <c r="Q65" s="259">
        <v>0</v>
      </c>
      <c r="R65" s="259">
        <v>0</v>
      </c>
      <c r="S65" s="259">
        <v>0</v>
      </c>
      <c r="T65" s="259">
        <v>0</v>
      </c>
      <c r="U65" s="259">
        <v>0</v>
      </c>
      <c r="V65" s="259">
        <v>0</v>
      </c>
      <c r="W65" s="259">
        <v>0</v>
      </c>
      <c r="X65" s="259">
        <v>0</v>
      </c>
      <c r="Y65" s="259">
        <v>0</v>
      </c>
      <c r="Z65" s="259">
        <v>0</v>
      </c>
      <c r="AA65" s="259">
        <v>0</v>
      </c>
      <c r="AB65" s="259">
        <v>0</v>
      </c>
      <c r="AC65" s="259">
        <v>0</v>
      </c>
      <c r="AD65" s="259">
        <v>0</v>
      </c>
      <c r="AE65" s="259">
        <v>0</v>
      </c>
      <c r="AF65" s="259">
        <v>0</v>
      </c>
      <c r="AG65" s="259">
        <v>0</v>
      </c>
      <c r="AH65" s="259">
        <v>0</v>
      </c>
      <c r="AI65" s="259">
        <v>0</v>
      </c>
      <c r="AJ65" s="259">
        <v>0</v>
      </c>
      <c r="AK65" s="259">
        <v>0</v>
      </c>
      <c r="AL65" s="259">
        <v>0</v>
      </c>
      <c r="AM65" s="259">
        <v>0</v>
      </c>
      <c r="AN65" s="259">
        <v>0</v>
      </c>
      <c r="AO65" s="259">
        <v>0</v>
      </c>
      <c r="AP65" s="259">
        <v>0</v>
      </c>
      <c r="AQ65" s="259">
        <v>0</v>
      </c>
      <c r="AR65" s="259">
        <v>0</v>
      </c>
      <c r="AS65" s="259">
        <v>0</v>
      </c>
      <c r="AT65" s="259">
        <v>0</v>
      </c>
      <c r="AU65" s="259">
        <v>0</v>
      </c>
      <c r="AV65" s="259">
        <v>0</v>
      </c>
      <c r="AW65" s="259">
        <v>0</v>
      </c>
      <c r="AX65" s="259">
        <v>0</v>
      </c>
      <c r="AY65" s="259">
        <v>0</v>
      </c>
      <c r="AZ65" s="259">
        <v>0</v>
      </c>
      <c r="BA65" s="260">
        <v>0</v>
      </c>
    </row>
    <row r="66" spans="1:53" x14ac:dyDescent="0.35">
      <c r="A66" s="256" t="s">
        <v>325</v>
      </c>
      <c r="B66" s="257" t="s">
        <v>326</v>
      </c>
      <c r="C66" s="258">
        <v>0</v>
      </c>
      <c r="D66" s="259">
        <v>0</v>
      </c>
      <c r="E66" s="259">
        <v>0</v>
      </c>
      <c r="F66" s="259">
        <v>0</v>
      </c>
      <c r="G66" s="259">
        <v>0</v>
      </c>
      <c r="H66" s="259">
        <v>0</v>
      </c>
      <c r="I66" s="259">
        <v>0</v>
      </c>
      <c r="J66" s="259">
        <v>0</v>
      </c>
      <c r="K66" s="259">
        <v>0</v>
      </c>
      <c r="L66" s="259">
        <v>0</v>
      </c>
      <c r="M66" s="259">
        <v>0</v>
      </c>
      <c r="N66" s="259">
        <v>0</v>
      </c>
      <c r="O66" s="259">
        <v>0</v>
      </c>
      <c r="P66" s="259">
        <v>0</v>
      </c>
      <c r="Q66" s="259">
        <v>0</v>
      </c>
      <c r="R66" s="259">
        <v>0</v>
      </c>
      <c r="S66" s="259">
        <v>0</v>
      </c>
      <c r="T66" s="259">
        <v>0</v>
      </c>
      <c r="U66" s="259">
        <v>0</v>
      </c>
      <c r="V66" s="259">
        <v>0</v>
      </c>
      <c r="W66" s="259">
        <v>0</v>
      </c>
      <c r="X66" s="259">
        <v>0</v>
      </c>
      <c r="Y66" s="259">
        <v>0</v>
      </c>
      <c r="Z66" s="259">
        <v>0</v>
      </c>
      <c r="AA66" s="259">
        <v>0</v>
      </c>
      <c r="AB66" s="259">
        <v>0</v>
      </c>
      <c r="AC66" s="259">
        <v>0</v>
      </c>
      <c r="AD66" s="259">
        <v>0</v>
      </c>
      <c r="AE66" s="259">
        <v>0</v>
      </c>
      <c r="AF66" s="259">
        <v>0</v>
      </c>
      <c r="AG66" s="259">
        <v>0</v>
      </c>
      <c r="AH66" s="259">
        <v>0</v>
      </c>
      <c r="AI66" s="259">
        <v>0</v>
      </c>
      <c r="AJ66" s="259">
        <v>0</v>
      </c>
      <c r="AK66" s="259">
        <v>0</v>
      </c>
      <c r="AL66" s="259">
        <v>0</v>
      </c>
      <c r="AM66" s="259">
        <v>0</v>
      </c>
      <c r="AN66" s="259">
        <v>0</v>
      </c>
      <c r="AO66" s="259">
        <v>0</v>
      </c>
      <c r="AP66" s="259">
        <v>0</v>
      </c>
      <c r="AQ66" s="259">
        <v>0</v>
      </c>
      <c r="AR66" s="259">
        <v>0</v>
      </c>
      <c r="AS66" s="259">
        <v>0</v>
      </c>
      <c r="AT66" s="259">
        <v>0</v>
      </c>
      <c r="AU66" s="259">
        <v>0</v>
      </c>
      <c r="AV66" s="259">
        <v>0</v>
      </c>
      <c r="AW66" s="259">
        <v>0</v>
      </c>
      <c r="AX66" s="259">
        <v>0</v>
      </c>
      <c r="AY66" s="259">
        <v>0</v>
      </c>
      <c r="AZ66" s="259">
        <v>0</v>
      </c>
      <c r="BA66" s="260">
        <v>0</v>
      </c>
    </row>
    <row r="67" spans="1:53" x14ac:dyDescent="0.35">
      <c r="A67" s="251" t="s">
        <v>327</v>
      </c>
      <c r="B67" s="252" t="s">
        <v>328</v>
      </c>
      <c r="C67" s="253">
        <v>0</v>
      </c>
      <c r="D67" s="254">
        <v>0</v>
      </c>
      <c r="E67" s="254">
        <v>0</v>
      </c>
      <c r="F67" s="254">
        <v>0</v>
      </c>
      <c r="G67" s="254">
        <v>0</v>
      </c>
      <c r="H67" s="254">
        <v>0</v>
      </c>
      <c r="I67" s="254">
        <v>0</v>
      </c>
      <c r="J67" s="254">
        <v>0</v>
      </c>
      <c r="K67" s="254">
        <v>0</v>
      </c>
      <c r="L67" s="254">
        <v>0</v>
      </c>
      <c r="M67" s="254">
        <v>0</v>
      </c>
      <c r="N67" s="254">
        <v>0</v>
      </c>
      <c r="O67" s="254">
        <v>0</v>
      </c>
      <c r="P67" s="254">
        <v>0</v>
      </c>
      <c r="Q67" s="254">
        <v>0</v>
      </c>
      <c r="R67" s="254">
        <v>0</v>
      </c>
      <c r="S67" s="254">
        <v>0</v>
      </c>
      <c r="T67" s="254">
        <v>0</v>
      </c>
      <c r="U67" s="254">
        <v>0</v>
      </c>
      <c r="V67" s="254">
        <v>0</v>
      </c>
      <c r="W67" s="254">
        <v>0</v>
      </c>
      <c r="X67" s="254">
        <v>0</v>
      </c>
      <c r="Y67" s="254">
        <v>0</v>
      </c>
      <c r="Z67" s="254">
        <v>0</v>
      </c>
      <c r="AA67" s="254">
        <v>0</v>
      </c>
      <c r="AB67" s="254">
        <v>0</v>
      </c>
      <c r="AC67" s="254">
        <v>0</v>
      </c>
      <c r="AD67" s="254">
        <v>0</v>
      </c>
      <c r="AE67" s="254">
        <v>0</v>
      </c>
      <c r="AF67" s="254">
        <v>0</v>
      </c>
      <c r="AG67" s="254">
        <v>0</v>
      </c>
      <c r="AH67" s="254">
        <v>0</v>
      </c>
      <c r="AI67" s="254">
        <v>0</v>
      </c>
      <c r="AJ67" s="254">
        <v>0</v>
      </c>
      <c r="AK67" s="254">
        <v>0</v>
      </c>
      <c r="AL67" s="254">
        <v>0</v>
      </c>
      <c r="AM67" s="254">
        <v>0</v>
      </c>
      <c r="AN67" s="254">
        <v>0</v>
      </c>
      <c r="AO67" s="254">
        <v>0</v>
      </c>
      <c r="AP67" s="254">
        <v>0</v>
      </c>
      <c r="AQ67" s="254">
        <v>0</v>
      </c>
      <c r="AR67" s="254">
        <v>0</v>
      </c>
      <c r="AS67" s="254">
        <v>0</v>
      </c>
      <c r="AT67" s="254">
        <v>0</v>
      </c>
      <c r="AU67" s="254">
        <v>0</v>
      </c>
      <c r="AV67" s="254">
        <v>0</v>
      </c>
      <c r="AW67" s="254">
        <v>0</v>
      </c>
      <c r="AX67" s="254">
        <v>0</v>
      </c>
      <c r="AY67" s="254">
        <v>0</v>
      </c>
      <c r="AZ67" s="254">
        <v>0</v>
      </c>
      <c r="BA67" s="255">
        <v>0</v>
      </c>
    </row>
    <row r="68" spans="1:53" x14ac:dyDescent="0.35">
      <c r="A68" s="251" t="s">
        <v>329</v>
      </c>
      <c r="B68" s="252" t="s">
        <v>330</v>
      </c>
      <c r="C68" s="253">
        <v>0.26268779326105729</v>
      </c>
      <c r="D68" s="254">
        <v>0.80291000000000001</v>
      </c>
      <c r="E68" s="254">
        <v>0.99996000000000007</v>
      </c>
      <c r="F68" s="254">
        <v>0.49151</v>
      </c>
      <c r="G68" s="254">
        <v>0.20426999999999998</v>
      </c>
      <c r="H68" s="254">
        <v>0.11942294831375</v>
      </c>
      <c r="I68" s="254">
        <v>0</v>
      </c>
      <c r="J68" s="254">
        <v>0</v>
      </c>
      <c r="K68" s="254">
        <v>0</v>
      </c>
      <c r="L68" s="254">
        <v>2.2989299999999999</v>
      </c>
      <c r="M68" s="254">
        <v>1.3853065076153028</v>
      </c>
      <c r="N68" s="254">
        <v>0.93149899684723025</v>
      </c>
      <c r="O68" s="254">
        <v>1.3136203707627041</v>
      </c>
      <c r="P68" s="254">
        <v>11.99007953693965</v>
      </c>
      <c r="Q68" s="254">
        <v>10.246384603701065</v>
      </c>
      <c r="R68" s="254">
        <v>10.318149775052182</v>
      </c>
      <c r="S68" s="254">
        <v>10.369797863972703</v>
      </c>
      <c r="T68" s="254">
        <v>10.374336728467508</v>
      </c>
      <c r="U68" s="254">
        <v>10.076680917254723</v>
      </c>
      <c r="V68" s="254">
        <v>10.475020348623081</v>
      </c>
      <c r="W68" s="254">
        <v>10.67847270618269</v>
      </c>
      <c r="X68" s="254">
        <v>10.773614315371075</v>
      </c>
      <c r="Y68" s="254">
        <v>10.972117496882555</v>
      </c>
      <c r="Z68" s="254">
        <v>10.874101390456657</v>
      </c>
      <c r="AA68" s="254">
        <v>10.831849296051908</v>
      </c>
      <c r="AB68" s="254">
        <v>10.740624842936151</v>
      </c>
      <c r="AC68" s="254">
        <v>10.60154050730852</v>
      </c>
      <c r="AD68" s="254">
        <v>10.412203827846449</v>
      </c>
      <c r="AE68" s="254">
        <v>10.231314981494592</v>
      </c>
      <c r="AF68" s="254">
        <v>10.184134415629661</v>
      </c>
      <c r="AG68" s="254">
        <v>10.109210658257787</v>
      </c>
      <c r="AH68" s="254">
        <v>9.9771108086274314</v>
      </c>
      <c r="AI68" s="254">
        <v>10.014051355304185</v>
      </c>
      <c r="AJ68" s="254">
        <v>9.9397675241858607</v>
      </c>
      <c r="AK68" s="254">
        <v>9.9519133955399344</v>
      </c>
      <c r="AL68" s="254">
        <v>9.9023693884364548</v>
      </c>
      <c r="AM68" s="254">
        <v>9.8484063553684571</v>
      </c>
      <c r="AN68" s="254">
        <v>9.8723566265008085</v>
      </c>
      <c r="AO68" s="254">
        <v>9.874686585106538</v>
      </c>
      <c r="AP68" s="254">
        <v>9.8583203034969085</v>
      </c>
      <c r="AQ68" s="254">
        <v>9.8355736782767504</v>
      </c>
      <c r="AR68" s="254">
        <v>9.7835689011877136</v>
      </c>
      <c r="AS68" s="254">
        <v>9.7526162471355136</v>
      </c>
      <c r="AT68" s="254">
        <v>9.5293737722761804</v>
      </c>
      <c r="AU68" s="254">
        <v>9.5089706204862274</v>
      </c>
      <c r="AV68" s="254">
        <v>9.4299063394560374</v>
      </c>
      <c r="AW68" s="254">
        <v>9.3834157187140157</v>
      </c>
      <c r="AX68" s="254">
        <v>9.3393211764749537</v>
      </c>
      <c r="AY68" s="254">
        <v>9.2352552909014936</v>
      </c>
      <c r="AZ68" s="254">
        <v>9.2604584191298134</v>
      </c>
      <c r="BA68" s="255">
        <v>9.2257355710775055</v>
      </c>
    </row>
    <row r="69" spans="1:53" x14ac:dyDescent="0.35">
      <c r="A69" s="256" t="s">
        <v>331</v>
      </c>
      <c r="B69" s="257" t="s">
        <v>332</v>
      </c>
      <c r="C69" s="258">
        <v>0.26268779326105729</v>
      </c>
      <c r="D69" s="259">
        <v>0.80291000000000001</v>
      </c>
      <c r="E69" s="259">
        <v>0.99996000000000007</v>
      </c>
      <c r="F69" s="259">
        <v>0.49151</v>
      </c>
      <c r="G69" s="259">
        <v>0.20426999999999998</v>
      </c>
      <c r="H69" s="259">
        <v>0.11942294831375</v>
      </c>
      <c r="I69" s="259">
        <v>0</v>
      </c>
      <c r="J69" s="259">
        <v>0</v>
      </c>
      <c r="K69" s="259">
        <v>0</v>
      </c>
      <c r="L69" s="259">
        <v>2.2989299999999999</v>
      </c>
      <c r="M69" s="259">
        <v>1.3853065076153028</v>
      </c>
      <c r="N69" s="259">
        <v>0.93149899684723025</v>
      </c>
      <c r="O69" s="259">
        <v>1.3136203707627041</v>
      </c>
      <c r="P69" s="259">
        <v>11.99007953693965</v>
      </c>
      <c r="Q69" s="259">
        <v>10.246384603701065</v>
      </c>
      <c r="R69" s="259">
        <v>10.318149775052182</v>
      </c>
      <c r="S69" s="259">
        <v>10.369797863972703</v>
      </c>
      <c r="T69" s="259">
        <v>10.374336728467508</v>
      </c>
      <c r="U69" s="259">
        <v>10.076680917254723</v>
      </c>
      <c r="V69" s="259">
        <v>10.475020348623081</v>
      </c>
      <c r="W69" s="259">
        <v>10.67847270618269</v>
      </c>
      <c r="X69" s="259">
        <v>10.773614315371075</v>
      </c>
      <c r="Y69" s="259">
        <v>10.972117496882555</v>
      </c>
      <c r="Z69" s="259">
        <v>10.874101390456657</v>
      </c>
      <c r="AA69" s="259">
        <v>10.831849296051908</v>
      </c>
      <c r="AB69" s="259">
        <v>10.740624842936151</v>
      </c>
      <c r="AC69" s="259">
        <v>10.60154050730852</v>
      </c>
      <c r="AD69" s="259">
        <v>10.412203827846449</v>
      </c>
      <c r="AE69" s="259">
        <v>10.231314981494592</v>
      </c>
      <c r="AF69" s="259">
        <v>10.184134415629661</v>
      </c>
      <c r="AG69" s="259">
        <v>10.109210658257787</v>
      </c>
      <c r="AH69" s="259">
        <v>9.9771108086274314</v>
      </c>
      <c r="AI69" s="259">
        <v>10.014051355304185</v>
      </c>
      <c r="AJ69" s="259">
        <v>9.9397675241858607</v>
      </c>
      <c r="AK69" s="259">
        <v>9.9519133955399344</v>
      </c>
      <c r="AL69" s="259">
        <v>9.9023693884364548</v>
      </c>
      <c r="AM69" s="259">
        <v>9.8484063553684571</v>
      </c>
      <c r="AN69" s="259">
        <v>9.8723566265008085</v>
      </c>
      <c r="AO69" s="259">
        <v>9.874686585106538</v>
      </c>
      <c r="AP69" s="259">
        <v>9.8583203034969085</v>
      </c>
      <c r="AQ69" s="259">
        <v>9.8355736782767504</v>
      </c>
      <c r="AR69" s="259">
        <v>9.7835689011877136</v>
      </c>
      <c r="AS69" s="259">
        <v>9.7526162471355136</v>
      </c>
      <c r="AT69" s="259">
        <v>9.5293737722761804</v>
      </c>
      <c r="AU69" s="259">
        <v>9.5089706204862274</v>
      </c>
      <c r="AV69" s="259">
        <v>9.4299063394560374</v>
      </c>
      <c r="AW69" s="259">
        <v>9.3834157187140157</v>
      </c>
      <c r="AX69" s="259">
        <v>9.3393211764749537</v>
      </c>
      <c r="AY69" s="259">
        <v>9.2352552909014936</v>
      </c>
      <c r="AZ69" s="259">
        <v>9.2604584191298134</v>
      </c>
      <c r="BA69" s="260">
        <v>9.2257355710775055</v>
      </c>
    </row>
    <row r="70" spans="1:53" x14ac:dyDescent="0.35">
      <c r="A70" s="256" t="s">
        <v>333</v>
      </c>
      <c r="B70" s="257" t="s">
        <v>334</v>
      </c>
      <c r="C70" s="258">
        <v>0</v>
      </c>
      <c r="D70" s="259">
        <v>0</v>
      </c>
      <c r="E70" s="259">
        <v>0</v>
      </c>
      <c r="F70" s="259">
        <v>0</v>
      </c>
      <c r="G70" s="259">
        <v>0</v>
      </c>
      <c r="H70" s="259">
        <v>0</v>
      </c>
      <c r="I70" s="259">
        <v>0</v>
      </c>
      <c r="J70" s="259">
        <v>0</v>
      </c>
      <c r="K70" s="259">
        <v>0</v>
      </c>
      <c r="L70" s="259">
        <v>0</v>
      </c>
      <c r="M70" s="259">
        <v>0</v>
      </c>
      <c r="N70" s="259">
        <v>0</v>
      </c>
      <c r="O70" s="259">
        <v>0</v>
      </c>
      <c r="P70" s="259">
        <v>0</v>
      </c>
      <c r="Q70" s="259">
        <v>0</v>
      </c>
      <c r="R70" s="259">
        <v>0</v>
      </c>
      <c r="S70" s="259">
        <v>0</v>
      </c>
      <c r="T70" s="259">
        <v>0</v>
      </c>
      <c r="U70" s="259">
        <v>0</v>
      </c>
      <c r="V70" s="259">
        <v>0</v>
      </c>
      <c r="W70" s="259">
        <v>0</v>
      </c>
      <c r="X70" s="259">
        <v>0</v>
      </c>
      <c r="Y70" s="259">
        <v>0</v>
      </c>
      <c r="Z70" s="259">
        <v>0</v>
      </c>
      <c r="AA70" s="259">
        <v>0</v>
      </c>
      <c r="AB70" s="259">
        <v>0</v>
      </c>
      <c r="AC70" s="259">
        <v>0</v>
      </c>
      <c r="AD70" s="259">
        <v>0</v>
      </c>
      <c r="AE70" s="259">
        <v>0</v>
      </c>
      <c r="AF70" s="259">
        <v>0</v>
      </c>
      <c r="AG70" s="259">
        <v>0</v>
      </c>
      <c r="AH70" s="259">
        <v>0</v>
      </c>
      <c r="AI70" s="259">
        <v>0</v>
      </c>
      <c r="AJ70" s="259">
        <v>0</v>
      </c>
      <c r="AK70" s="259">
        <v>0</v>
      </c>
      <c r="AL70" s="259">
        <v>0</v>
      </c>
      <c r="AM70" s="259">
        <v>0</v>
      </c>
      <c r="AN70" s="259">
        <v>0</v>
      </c>
      <c r="AO70" s="259">
        <v>0</v>
      </c>
      <c r="AP70" s="259">
        <v>0</v>
      </c>
      <c r="AQ70" s="259">
        <v>0</v>
      </c>
      <c r="AR70" s="259">
        <v>0</v>
      </c>
      <c r="AS70" s="259">
        <v>0</v>
      </c>
      <c r="AT70" s="259">
        <v>0</v>
      </c>
      <c r="AU70" s="259">
        <v>0</v>
      </c>
      <c r="AV70" s="259">
        <v>0</v>
      </c>
      <c r="AW70" s="259">
        <v>0</v>
      </c>
      <c r="AX70" s="259">
        <v>0</v>
      </c>
      <c r="AY70" s="259">
        <v>0</v>
      </c>
      <c r="AZ70" s="259">
        <v>0</v>
      </c>
      <c r="BA70" s="260">
        <v>0</v>
      </c>
    </row>
    <row r="71" spans="1:53" x14ac:dyDescent="0.35">
      <c r="A71" s="256" t="s">
        <v>124</v>
      </c>
      <c r="B71" s="257" t="s">
        <v>335</v>
      </c>
      <c r="C71" s="258">
        <v>0</v>
      </c>
      <c r="D71" s="259">
        <v>0</v>
      </c>
      <c r="E71" s="259">
        <v>0</v>
      </c>
      <c r="F71" s="259">
        <v>0</v>
      </c>
      <c r="G71" s="259">
        <v>0</v>
      </c>
      <c r="H71" s="259">
        <v>0</v>
      </c>
      <c r="I71" s="259">
        <v>0</v>
      </c>
      <c r="J71" s="259">
        <v>0</v>
      </c>
      <c r="K71" s="259">
        <v>0</v>
      </c>
      <c r="L71" s="259">
        <v>0</v>
      </c>
      <c r="M71" s="259">
        <v>0</v>
      </c>
      <c r="N71" s="259">
        <v>0</v>
      </c>
      <c r="O71" s="259">
        <v>0</v>
      </c>
      <c r="P71" s="259">
        <v>0</v>
      </c>
      <c r="Q71" s="259">
        <v>0</v>
      </c>
      <c r="R71" s="259">
        <v>0</v>
      </c>
      <c r="S71" s="259">
        <v>0</v>
      </c>
      <c r="T71" s="259">
        <v>0</v>
      </c>
      <c r="U71" s="259">
        <v>0</v>
      </c>
      <c r="V71" s="259">
        <v>0</v>
      </c>
      <c r="W71" s="259">
        <v>0</v>
      </c>
      <c r="X71" s="259">
        <v>0</v>
      </c>
      <c r="Y71" s="259">
        <v>0</v>
      </c>
      <c r="Z71" s="259">
        <v>0</v>
      </c>
      <c r="AA71" s="259">
        <v>0</v>
      </c>
      <c r="AB71" s="259">
        <v>0</v>
      </c>
      <c r="AC71" s="259">
        <v>0</v>
      </c>
      <c r="AD71" s="259">
        <v>0</v>
      </c>
      <c r="AE71" s="259">
        <v>0</v>
      </c>
      <c r="AF71" s="259">
        <v>0</v>
      </c>
      <c r="AG71" s="259">
        <v>0</v>
      </c>
      <c r="AH71" s="259">
        <v>0</v>
      </c>
      <c r="AI71" s="259">
        <v>0</v>
      </c>
      <c r="AJ71" s="259">
        <v>0</v>
      </c>
      <c r="AK71" s="259">
        <v>0</v>
      </c>
      <c r="AL71" s="259">
        <v>0</v>
      </c>
      <c r="AM71" s="259">
        <v>0</v>
      </c>
      <c r="AN71" s="259">
        <v>0</v>
      </c>
      <c r="AO71" s="259">
        <v>0</v>
      </c>
      <c r="AP71" s="259">
        <v>0</v>
      </c>
      <c r="AQ71" s="259">
        <v>0</v>
      </c>
      <c r="AR71" s="259">
        <v>0</v>
      </c>
      <c r="AS71" s="259">
        <v>0</v>
      </c>
      <c r="AT71" s="259">
        <v>0</v>
      </c>
      <c r="AU71" s="259">
        <v>0</v>
      </c>
      <c r="AV71" s="259">
        <v>0</v>
      </c>
      <c r="AW71" s="259">
        <v>0</v>
      </c>
      <c r="AX71" s="259">
        <v>0</v>
      </c>
      <c r="AY71" s="259">
        <v>0</v>
      </c>
      <c r="AZ71" s="259">
        <v>0</v>
      </c>
      <c r="BA71" s="260">
        <v>0</v>
      </c>
    </row>
    <row r="72" spans="1:53" x14ac:dyDescent="0.35">
      <c r="A72" s="256" t="s">
        <v>336</v>
      </c>
      <c r="B72" s="257" t="s">
        <v>337</v>
      </c>
      <c r="C72" s="258">
        <v>0</v>
      </c>
      <c r="D72" s="259">
        <v>0</v>
      </c>
      <c r="E72" s="259">
        <v>0</v>
      </c>
      <c r="F72" s="259">
        <v>0</v>
      </c>
      <c r="G72" s="259">
        <v>0</v>
      </c>
      <c r="H72" s="259">
        <v>0</v>
      </c>
      <c r="I72" s="259">
        <v>0</v>
      </c>
      <c r="J72" s="259">
        <v>0</v>
      </c>
      <c r="K72" s="259">
        <v>0</v>
      </c>
      <c r="L72" s="259">
        <v>0</v>
      </c>
      <c r="M72" s="259">
        <v>0</v>
      </c>
      <c r="N72" s="259">
        <v>0</v>
      </c>
      <c r="O72" s="259">
        <v>0</v>
      </c>
      <c r="P72" s="259">
        <v>0</v>
      </c>
      <c r="Q72" s="259">
        <v>0</v>
      </c>
      <c r="R72" s="259">
        <v>0</v>
      </c>
      <c r="S72" s="259">
        <v>0</v>
      </c>
      <c r="T72" s="259">
        <v>0</v>
      </c>
      <c r="U72" s="259">
        <v>0</v>
      </c>
      <c r="V72" s="259">
        <v>0</v>
      </c>
      <c r="W72" s="259">
        <v>0</v>
      </c>
      <c r="X72" s="259">
        <v>0</v>
      </c>
      <c r="Y72" s="259">
        <v>0</v>
      </c>
      <c r="Z72" s="259">
        <v>0</v>
      </c>
      <c r="AA72" s="259">
        <v>0</v>
      </c>
      <c r="AB72" s="259">
        <v>0</v>
      </c>
      <c r="AC72" s="259">
        <v>0</v>
      </c>
      <c r="AD72" s="259">
        <v>0</v>
      </c>
      <c r="AE72" s="259">
        <v>0</v>
      </c>
      <c r="AF72" s="259">
        <v>0</v>
      </c>
      <c r="AG72" s="259">
        <v>0</v>
      </c>
      <c r="AH72" s="259">
        <v>0</v>
      </c>
      <c r="AI72" s="259">
        <v>0</v>
      </c>
      <c r="AJ72" s="259">
        <v>0</v>
      </c>
      <c r="AK72" s="259">
        <v>0</v>
      </c>
      <c r="AL72" s="259">
        <v>0</v>
      </c>
      <c r="AM72" s="259">
        <v>0</v>
      </c>
      <c r="AN72" s="259">
        <v>0</v>
      </c>
      <c r="AO72" s="259">
        <v>0</v>
      </c>
      <c r="AP72" s="259">
        <v>0</v>
      </c>
      <c r="AQ72" s="259">
        <v>0</v>
      </c>
      <c r="AR72" s="259">
        <v>0</v>
      </c>
      <c r="AS72" s="259">
        <v>0</v>
      </c>
      <c r="AT72" s="259">
        <v>0</v>
      </c>
      <c r="AU72" s="259">
        <v>0</v>
      </c>
      <c r="AV72" s="259">
        <v>0</v>
      </c>
      <c r="AW72" s="259">
        <v>0</v>
      </c>
      <c r="AX72" s="259">
        <v>0</v>
      </c>
      <c r="AY72" s="259">
        <v>0</v>
      </c>
      <c r="AZ72" s="259">
        <v>0</v>
      </c>
      <c r="BA72" s="260">
        <v>0</v>
      </c>
    </row>
    <row r="73" spans="1:53" x14ac:dyDescent="0.35">
      <c r="A73" s="256" t="s">
        <v>125</v>
      </c>
      <c r="B73" s="257" t="s">
        <v>338</v>
      </c>
      <c r="C73" s="258">
        <v>0</v>
      </c>
      <c r="D73" s="259">
        <v>0</v>
      </c>
      <c r="E73" s="259">
        <v>0</v>
      </c>
      <c r="F73" s="259">
        <v>0</v>
      </c>
      <c r="G73" s="259">
        <v>0</v>
      </c>
      <c r="H73" s="259">
        <v>0</v>
      </c>
      <c r="I73" s="259">
        <v>0</v>
      </c>
      <c r="J73" s="259">
        <v>0</v>
      </c>
      <c r="K73" s="259">
        <v>0</v>
      </c>
      <c r="L73" s="259">
        <v>0</v>
      </c>
      <c r="M73" s="259">
        <v>0</v>
      </c>
      <c r="N73" s="259">
        <v>0</v>
      </c>
      <c r="O73" s="259">
        <v>0</v>
      </c>
      <c r="P73" s="259">
        <v>0</v>
      </c>
      <c r="Q73" s="259">
        <v>0</v>
      </c>
      <c r="R73" s="259">
        <v>0</v>
      </c>
      <c r="S73" s="259">
        <v>0</v>
      </c>
      <c r="T73" s="259">
        <v>0</v>
      </c>
      <c r="U73" s="259">
        <v>0</v>
      </c>
      <c r="V73" s="259">
        <v>0</v>
      </c>
      <c r="W73" s="259">
        <v>0</v>
      </c>
      <c r="X73" s="259">
        <v>0</v>
      </c>
      <c r="Y73" s="259">
        <v>0</v>
      </c>
      <c r="Z73" s="259">
        <v>0</v>
      </c>
      <c r="AA73" s="259">
        <v>0</v>
      </c>
      <c r="AB73" s="259">
        <v>0</v>
      </c>
      <c r="AC73" s="259">
        <v>0</v>
      </c>
      <c r="AD73" s="259">
        <v>0</v>
      </c>
      <c r="AE73" s="259">
        <v>0</v>
      </c>
      <c r="AF73" s="259">
        <v>0</v>
      </c>
      <c r="AG73" s="259">
        <v>0</v>
      </c>
      <c r="AH73" s="259">
        <v>0</v>
      </c>
      <c r="AI73" s="259">
        <v>0</v>
      </c>
      <c r="AJ73" s="259">
        <v>0</v>
      </c>
      <c r="AK73" s="259">
        <v>0</v>
      </c>
      <c r="AL73" s="259">
        <v>0</v>
      </c>
      <c r="AM73" s="259">
        <v>0</v>
      </c>
      <c r="AN73" s="259">
        <v>0</v>
      </c>
      <c r="AO73" s="259">
        <v>0</v>
      </c>
      <c r="AP73" s="259">
        <v>0</v>
      </c>
      <c r="AQ73" s="259">
        <v>0</v>
      </c>
      <c r="AR73" s="259">
        <v>0</v>
      </c>
      <c r="AS73" s="259">
        <v>0</v>
      </c>
      <c r="AT73" s="259">
        <v>0</v>
      </c>
      <c r="AU73" s="259">
        <v>0</v>
      </c>
      <c r="AV73" s="259">
        <v>0</v>
      </c>
      <c r="AW73" s="259">
        <v>0</v>
      </c>
      <c r="AX73" s="259">
        <v>0</v>
      </c>
      <c r="AY73" s="259">
        <v>0</v>
      </c>
      <c r="AZ73" s="259">
        <v>0</v>
      </c>
      <c r="BA73" s="260">
        <v>0</v>
      </c>
    </row>
    <row r="74" spans="1:53" x14ac:dyDescent="0.35">
      <c r="A74" s="261" t="s">
        <v>339</v>
      </c>
      <c r="B74" s="262" t="s">
        <v>340</v>
      </c>
      <c r="C74" s="263">
        <v>0</v>
      </c>
      <c r="D74" s="264">
        <v>0</v>
      </c>
      <c r="E74" s="264">
        <v>0</v>
      </c>
      <c r="F74" s="264">
        <v>0</v>
      </c>
      <c r="G74" s="264">
        <v>0</v>
      </c>
      <c r="H74" s="264">
        <v>0</v>
      </c>
      <c r="I74" s="264">
        <v>0</v>
      </c>
      <c r="J74" s="264">
        <v>0</v>
      </c>
      <c r="K74" s="264">
        <v>0</v>
      </c>
      <c r="L74" s="264">
        <v>0</v>
      </c>
      <c r="M74" s="264">
        <v>0</v>
      </c>
      <c r="N74" s="264">
        <v>0</v>
      </c>
      <c r="O74" s="264">
        <v>0</v>
      </c>
      <c r="P74" s="264">
        <v>0</v>
      </c>
      <c r="Q74" s="264">
        <v>0</v>
      </c>
      <c r="R74" s="264">
        <v>0</v>
      </c>
      <c r="S74" s="264">
        <v>0</v>
      </c>
      <c r="T74" s="264">
        <v>0</v>
      </c>
      <c r="U74" s="264">
        <v>0</v>
      </c>
      <c r="V74" s="264">
        <v>0</v>
      </c>
      <c r="W74" s="264">
        <v>0</v>
      </c>
      <c r="X74" s="264">
        <v>0</v>
      </c>
      <c r="Y74" s="264">
        <v>0</v>
      </c>
      <c r="Z74" s="264">
        <v>0</v>
      </c>
      <c r="AA74" s="264">
        <v>0</v>
      </c>
      <c r="AB74" s="264">
        <v>0</v>
      </c>
      <c r="AC74" s="264">
        <v>0</v>
      </c>
      <c r="AD74" s="264">
        <v>0</v>
      </c>
      <c r="AE74" s="264">
        <v>0</v>
      </c>
      <c r="AF74" s="264">
        <v>0</v>
      </c>
      <c r="AG74" s="264">
        <v>0</v>
      </c>
      <c r="AH74" s="264">
        <v>0</v>
      </c>
      <c r="AI74" s="264">
        <v>0</v>
      </c>
      <c r="AJ74" s="264">
        <v>0</v>
      </c>
      <c r="AK74" s="264">
        <v>0</v>
      </c>
      <c r="AL74" s="264">
        <v>0</v>
      </c>
      <c r="AM74" s="264">
        <v>0</v>
      </c>
      <c r="AN74" s="264">
        <v>0</v>
      </c>
      <c r="AO74" s="264">
        <v>0</v>
      </c>
      <c r="AP74" s="264">
        <v>0</v>
      </c>
      <c r="AQ74" s="264">
        <v>0</v>
      </c>
      <c r="AR74" s="264">
        <v>0</v>
      </c>
      <c r="AS74" s="264">
        <v>0</v>
      </c>
      <c r="AT74" s="264">
        <v>0</v>
      </c>
      <c r="AU74" s="264">
        <v>0</v>
      </c>
      <c r="AV74" s="264">
        <v>0</v>
      </c>
      <c r="AW74" s="264">
        <v>0</v>
      </c>
      <c r="AX74" s="264">
        <v>0</v>
      </c>
      <c r="AY74" s="264">
        <v>0</v>
      </c>
      <c r="AZ74" s="264">
        <v>0</v>
      </c>
      <c r="BA74" s="265">
        <v>0</v>
      </c>
    </row>
    <row r="75" spans="1:53" x14ac:dyDescent="0.35">
      <c r="A75" s="261" t="s">
        <v>341</v>
      </c>
      <c r="B75" s="262" t="s">
        <v>342</v>
      </c>
      <c r="C75" s="263">
        <v>0</v>
      </c>
      <c r="D75" s="264">
        <v>0</v>
      </c>
      <c r="E75" s="264">
        <v>0</v>
      </c>
      <c r="F75" s="264">
        <v>0</v>
      </c>
      <c r="G75" s="264">
        <v>0</v>
      </c>
      <c r="H75" s="264">
        <v>0</v>
      </c>
      <c r="I75" s="264">
        <v>0</v>
      </c>
      <c r="J75" s="264">
        <v>0</v>
      </c>
      <c r="K75" s="264">
        <v>0</v>
      </c>
      <c r="L75" s="264">
        <v>0</v>
      </c>
      <c r="M75" s="264">
        <v>0</v>
      </c>
      <c r="N75" s="264">
        <v>0</v>
      </c>
      <c r="O75" s="264">
        <v>0</v>
      </c>
      <c r="P75" s="264">
        <v>0</v>
      </c>
      <c r="Q75" s="264">
        <v>0</v>
      </c>
      <c r="R75" s="264">
        <v>0</v>
      </c>
      <c r="S75" s="264">
        <v>0</v>
      </c>
      <c r="T75" s="264">
        <v>0</v>
      </c>
      <c r="U75" s="264">
        <v>0</v>
      </c>
      <c r="V75" s="264">
        <v>0</v>
      </c>
      <c r="W75" s="264">
        <v>0</v>
      </c>
      <c r="X75" s="264">
        <v>0</v>
      </c>
      <c r="Y75" s="264">
        <v>0</v>
      </c>
      <c r="Z75" s="264">
        <v>0</v>
      </c>
      <c r="AA75" s="264">
        <v>0</v>
      </c>
      <c r="AB75" s="264">
        <v>0</v>
      </c>
      <c r="AC75" s="264">
        <v>0</v>
      </c>
      <c r="AD75" s="264">
        <v>0</v>
      </c>
      <c r="AE75" s="264">
        <v>0</v>
      </c>
      <c r="AF75" s="264">
        <v>0</v>
      </c>
      <c r="AG75" s="264">
        <v>0</v>
      </c>
      <c r="AH75" s="264">
        <v>0</v>
      </c>
      <c r="AI75" s="264">
        <v>0</v>
      </c>
      <c r="AJ75" s="264">
        <v>0</v>
      </c>
      <c r="AK75" s="264">
        <v>0</v>
      </c>
      <c r="AL75" s="264">
        <v>0</v>
      </c>
      <c r="AM75" s="264">
        <v>0</v>
      </c>
      <c r="AN75" s="264">
        <v>0</v>
      </c>
      <c r="AO75" s="264">
        <v>0</v>
      </c>
      <c r="AP75" s="264">
        <v>0</v>
      </c>
      <c r="AQ75" s="264">
        <v>0</v>
      </c>
      <c r="AR75" s="264">
        <v>0</v>
      </c>
      <c r="AS75" s="264">
        <v>0</v>
      </c>
      <c r="AT75" s="264">
        <v>0</v>
      </c>
      <c r="AU75" s="264">
        <v>0</v>
      </c>
      <c r="AV75" s="264">
        <v>0</v>
      </c>
      <c r="AW75" s="264">
        <v>0</v>
      </c>
      <c r="AX75" s="264">
        <v>0</v>
      </c>
      <c r="AY75" s="264">
        <v>0</v>
      </c>
      <c r="AZ75" s="264">
        <v>0</v>
      </c>
      <c r="BA75" s="265">
        <v>0</v>
      </c>
    </row>
    <row r="76" spans="1:53" x14ac:dyDescent="0.35">
      <c r="A76" s="261" t="s">
        <v>343</v>
      </c>
      <c r="B76" s="262" t="s">
        <v>344</v>
      </c>
      <c r="C76" s="263">
        <v>0</v>
      </c>
      <c r="D76" s="264">
        <v>0</v>
      </c>
      <c r="E76" s="264">
        <v>0</v>
      </c>
      <c r="F76" s="264">
        <v>0</v>
      </c>
      <c r="G76" s="264">
        <v>0</v>
      </c>
      <c r="H76" s="264">
        <v>0</v>
      </c>
      <c r="I76" s="264">
        <v>0</v>
      </c>
      <c r="J76" s="264">
        <v>0</v>
      </c>
      <c r="K76" s="264">
        <v>0</v>
      </c>
      <c r="L76" s="264">
        <v>0</v>
      </c>
      <c r="M76" s="264">
        <v>0</v>
      </c>
      <c r="N76" s="264">
        <v>0</v>
      </c>
      <c r="O76" s="264">
        <v>0</v>
      </c>
      <c r="P76" s="264">
        <v>0</v>
      </c>
      <c r="Q76" s="264">
        <v>0</v>
      </c>
      <c r="R76" s="264">
        <v>0</v>
      </c>
      <c r="S76" s="264">
        <v>0</v>
      </c>
      <c r="T76" s="264">
        <v>0</v>
      </c>
      <c r="U76" s="264">
        <v>0</v>
      </c>
      <c r="V76" s="264">
        <v>0</v>
      </c>
      <c r="W76" s="264">
        <v>0</v>
      </c>
      <c r="X76" s="264">
        <v>0</v>
      </c>
      <c r="Y76" s="264">
        <v>0</v>
      </c>
      <c r="Z76" s="264">
        <v>0</v>
      </c>
      <c r="AA76" s="264">
        <v>0</v>
      </c>
      <c r="AB76" s="264">
        <v>0</v>
      </c>
      <c r="AC76" s="264">
        <v>0</v>
      </c>
      <c r="AD76" s="264">
        <v>0</v>
      </c>
      <c r="AE76" s="264">
        <v>0</v>
      </c>
      <c r="AF76" s="264">
        <v>0</v>
      </c>
      <c r="AG76" s="264">
        <v>0</v>
      </c>
      <c r="AH76" s="264">
        <v>0</v>
      </c>
      <c r="AI76" s="264">
        <v>0</v>
      </c>
      <c r="AJ76" s="264">
        <v>0</v>
      </c>
      <c r="AK76" s="264">
        <v>0</v>
      </c>
      <c r="AL76" s="264">
        <v>0</v>
      </c>
      <c r="AM76" s="264">
        <v>0</v>
      </c>
      <c r="AN76" s="264">
        <v>0</v>
      </c>
      <c r="AO76" s="264">
        <v>0</v>
      </c>
      <c r="AP76" s="264">
        <v>0</v>
      </c>
      <c r="AQ76" s="264">
        <v>0</v>
      </c>
      <c r="AR76" s="264">
        <v>0</v>
      </c>
      <c r="AS76" s="264">
        <v>0</v>
      </c>
      <c r="AT76" s="264">
        <v>0</v>
      </c>
      <c r="AU76" s="264">
        <v>0</v>
      </c>
      <c r="AV76" s="264">
        <v>0</v>
      </c>
      <c r="AW76" s="264">
        <v>0</v>
      </c>
      <c r="AX76" s="264">
        <v>0</v>
      </c>
      <c r="AY76" s="264">
        <v>0</v>
      </c>
      <c r="AZ76" s="264">
        <v>0</v>
      </c>
      <c r="BA76" s="265">
        <v>0</v>
      </c>
    </row>
    <row r="77" spans="1:53" x14ac:dyDescent="0.35">
      <c r="A77" s="261" t="s">
        <v>345</v>
      </c>
      <c r="B77" s="262" t="s">
        <v>346</v>
      </c>
      <c r="C77" s="263">
        <v>0</v>
      </c>
      <c r="D77" s="264">
        <v>0</v>
      </c>
      <c r="E77" s="264">
        <v>0</v>
      </c>
      <c r="F77" s="264">
        <v>0</v>
      </c>
      <c r="G77" s="264">
        <v>0</v>
      </c>
      <c r="H77" s="264">
        <v>0</v>
      </c>
      <c r="I77" s="264">
        <v>0</v>
      </c>
      <c r="J77" s="264">
        <v>0</v>
      </c>
      <c r="K77" s="264">
        <v>0</v>
      </c>
      <c r="L77" s="264">
        <v>0</v>
      </c>
      <c r="M77" s="264">
        <v>0</v>
      </c>
      <c r="N77" s="264">
        <v>0</v>
      </c>
      <c r="O77" s="264">
        <v>0</v>
      </c>
      <c r="P77" s="264">
        <v>0</v>
      </c>
      <c r="Q77" s="264">
        <v>0</v>
      </c>
      <c r="R77" s="264">
        <v>0</v>
      </c>
      <c r="S77" s="264">
        <v>0</v>
      </c>
      <c r="T77" s="264">
        <v>0</v>
      </c>
      <c r="U77" s="264">
        <v>0</v>
      </c>
      <c r="V77" s="264">
        <v>0</v>
      </c>
      <c r="W77" s="264">
        <v>0</v>
      </c>
      <c r="X77" s="264">
        <v>0</v>
      </c>
      <c r="Y77" s="264">
        <v>0</v>
      </c>
      <c r="Z77" s="264">
        <v>0</v>
      </c>
      <c r="AA77" s="264">
        <v>0</v>
      </c>
      <c r="AB77" s="264">
        <v>0</v>
      </c>
      <c r="AC77" s="264">
        <v>0</v>
      </c>
      <c r="AD77" s="264">
        <v>0</v>
      </c>
      <c r="AE77" s="264">
        <v>0</v>
      </c>
      <c r="AF77" s="264">
        <v>0</v>
      </c>
      <c r="AG77" s="264">
        <v>0</v>
      </c>
      <c r="AH77" s="264">
        <v>0</v>
      </c>
      <c r="AI77" s="264">
        <v>0</v>
      </c>
      <c r="AJ77" s="264">
        <v>0</v>
      </c>
      <c r="AK77" s="264">
        <v>0</v>
      </c>
      <c r="AL77" s="264">
        <v>0</v>
      </c>
      <c r="AM77" s="264">
        <v>0</v>
      </c>
      <c r="AN77" s="264">
        <v>0</v>
      </c>
      <c r="AO77" s="264">
        <v>0</v>
      </c>
      <c r="AP77" s="264">
        <v>0</v>
      </c>
      <c r="AQ77" s="264">
        <v>0</v>
      </c>
      <c r="AR77" s="264">
        <v>0</v>
      </c>
      <c r="AS77" s="264">
        <v>0</v>
      </c>
      <c r="AT77" s="264">
        <v>0</v>
      </c>
      <c r="AU77" s="264">
        <v>0</v>
      </c>
      <c r="AV77" s="264">
        <v>0</v>
      </c>
      <c r="AW77" s="264">
        <v>0</v>
      </c>
      <c r="AX77" s="264">
        <v>0</v>
      </c>
      <c r="AY77" s="264">
        <v>0</v>
      </c>
      <c r="AZ77" s="264">
        <v>0</v>
      </c>
      <c r="BA77" s="265">
        <v>0</v>
      </c>
    </row>
    <row r="78" spans="1:53" x14ac:dyDescent="0.35">
      <c r="A78" s="251" t="s">
        <v>126</v>
      </c>
      <c r="B78" s="252" t="s">
        <v>347</v>
      </c>
      <c r="C78" s="253">
        <v>0</v>
      </c>
      <c r="D78" s="254">
        <v>0</v>
      </c>
      <c r="E78" s="254">
        <v>0</v>
      </c>
      <c r="F78" s="254">
        <v>0</v>
      </c>
      <c r="G78" s="254">
        <v>0</v>
      </c>
      <c r="H78" s="254">
        <v>0</v>
      </c>
      <c r="I78" s="254">
        <v>0</v>
      </c>
      <c r="J78" s="254">
        <v>0</v>
      </c>
      <c r="K78" s="254">
        <v>0</v>
      </c>
      <c r="L78" s="254">
        <v>0</v>
      </c>
      <c r="M78" s="254">
        <v>0</v>
      </c>
      <c r="N78" s="254">
        <v>0</v>
      </c>
      <c r="O78" s="254">
        <v>0</v>
      </c>
      <c r="P78" s="254">
        <v>0</v>
      </c>
      <c r="Q78" s="254">
        <v>0</v>
      </c>
      <c r="R78" s="254">
        <v>0</v>
      </c>
      <c r="S78" s="254">
        <v>0</v>
      </c>
      <c r="T78" s="254">
        <v>0</v>
      </c>
      <c r="U78" s="254">
        <v>0</v>
      </c>
      <c r="V78" s="254">
        <v>0</v>
      </c>
      <c r="W78" s="254">
        <v>0</v>
      </c>
      <c r="X78" s="254">
        <v>0</v>
      </c>
      <c r="Y78" s="254">
        <v>0</v>
      </c>
      <c r="Z78" s="254">
        <v>0</v>
      </c>
      <c r="AA78" s="254">
        <v>0</v>
      </c>
      <c r="AB78" s="254">
        <v>0</v>
      </c>
      <c r="AC78" s="254">
        <v>0</v>
      </c>
      <c r="AD78" s="254">
        <v>0</v>
      </c>
      <c r="AE78" s="254">
        <v>0</v>
      </c>
      <c r="AF78" s="254">
        <v>0</v>
      </c>
      <c r="AG78" s="254">
        <v>0</v>
      </c>
      <c r="AH78" s="254">
        <v>0</v>
      </c>
      <c r="AI78" s="254">
        <v>0</v>
      </c>
      <c r="AJ78" s="254">
        <v>0</v>
      </c>
      <c r="AK78" s="254">
        <v>0</v>
      </c>
      <c r="AL78" s="254">
        <v>0</v>
      </c>
      <c r="AM78" s="254">
        <v>0</v>
      </c>
      <c r="AN78" s="254">
        <v>0</v>
      </c>
      <c r="AO78" s="254">
        <v>0</v>
      </c>
      <c r="AP78" s="254">
        <v>0</v>
      </c>
      <c r="AQ78" s="254">
        <v>0</v>
      </c>
      <c r="AR78" s="254">
        <v>0</v>
      </c>
      <c r="AS78" s="254">
        <v>0</v>
      </c>
      <c r="AT78" s="254">
        <v>0</v>
      </c>
      <c r="AU78" s="254">
        <v>0</v>
      </c>
      <c r="AV78" s="254">
        <v>0</v>
      </c>
      <c r="AW78" s="254">
        <v>0</v>
      </c>
      <c r="AX78" s="254">
        <v>0</v>
      </c>
      <c r="AY78" s="254">
        <v>0</v>
      </c>
      <c r="AZ78" s="254">
        <v>0</v>
      </c>
      <c r="BA78" s="255">
        <v>0</v>
      </c>
    </row>
    <row r="79" spans="1:53" x14ac:dyDescent="0.35">
      <c r="A79" s="246" t="s">
        <v>36</v>
      </c>
      <c r="B79" s="247" t="s">
        <v>348</v>
      </c>
      <c r="C79" s="248">
        <v>3985.5376983337155</v>
      </c>
      <c r="D79" s="249">
        <v>3687.3059199999993</v>
      </c>
      <c r="E79" s="249">
        <v>3763.6836499999999</v>
      </c>
      <c r="F79" s="249">
        <v>2183.91066</v>
      </c>
      <c r="G79" s="249">
        <v>2181.7073599999999</v>
      </c>
      <c r="H79" s="249">
        <v>2095.5151316451847</v>
      </c>
      <c r="I79" s="249">
        <v>1994.2536499999999</v>
      </c>
      <c r="J79" s="249">
        <v>1904.0074799999998</v>
      </c>
      <c r="K79" s="249">
        <v>1855.7956800000004</v>
      </c>
      <c r="L79" s="249">
        <v>1815.1153399999998</v>
      </c>
      <c r="M79" s="249">
        <v>1768.5523211132445</v>
      </c>
      <c r="N79" s="249">
        <v>1776.9438398520299</v>
      </c>
      <c r="O79" s="249">
        <v>1699.1967422641806</v>
      </c>
      <c r="P79" s="249">
        <v>1701.0432556954806</v>
      </c>
      <c r="Q79" s="249">
        <v>1781.0552727622824</v>
      </c>
      <c r="R79" s="249">
        <v>1688.970207095053</v>
      </c>
      <c r="S79" s="249">
        <v>1701.5004464318561</v>
      </c>
      <c r="T79" s="249">
        <v>1712.3359020517219</v>
      </c>
      <c r="U79" s="249">
        <v>1715.55197535449</v>
      </c>
      <c r="V79" s="249">
        <v>1775.8767429952693</v>
      </c>
      <c r="W79" s="249">
        <v>1810.9871629561244</v>
      </c>
      <c r="X79" s="249">
        <v>1830.7974255495394</v>
      </c>
      <c r="Y79" s="249">
        <v>1875.2372723441176</v>
      </c>
      <c r="Z79" s="249">
        <v>1888.3803169471187</v>
      </c>
      <c r="AA79" s="249">
        <v>1896.4684115325397</v>
      </c>
      <c r="AB79" s="249">
        <v>1893.2977971697801</v>
      </c>
      <c r="AC79" s="249">
        <v>1871.942376224187</v>
      </c>
      <c r="AD79" s="249">
        <v>1854.8041909999672</v>
      </c>
      <c r="AE79" s="249">
        <v>1835.4087628182908</v>
      </c>
      <c r="AF79" s="249">
        <v>1844.3211700016868</v>
      </c>
      <c r="AG79" s="249">
        <v>1846.1820340709171</v>
      </c>
      <c r="AH79" s="249">
        <v>1834.6737142738557</v>
      </c>
      <c r="AI79" s="249">
        <v>1857.1304610942</v>
      </c>
      <c r="AJ79" s="249">
        <v>1856.6638352006714</v>
      </c>
      <c r="AK79" s="249">
        <v>1874.5929454592708</v>
      </c>
      <c r="AL79" s="249">
        <v>1877.3688284471825</v>
      </c>
      <c r="AM79" s="249">
        <v>1874.2624308339953</v>
      </c>
      <c r="AN79" s="249">
        <v>1881.1329713813739</v>
      </c>
      <c r="AO79" s="249">
        <v>1883.7015539639945</v>
      </c>
      <c r="AP79" s="249">
        <v>1882.7572822919565</v>
      </c>
      <c r="AQ79" s="249">
        <v>1879.379862545504</v>
      </c>
      <c r="AR79" s="249">
        <v>1871.20687505822</v>
      </c>
      <c r="AS79" s="249">
        <v>1870.1588520647604</v>
      </c>
      <c r="AT79" s="249">
        <v>1851.124264834725</v>
      </c>
      <c r="AU79" s="249">
        <v>1850.1798086488041</v>
      </c>
      <c r="AV79" s="249">
        <v>1834.3377772555675</v>
      </c>
      <c r="AW79" s="249">
        <v>1811.0167663032694</v>
      </c>
      <c r="AX79" s="249">
        <v>1808.6104492571317</v>
      </c>
      <c r="AY79" s="249">
        <v>1779.1117781557741</v>
      </c>
      <c r="AZ79" s="249">
        <v>1782.8353613808501</v>
      </c>
      <c r="BA79" s="250">
        <v>1773.3927223789103</v>
      </c>
    </row>
    <row r="80" spans="1:53" x14ac:dyDescent="0.35">
      <c r="A80" s="246" t="s">
        <v>349</v>
      </c>
      <c r="B80" s="247">
        <v>7200</v>
      </c>
      <c r="C80" s="248">
        <v>4.7769274079226737E-2</v>
      </c>
      <c r="D80" s="249">
        <v>0</v>
      </c>
      <c r="E80" s="249">
        <v>0</v>
      </c>
      <c r="F80" s="249">
        <v>0</v>
      </c>
      <c r="G80" s="249">
        <v>0</v>
      </c>
      <c r="H80" s="249">
        <v>0</v>
      </c>
      <c r="I80" s="249">
        <v>0</v>
      </c>
      <c r="J80" s="249">
        <v>0</v>
      </c>
      <c r="K80" s="249">
        <v>0</v>
      </c>
      <c r="L80" s="249">
        <v>0</v>
      </c>
      <c r="M80" s="249">
        <v>2.3884589662749998E-2</v>
      </c>
      <c r="N80" s="249">
        <v>2.3884589662749998E-2</v>
      </c>
      <c r="O80" s="249">
        <v>2.388448998538862E-2</v>
      </c>
      <c r="P80" s="249">
        <v>2.3885097233579535E-2</v>
      </c>
      <c r="Q80" s="249">
        <v>2.3884697668907443E-2</v>
      </c>
      <c r="R80" s="249">
        <v>2.3884436979255765E-2</v>
      </c>
      <c r="S80" s="249">
        <v>2.3608594423054647E-2</v>
      </c>
      <c r="T80" s="249">
        <v>2.333749441781598E-2</v>
      </c>
      <c r="U80" s="249">
        <v>2.1196221564186817E-2</v>
      </c>
      <c r="V80" s="249">
        <v>2.0307552255954608E-2</v>
      </c>
      <c r="W80" s="249">
        <v>1.9703908992567604E-2</v>
      </c>
      <c r="X80" s="249">
        <v>1.9543979264969452E-2</v>
      </c>
      <c r="Y80" s="249">
        <v>1.8393883864549331E-2</v>
      </c>
      <c r="Z80" s="249">
        <v>1.7627628856989524E-2</v>
      </c>
      <c r="AA80" s="249">
        <v>1.7201197095065426E-2</v>
      </c>
      <c r="AB80" s="249">
        <v>1.690119402332874E-2</v>
      </c>
      <c r="AC80" s="249">
        <v>1.6437575598539162E-2</v>
      </c>
      <c r="AD80" s="249">
        <v>1.5977822904571726E-2</v>
      </c>
      <c r="AE80" s="249">
        <v>1.5551187232142383E-2</v>
      </c>
      <c r="AF80" s="249">
        <v>1.4764554438319966E-2</v>
      </c>
      <c r="AG80" s="249">
        <v>1.3967803878473522E-2</v>
      </c>
      <c r="AH80" s="249">
        <v>1.3445771921561087E-2</v>
      </c>
      <c r="AI80" s="249">
        <v>1.2544924073071709E-2</v>
      </c>
      <c r="AJ80" s="249">
        <v>1.1684028960467554E-2</v>
      </c>
      <c r="AK80" s="249">
        <v>1.0979129128995036E-2</v>
      </c>
      <c r="AL80" s="249">
        <v>1.0453120116928154E-2</v>
      </c>
      <c r="AM80" s="249">
        <v>1.0129457558864002E-2</v>
      </c>
      <c r="AN80" s="249">
        <v>9.5275685032991698E-3</v>
      </c>
      <c r="AO80" s="249">
        <v>9.0068226244237205E-3</v>
      </c>
      <c r="AP80" s="249">
        <v>8.593488618887056E-3</v>
      </c>
      <c r="AQ80" s="249">
        <v>8.176753707299235E-3</v>
      </c>
      <c r="AR80" s="249">
        <v>7.923168189648366E-3</v>
      </c>
      <c r="AS80" s="249">
        <v>7.6071909720774079E-3</v>
      </c>
      <c r="AT80" s="249">
        <v>7.2191037050948412E-3</v>
      </c>
      <c r="AU80" s="249">
        <v>6.8913109241756608E-3</v>
      </c>
      <c r="AV80" s="249">
        <v>6.6526429219821576E-3</v>
      </c>
      <c r="AW80" s="249">
        <v>6.3199429156361306E-3</v>
      </c>
      <c r="AX80" s="249">
        <v>5.8812997500110008E-3</v>
      </c>
      <c r="AY80" s="249">
        <v>5.6978005905816195E-3</v>
      </c>
      <c r="AZ80" s="249">
        <v>5.3543548957346223E-3</v>
      </c>
      <c r="BA80" s="250">
        <v>5.0268835572429048E-3</v>
      </c>
    </row>
    <row r="81" spans="1:53" x14ac:dyDescent="0.35">
      <c r="A81" s="251" t="s">
        <v>350</v>
      </c>
      <c r="B81" s="252" t="s">
        <v>351</v>
      </c>
      <c r="C81" s="253">
        <v>4.7769274079226737E-2</v>
      </c>
      <c r="D81" s="254">
        <v>0</v>
      </c>
      <c r="E81" s="254">
        <v>0</v>
      </c>
      <c r="F81" s="254">
        <v>0</v>
      </c>
      <c r="G81" s="254">
        <v>0</v>
      </c>
      <c r="H81" s="254">
        <v>0</v>
      </c>
      <c r="I81" s="254">
        <v>0</v>
      </c>
      <c r="J81" s="254">
        <v>0</v>
      </c>
      <c r="K81" s="254">
        <v>0</v>
      </c>
      <c r="L81" s="254">
        <v>0</v>
      </c>
      <c r="M81" s="254">
        <v>2.3884589662749998E-2</v>
      </c>
      <c r="N81" s="254">
        <v>2.3884589662749998E-2</v>
      </c>
      <c r="O81" s="254">
        <v>2.388448998538862E-2</v>
      </c>
      <c r="P81" s="254">
        <v>2.3885097233579535E-2</v>
      </c>
      <c r="Q81" s="254">
        <v>2.3884697668907443E-2</v>
      </c>
      <c r="R81" s="254">
        <v>2.3884436979255765E-2</v>
      </c>
      <c r="S81" s="254">
        <v>2.3608594423054647E-2</v>
      </c>
      <c r="T81" s="254">
        <v>2.333749441781598E-2</v>
      </c>
      <c r="U81" s="254">
        <v>2.1196221564186817E-2</v>
      </c>
      <c r="V81" s="254">
        <v>2.0307552255954608E-2</v>
      </c>
      <c r="W81" s="254">
        <v>1.9703908992567604E-2</v>
      </c>
      <c r="X81" s="254">
        <v>1.9543979264969452E-2</v>
      </c>
      <c r="Y81" s="254">
        <v>1.8393883864549331E-2</v>
      </c>
      <c r="Z81" s="254">
        <v>1.7627628856989524E-2</v>
      </c>
      <c r="AA81" s="254">
        <v>1.7201197095065426E-2</v>
      </c>
      <c r="AB81" s="254">
        <v>1.690119402332874E-2</v>
      </c>
      <c r="AC81" s="254">
        <v>1.6437575598539162E-2</v>
      </c>
      <c r="AD81" s="254">
        <v>1.5977822904571726E-2</v>
      </c>
      <c r="AE81" s="254">
        <v>1.5551187232142383E-2</v>
      </c>
      <c r="AF81" s="254">
        <v>1.4764554438319966E-2</v>
      </c>
      <c r="AG81" s="254">
        <v>1.3967803878473522E-2</v>
      </c>
      <c r="AH81" s="254">
        <v>1.3445771921561087E-2</v>
      </c>
      <c r="AI81" s="254">
        <v>1.2544924073071709E-2</v>
      </c>
      <c r="AJ81" s="254">
        <v>1.1684028960467554E-2</v>
      </c>
      <c r="AK81" s="254">
        <v>1.0979129128995036E-2</v>
      </c>
      <c r="AL81" s="254">
        <v>1.0453120116928154E-2</v>
      </c>
      <c r="AM81" s="254">
        <v>1.0129457558864002E-2</v>
      </c>
      <c r="AN81" s="254">
        <v>9.5275685032991698E-3</v>
      </c>
      <c r="AO81" s="254">
        <v>9.0068226244237205E-3</v>
      </c>
      <c r="AP81" s="254">
        <v>8.593488618887056E-3</v>
      </c>
      <c r="AQ81" s="254">
        <v>8.176753707299235E-3</v>
      </c>
      <c r="AR81" s="254">
        <v>7.923168189648366E-3</v>
      </c>
      <c r="AS81" s="254">
        <v>7.6071909720774079E-3</v>
      </c>
      <c r="AT81" s="254">
        <v>7.2191037050948412E-3</v>
      </c>
      <c r="AU81" s="254">
        <v>6.8913109241756608E-3</v>
      </c>
      <c r="AV81" s="254">
        <v>6.6526429219821576E-3</v>
      </c>
      <c r="AW81" s="254">
        <v>6.3199429156361306E-3</v>
      </c>
      <c r="AX81" s="254">
        <v>5.8812997500110008E-3</v>
      </c>
      <c r="AY81" s="254">
        <v>5.6978005905816195E-3</v>
      </c>
      <c r="AZ81" s="254">
        <v>5.3543548957346223E-3</v>
      </c>
      <c r="BA81" s="255">
        <v>5.0268835572429048E-3</v>
      </c>
    </row>
    <row r="82" spans="1:53" x14ac:dyDescent="0.35">
      <c r="A82" s="251" t="s">
        <v>352</v>
      </c>
      <c r="B82" s="252" t="s">
        <v>353</v>
      </c>
      <c r="C82" s="253">
        <v>0</v>
      </c>
      <c r="D82" s="254">
        <v>0</v>
      </c>
      <c r="E82" s="254">
        <v>0</v>
      </c>
      <c r="F82" s="254">
        <v>0</v>
      </c>
      <c r="G82" s="254">
        <v>0</v>
      </c>
      <c r="H82" s="254">
        <v>0</v>
      </c>
      <c r="I82" s="254">
        <v>0</v>
      </c>
      <c r="J82" s="254">
        <v>0</v>
      </c>
      <c r="K82" s="254">
        <v>0</v>
      </c>
      <c r="L82" s="254">
        <v>0</v>
      </c>
      <c r="M82" s="254">
        <v>0</v>
      </c>
      <c r="N82" s="254">
        <v>0</v>
      </c>
      <c r="O82" s="254">
        <v>0</v>
      </c>
      <c r="P82" s="254">
        <v>0</v>
      </c>
      <c r="Q82" s="254">
        <v>0</v>
      </c>
      <c r="R82" s="254">
        <v>0</v>
      </c>
      <c r="S82" s="254">
        <v>0</v>
      </c>
      <c r="T82" s="254">
        <v>0</v>
      </c>
      <c r="U82" s="254">
        <v>0</v>
      </c>
      <c r="V82" s="254">
        <v>0</v>
      </c>
      <c r="W82" s="254">
        <v>0</v>
      </c>
      <c r="X82" s="254">
        <v>0</v>
      </c>
      <c r="Y82" s="254">
        <v>0</v>
      </c>
      <c r="Z82" s="254">
        <v>0</v>
      </c>
      <c r="AA82" s="254">
        <v>0</v>
      </c>
      <c r="AB82" s="254">
        <v>0</v>
      </c>
      <c r="AC82" s="254">
        <v>0</v>
      </c>
      <c r="AD82" s="254">
        <v>0</v>
      </c>
      <c r="AE82" s="254">
        <v>0</v>
      </c>
      <c r="AF82" s="254">
        <v>0</v>
      </c>
      <c r="AG82" s="254">
        <v>0</v>
      </c>
      <c r="AH82" s="254">
        <v>0</v>
      </c>
      <c r="AI82" s="254">
        <v>0</v>
      </c>
      <c r="AJ82" s="254">
        <v>0</v>
      </c>
      <c r="AK82" s="254">
        <v>0</v>
      </c>
      <c r="AL82" s="254">
        <v>0</v>
      </c>
      <c r="AM82" s="254">
        <v>0</v>
      </c>
      <c r="AN82" s="254">
        <v>0</v>
      </c>
      <c r="AO82" s="254">
        <v>0</v>
      </c>
      <c r="AP82" s="254">
        <v>0</v>
      </c>
      <c r="AQ82" s="254">
        <v>0</v>
      </c>
      <c r="AR82" s="254">
        <v>0</v>
      </c>
      <c r="AS82" s="254">
        <v>0</v>
      </c>
      <c r="AT82" s="254">
        <v>0</v>
      </c>
      <c r="AU82" s="254">
        <v>0</v>
      </c>
      <c r="AV82" s="254">
        <v>0</v>
      </c>
      <c r="AW82" s="254">
        <v>0</v>
      </c>
      <c r="AX82" s="254">
        <v>0</v>
      </c>
      <c r="AY82" s="254">
        <v>0</v>
      </c>
      <c r="AZ82" s="254">
        <v>0</v>
      </c>
      <c r="BA82" s="255">
        <v>0</v>
      </c>
    </row>
    <row r="83" spans="1:53" x14ac:dyDescent="0.35">
      <c r="A83" s="246" t="s">
        <v>37</v>
      </c>
      <c r="B83" s="247" t="s">
        <v>354</v>
      </c>
      <c r="C83" s="248">
        <v>0</v>
      </c>
      <c r="D83" s="249">
        <v>0</v>
      </c>
      <c r="E83" s="249">
        <v>0</v>
      </c>
      <c r="F83" s="249">
        <v>0</v>
      </c>
      <c r="G83" s="249">
        <v>0</v>
      </c>
      <c r="H83" s="249">
        <v>0</v>
      </c>
      <c r="I83" s="249">
        <v>0</v>
      </c>
      <c r="J83" s="249">
        <v>0</v>
      </c>
      <c r="K83" s="249">
        <v>0</v>
      </c>
      <c r="L83" s="249">
        <v>0</v>
      </c>
      <c r="M83" s="249">
        <v>0</v>
      </c>
      <c r="N83" s="249">
        <v>0</v>
      </c>
      <c r="O83" s="249">
        <v>0</v>
      </c>
      <c r="P83" s="249">
        <v>0</v>
      </c>
      <c r="Q83" s="249">
        <v>0</v>
      </c>
      <c r="R83" s="249">
        <v>0</v>
      </c>
      <c r="S83" s="249">
        <v>0</v>
      </c>
      <c r="T83" s="249">
        <v>0</v>
      </c>
      <c r="U83" s="249">
        <v>0</v>
      </c>
      <c r="V83" s="249">
        <v>0</v>
      </c>
      <c r="W83" s="249">
        <v>0</v>
      </c>
      <c r="X83" s="249">
        <v>0</v>
      </c>
      <c r="Y83" s="249">
        <v>0</v>
      </c>
      <c r="Z83" s="249">
        <v>0</v>
      </c>
      <c r="AA83" s="249">
        <v>0</v>
      </c>
      <c r="AB83" s="249">
        <v>0</v>
      </c>
      <c r="AC83" s="249">
        <v>0</v>
      </c>
      <c r="AD83" s="249">
        <v>0</v>
      </c>
      <c r="AE83" s="249">
        <v>0</v>
      </c>
      <c r="AF83" s="249">
        <v>0</v>
      </c>
      <c r="AG83" s="249">
        <v>0</v>
      </c>
      <c r="AH83" s="249">
        <v>0</v>
      </c>
      <c r="AI83" s="249">
        <v>0</v>
      </c>
      <c r="AJ83" s="249">
        <v>0</v>
      </c>
      <c r="AK83" s="249">
        <v>0</v>
      </c>
      <c r="AL83" s="249">
        <v>0</v>
      </c>
      <c r="AM83" s="249">
        <v>0</v>
      </c>
      <c r="AN83" s="249">
        <v>0</v>
      </c>
      <c r="AO83" s="249">
        <v>0</v>
      </c>
      <c r="AP83" s="249">
        <v>0</v>
      </c>
      <c r="AQ83" s="249">
        <v>0</v>
      </c>
      <c r="AR83" s="249">
        <v>0</v>
      </c>
      <c r="AS83" s="249">
        <v>0</v>
      </c>
      <c r="AT83" s="249">
        <v>0</v>
      </c>
      <c r="AU83" s="249">
        <v>0</v>
      </c>
      <c r="AV83" s="249">
        <v>0</v>
      </c>
      <c r="AW83" s="249">
        <v>0</v>
      </c>
      <c r="AX83" s="249">
        <v>0</v>
      </c>
      <c r="AY83" s="249">
        <v>0</v>
      </c>
      <c r="AZ83" s="249">
        <v>0</v>
      </c>
      <c r="BA83" s="250">
        <v>0</v>
      </c>
    </row>
    <row r="84" spans="1:53" x14ac:dyDescent="0.35">
      <c r="A84" s="266" t="s">
        <v>355</v>
      </c>
      <c r="B84" s="267" t="s">
        <v>356</v>
      </c>
      <c r="C84" s="268">
        <v>0</v>
      </c>
      <c r="D84" s="269">
        <v>0</v>
      </c>
      <c r="E84" s="269">
        <v>0</v>
      </c>
      <c r="F84" s="269">
        <v>0</v>
      </c>
      <c r="G84" s="269">
        <v>0</v>
      </c>
      <c r="H84" s="269">
        <v>0</v>
      </c>
      <c r="I84" s="269">
        <v>0</v>
      </c>
      <c r="J84" s="269">
        <v>0</v>
      </c>
      <c r="K84" s="269">
        <v>0</v>
      </c>
      <c r="L84" s="269">
        <v>0</v>
      </c>
      <c r="M84" s="269">
        <v>0</v>
      </c>
      <c r="N84" s="269">
        <v>0</v>
      </c>
      <c r="O84" s="269">
        <v>0</v>
      </c>
      <c r="P84" s="269">
        <v>0</v>
      </c>
      <c r="Q84" s="269">
        <v>0</v>
      </c>
      <c r="R84" s="269">
        <v>0</v>
      </c>
      <c r="S84" s="269">
        <v>0</v>
      </c>
      <c r="T84" s="269">
        <v>0</v>
      </c>
      <c r="U84" s="269">
        <v>0</v>
      </c>
      <c r="V84" s="269">
        <v>0</v>
      </c>
      <c r="W84" s="269">
        <v>0</v>
      </c>
      <c r="X84" s="269">
        <v>0</v>
      </c>
      <c r="Y84" s="269">
        <v>0</v>
      </c>
      <c r="Z84" s="269">
        <v>0</v>
      </c>
      <c r="AA84" s="269">
        <v>0</v>
      </c>
      <c r="AB84" s="269">
        <v>0</v>
      </c>
      <c r="AC84" s="269">
        <v>0</v>
      </c>
      <c r="AD84" s="269">
        <v>0</v>
      </c>
      <c r="AE84" s="269">
        <v>0</v>
      </c>
      <c r="AF84" s="269">
        <v>0</v>
      </c>
      <c r="AG84" s="269">
        <v>0</v>
      </c>
      <c r="AH84" s="269">
        <v>0</v>
      </c>
      <c r="AI84" s="269">
        <v>0</v>
      </c>
      <c r="AJ84" s="269">
        <v>0</v>
      </c>
      <c r="AK84" s="269">
        <v>0</v>
      </c>
      <c r="AL84" s="269">
        <v>0</v>
      </c>
      <c r="AM84" s="269">
        <v>0</v>
      </c>
      <c r="AN84" s="269">
        <v>0</v>
      </c>
      <c r="AO84" s="269">
        <v>0</v>
      </c>
      <c r="AP84" s="269">
        <v>0</v>
      </c>
      <c r="AQ84" s="269">
        <v>0</v>
      </c>
      <c r="AR84" s="269">
        <v>0</v>
      </c>
      <c r="AS84" s="269">
        <v>0</v>
      </c>
      <c r="AT84" s="269">
        <v>0</v>
      </c>
      <c r="AU84" s="269">
        <v>0</v>
      </c>
      <c r="AV84" s="269">
        <v>0</v>
      </c>
      <c r="AW84" s="269">
        <v>0</v>
      </c>
      <c r="AX84" s="269">
        <v>0</v>
      </c>
      <c r="AY84" s="269">
        <v>0</v>
      </c>
      <c r="AZ84" s="269">
        <v>0</v>
      </c>
      <c r="BA84" s="270">
        <v>0</v>
      </c>
    </row>
    <row r="85" spans="1:53" x14ac:dyDescent="0.35">
      <c r="A85" s="271" t="s">
        <v>357</v>
      </c>
      <c r="B85" s="272" t="s">
        <v>358</v>
      </c>
      <c r="C85" s="273">
        <v>0</v>
      </c>
      <c r="D85" s="274">
        <v>0</v>
      </c>
      <c r="E85" s="274">
        <v>0</v>
      </c>
      <c r="F85" s="274">
        <v>0</v>
      </c>
      <c r="G85" s="274">
        <v>0</v>
      </c>
      <c r="H85" s="274">
        <v>0</v>
      </c>
      <c r="I85" s="274">
        <v>0</v>
      </c>
      <c r="J85" s="274">
        <v>0</v>
      </c>
      <c r="K85" s="274">
        <v>0</v>
      </c>
      <c r="L85" s="274">
        <v>0</v>
      </c>
      <c r="M85" s="274">
        <v>0</v>
      </c>
      <c r="N85" s="274">
        <v>0</v>
      </c>
      <c r="O85" s="274">
        <v>0</v>
      </c>
      <c r="P85" s="274">
        <v>0</v>
      </c>
      <c r="Q85" s="274">
        <v>0</v>
      </c>
      <c r="R85" s="274">
        <v>0</v>
      </c>
      <c r="S85" s="274">
        <v>0</v>
      </c>
      <c r="T85" s="274">
        <v>0</v>
      </c>
      <c r="U85" s="274">
        <v>0</v>
      </c>
      <c r="V85" s="274">
        <v>0</v>
      </c>
      <c r="W85" s="274">
        <v>0</v>
      </c>
      <c r="X85" s="274">
        <v>0</v>
      </c>
      <c r="Y85" s="274">
        <v>0</v>
      </c>
      <c r="Z85" s="274">
        <v>0</v>
      </c>
      <c r="AA85" s="274">
        <v>0</v>
      </c>
      <c r="AB85" s="274">
        <v>0</v>
      </c>
      <c r="AC85" s="274">
        <v>0</v>
      </c>
      <c r="AD85" s="274">
        <v>0</v>
      </c>
      <c r="AE85" s="274">
        <v>0</v>
      </c>
      <c r="AF85" s="274">
        <v>0</v>
      </c>
      <c r="AG85" s="274">
        <v>0</v>
      </c>
      <c r="AH85" s="274">
        <v>0</v>
      </c>
      <c r="AI85" s="274">
        <v>0</v>
      </c>
      <c r="AJ85" s="274">
        <v>0</v>
      </c>
      <c r="AK85" s="274">
        <v>0</v>
      </c>
      <c r="AL85" s="274">
        <v>0</v>
      </c>
      <c r="AM85" s="274">
        <v>0</v>
      </c>
      <c r="AN85" s="274">
        <v>0</v>
      </c>
      <c r="AO85" s="274">
        <v>0</v>
      </c>
      <c r="AP85" s="274">
        <v>0</v>
      </c>
      <c r="AQ85" s="274">
        <v>0</v>
      </c>
      <c r="AR85" s="274">
        <v>0</v>
      </c>
      <c r="AS85" s="274">
        <v>0</v>
      </c>
      <c r="AT85" s="274">
        <v>0</v>
      </c>
      <c r="AU85" s="274">
        <v>0</v>
      </c>
      <c r="AV85" s="274">
        <v>0</v>
      </c>
      <c r="AW85" s="274">
        <v>0</v>
      </c>
      <c r="AX85" s="274">
        <v>0</v>
      </c>
      <c r="AY85" s="274">
        <v>0</v>
      </c>
      <c r="AZ85" s="274">
        <v>0</v>
      </c>
      <c r="BA85" s="275">
        <v>0</v>
      </c>
    </row>
  </sheetData>
  <pageMargins left="0.39370078740157483" right="0.39370078740157483" top="0.74803149606299213" bottom="0.39370078740157483" header="0.31496062992125984" footer="0.31496062992125984"/>
  <pageSetup paperSize="9" scale="21" fitToHeight="0"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4" tint="0.79998168889431442"/>
    <pageSetUpPr fitToPage="1"/>
  </sheetPr>
  <dimension ref="A1:BA85"/>
  <sheetViews>
    <sheetView showGridLines="0" workbookViewId="0">
      <pane xSplit="2" ySplit="1" topLeftCell="G2" activePane="bottomRight" state="frozen"/>
      <selection activeCell="C2" sqref="C2"/>
      <selection pane="topRight" activeCell="C2" sqref="C2"/>
      <selection pane="bottomLeft" activeCell="C2" sqref="C2"/>
      <selection pane="bottomRight" activeCell="J87" sqref="J87"/>
    </sheetView>
  </sheetViews>
  <sheetFormatPr defaultColWidth="9.1328125" defaultRowHeight="10.5" x14ac:dyDescent="0.35"/>
  <cols>
    <col min="1" max="1" width="35.73046875" style="240" customWidth="1"/>
    <col min="2" max="2" width="7.73046875" style="240" customWidth="1"/>
    <col min="3" max="53" width="11.73046875" style="240" customWidth="1"/>
    <col min="54" max="16384" width="9.1328125" style="240"/>
  </cols>
  <sheetData>
    <row r="1" spans="1:53" x14ac:dyDescent="0.35">
      <c r="A1" s="235"/>
      <c r="B1" s="236" t="s">
        <v>201</v>
      </c>
      <c r="C1" s="237">
        <v>2000</v>
      </c>
      <c r="D1" s="238">
        <v>2001</v>
      </c>
      <c r="E1" s="238">
        <v>2002</v>
      </c>
      <c r="F1" s="238">
        <v>2003</v>
      </c>
      <c r="G1" s="238">
        <v>2004</v>
      </c>
      <c r="H1" s="238">
        <v>2005</v>
      </c>
      <c r="I1" s="238">
        <v>2006</v>
      </c>
      <c r="J1" s="238">
        <v>2007</v>
      </c>
      <c r="K1" s="238">
        <v>2008</v>
      </c>
      <c r="L1" s="238">
        <v>2009</v>
      </c>
      <c r="M1" s="238">
        <v>2010</v>
      </c>
      <c r="N1" s="238">
        <v>2011</v>
      </c>
      <c r="O1" s="238">
        <v>2012</v>
      </c>
      <c r="P1" s="238">
        <v>2013</v>
      </c>
      <c r="Q1" s="238">
        <v>2014</v>
      </c>
      <c r="R1" s="238">
        <v>2015</v>
      </c>
      <c r="S1" s="238">
        <v>2016</v>
      </c>
      <c r="T1" s="238">
        <v>2017</v>
      </c>
      <c r="U1" s="238">
        <v>2018</v>
      </c>
      <c r="V1" s="238">
        <v>2019</v>
      </c>
      <c r="W1" s="238">
        <v>2020</v>
      </c>
      <c r="X1" s="238">
        <v>2021</v>
      </c>
      <c r="Y1" s="238">
        <v>2022</v>
      </c>
      <c r="Z1" s="238">
        <v>2023</v>
      </c>
      <c r="AA1" s="238">
        <v>2024</v>
      </c>
      <c r="AB1" s="238">
        <v>2025</v>
      </c>
      <c r="AC1" s="238">
        <v>2026</v>
      </c>
      <c r="AD1" s="238">
        <v>2027</v>
      </c>
      <c r="AE1" s="238">
        <v>2028</v>
      </c>
      <c r="AF1" s="238">
        <v>2029</v>
      </c>
      <c r="AG1" s="238">
        <v>2030</v>
      </c>
      <c r="AH1" s="238">
        <v>2031</v>
      </c>
      <c r="AI1" s="238">
        <v>2032</v>
      </c>
      <c r="AJ1" s="238">
        <v>2033</v>
      </c>
      <c r="AK1" s="238">
        <v>2034</v>
      </c>
      <c r="AL1" s="238">
        <v>2035</v>
      </c>
      <c r="AM1" s="238">
        <v>2036</v>
      </c>
      <c r="AN1" s="238">
        <v>2037</v>
      </c>
      <c r="AO1" s="238">
        <v>2038</v>
      </c>
      <c r="AP1" s="238">
        <v>2039</v>
      </c>
      <c r="AQ1" s="238">
        <v>2040</v>
      </c>
      <c r="AR1" s="238">
        <v>2041</v>
      </c>
      <c r="AS1" s="238">
        <v>2042</v>
      </c>
      <c r="AT1" s="238">
        <v>2043</v>
      </c>
      <c r="AU1" s="238">
        <v>2044</v>
      </c>
      <c r="AV1" s="238">
        <v>2045</v>
      </c>
      <c r="AW1" s="238">
        <v>2046</v>
      </c>
      <c r="AX1" s="238">
        <v>2047</v>
      </c>
      <c r="AY1" s="238">
        <v>2048</v>
      </c>
      <c r="AZ1" s="238">
        <v>2049</v>
      </c>
      <c r="BA1" s="239">
        <v>2050</v>
      </c>
    </row>
    <row r="2" spans="1:53" x14ac:dyDescent="0.35">
      <c r="A2" s="241" t="s">
        <v>202</v>
      </c>
      <c r="B2" s="242" t="s">
        <v>203</v>
      </c>
      <c r="C2" s="243">
        <v>30349.024571148802</v>
      </c>
      <c r="D2" s="244">
        <v>29984.544980000024</v>
      </c>
      <c r="E2" s="244">
        <v>30533.510480000001</v>
      </c>
      <c r="F2" s="244">
        <v>29251.523590000001</v>
      </c>
      <c r="G2" s="244">
        <v>30766.369099999964</v>
      </c>
      <c r="H2" s="244">
        <v>31516.045822658882</v>
      </c>
      <c r="I2" s="244">
        <v>31703.062620000008</v>
      </c>
      <c r="J2" s="244">
        <v>30335.696210000016</v>
      </c>
      <c r="K2" s="244">
        <v>29403.46871999999</v>
      </c>
      <c r="L2" s="244">
        <v>26824.835649999975</v>
      </c>
      <c r="M2" s="244">
        <v>27470.67089919456</v>
      </c>
      <c r="N2" s="244">
        <v>27045.239228466915</v>
      </c>
      <c r="O2" s="244">
        <v>24323.560483584497</v>
      </c>
      <c r="P2" s="244">
        <v>22869.390448289309</v>
      </c>
      <c r="Q2" s="244">
        <v>21642.94806763087</v>
      </c>
      <c r="R2" s="244">
        <v>22428.94320713601</v>
      </c>
      <c r="S2" s="244">
        <v>22723.557813043699</v>
      </c>
      <c r="T2" s="244">
        <v>23115.923867478323</v>
      </c>
      <c r="U2" s="244">
        <v>23489.519577783107</v>
      </c>
      <c r="V2" s="244">
        <v>23821.781446223646</v>
      </c>
      <c r="W2" s="244">
        <v>24114.353303539316</v>
      </c>
      <c r="X2" s="244">
        <v>24384.688784528484</v>
      </c>
      <c r="Y2" s="244">
        <v>24638.789917334452</v>
      </c>
      <c r="Z2" s="244">
        <v>24880.698251834699</v>
      </c>
      <c r="AA2" s="244">
        <v>25113.591536433338</v>
      </c>
      <c r="AB2" s="244">
        <v>25340.730355157652</v>
      </c>
      <c r="AC2" s="244">
        <v>25568.80027807644</v>
      </c>
      <c r="AD2" s="244">
        <v>25797.258834125649</v>
      </c>
      <c r="AE2" s="244">
        <v>26025.811591161277</v>
      </c>
      <c r="AF2" s="244">
        <v>26253.983458165509</v>
      </c>
      <c r="AG2" s="244">
        <v>26480.900863263207</v>
      </c>
      <c r="AH2" s="244">
        <v>26705.684699889887</v>
      </c>
      <c r="AI2" s="244">
        <v>26928.779259955147</v>
      </c>
      <c r="AJ2" s="244">
        <v>27152.667110941205</v>
      </c>
      <c r="AK2" s="244">
        <v>27378.065897286211</v>
      </c>
      <c r="AL2" s="244">
        <v>27604.974033345519</v>
      </c>
      <c r="AM2" s="244">
        <v>27835.185270119477</v>
      </c>
      <c r="AN2" s="244">
        <v>28070.085338314646</v>
      </c>
      <c r="AO2" s="244">
        <v>28309.352514760034</v>
      </c>
      <c r="AP2" s="244">
        <v>28553.787407925891</v>
      </c>
      <c r="AQ2" s="244">
        <v>28804.846271342805</v>
      </c>
      <c r="AR2" s="244">
        <v>29062.856561792636</v>
      </c>
      <c r="AS2" s="244">
        <v>29327.422889937949</v>
      </c>
      <c r="AT2" s="244">
        <v>29597.260331538986</v>
      </c>
      <c r="AU2" s="244">
        <v>29870.814329848658</v>
      </c>
      <c r="AV2" s="244">
        <v>30151.751278691791</v>
      </c>
      <c r="AW2" s="244">
        <v>30437.279724562482</v>
      </c>
      <c r="AX2" s="244">
        <v>30723.766381373567</v>
      </c>
      <c r="AY2" s="244">
        <v>31011.380058592506</v>
      </c>
      <c r="AZ2" s="244">
        <v>31300.918094509594</v>
      </c>
      <c r="BA2" s="245">
        <v>31593.509546653368</v>
      </c>
    </row>
    <row r="3" spans="1:53" x14ac:dyDescent="0.35">
      <c r="A3" s="246" t="s">
        <v>204</v>
      </c>
      <c r="B3" s="247" t="s">
        <v>205</v>
      </c>
      <c r="C3" s="248">
        <v>790.43718638815676</v>
      </c>
      <c r="D3" s="249">
        <v>970.81346000002407</v>
      </c>
      <c r="E3" s="249">
        <v>1211.6223100000022</v>
      </c>
      <c r="F3" s="249">
        <v>1179.1867199999999</v>
      </c>
      <c r="G3" s="249">
        <v>1333.6296599999728</v>
      </c>
      <c r="H3" s="249">
        <v>1245.2129879219358</v>
      </c>
      <c r="I3" s="249">
        <v>1336.433890000008</v>
      </c>
      <c r="J3" s="249">
        <v>1373.3035300000047</v>
      </c>
      <c r="K3" s="249">
        <v>1403.325210000002</v>
      </c>
      <c r="L3" s="249">
        <v>1075.9979099999737</v>
      </c>
      <c r="M3" s="249">
        <v>1030.5417137904749</v>
      </c>
      <c r="N3" s="249">
        <v>1219.0269253814156</v>
      </c>
      <c r="O3" s="249">
        <v>1171.1353724532282</v>
      </c>
      <c r="P3" s="249">
        <v>1258.1846468861363</v>
      </c>
      <c r="Q3" s="249">
        <v>1304.5205449989553</v>
      </c>
      <c r="R3" s="249">
        <v>1179.9811124773291</v>
      </c>
      <c r="S3" s="249">
        <v>1194.922021500455</v>
      </c>
      <c r="T3" s="249">
        <v>1214.8580494347088</v>
      </c>
      <c r="U3" s="249">
        <v>1234.8100633911777</v>
      </c>
      <c r="V3" s="249">
        <v>1252.9723129134263</v>
      </c>
      <c r="W3" s="249">
        <v>1268.95744213847</v>
      </c>
      <c r="X3" s="249">
        <v>1283.6568318484167</v>
      </c>
      <c r="Y3" s="249">
        <v>1297.3411248402863</v>
      </c>
      <c r="Z3" s="249">
        <v>1310.2146110648559</v>
      </c>
      <c r="AA3" s="249">
        <v>1322.4815712400773</v>
      </c>
      <c r="AB3" s="249">
        <v>1334.3771855890038</v>
      </c>
      <c r="AC3" s="249">
        <v>1346.3127035446209</v>
      </c>
      <c r="AD3" s="249">
        <v>1358.3082498406718</v>
      </c>
      <c r="AE3" s="249">
        <v>1370.4151582629031</v>
      </c>
      <c r="AF3" s="249">
        <v>1382.6096895272465</v>
      </c>
      <c r="AG3" s="249">
        <v>1394.7871397071222</v>
      </c>
      <c r="AH3" s="249">
        <v>1406.8934701892601</v>
      </c>
      <c r="AI3" s="249">
        <v>1418.8945411008233</v>
      </c>
      <c r="AJ3" s="249">
        <v>1430.8642212981194</v>
      </c>
      <c r="AK3" s="249">
        <v>1442.9581451722627</v>
      </c>
      <c r="AL3" s="249">
        <v>1455.2070524287642</v>
      </c>
      <c r="AM3" s="249">
        <v>1467.6896009808181</v>
      </c>
      <c r="AN3" s="249">
        <v>1480.5021748655599</v>
      </c>
      <c r="AO3" s="249">
        <v>1493.5858989057851</v>
      </c>
      <c r="AP3" s="249">
        <v>1506.9517347631399</v>
      </c>
      <c r="AQ3" s="249">
        <v>1520.6921711727246</v>
      </c>
      <c r="AR3" s="249">
        <v>1534.8002248519947</v>
      </c>
      <c r="AS3" s="249">
        <v>1549.2069319241634</v>
      </c>
      <c r="AT3" s="249">
        <v>1563.7341084474308</v>
      </c>
      <c r="AU3" s="249">
        <v>1578.3021059383113</v>
      </c>
      <c r="AV3" s="249">
        <v>1593.0460565263943</v>
      </c>
      <c r="AW3" s="249">
        <v>1607.9025968458614</v>
      </c>
      <c r="AX3" s="249">
        <v>1622.6892208300455</v>
      </c>
      <c r="AY3" s="249">
        <v>1637.4184456608882</v>
      </c>
      <c r="AZ3" s="249">
        <v>1652.1505589674452</v>
      </c>
      <c r="BA3" s="250">
        <v>1666.9374710631832</v>
      </c>
    </row>
    <row r="4" spans="1:53" x14ac:dyDescent="0.35">
      <c r="A4" s="251" t="s">
        <v>206</v>
      </c>
      <c r="B4" s="252" t="s">
        <v>207</v>
      </c>
      <c r="C4" s="253">
        <v>666.76090876086209</v>
      </c>
      <c r="D4" s="254">
        <v>837.9972900000239</v>
      </c>
      <c r="E4" s="254">
        <v>1058.6864900000021</v>
      </c>
      <c r="F4" s="254">
        <v>1048.6943200000003</v>
      </c>
      <c r="G4" s="254">
        <v>1191.8012299999725</v>
      </c>
      <c r="H4" s="254">
        <v>1090.0801012386837</v>
      </c>
      <c r="I4" s="254">
        <v>1153.1867400000078</v>
      </c>
      <c r="J4" s="254">
        <v>1147.4985200000044</v>
      </c>
      <c r="K4" s="254">
        <v>1152.7836500000024</v>
      </c>
      <c r="L4" s="254">
        <v>773.52259999997375</v>
      </c>
      <c r="M4" s="254">
        <v>631.42462459491639</v>
      </c>
      <c r="N4" s="254">
        <v>872.55012831622946</v>
      </c>
      <c r="O4" s="254">
        <v>811.36841578936344</v>
      </c>
      <c r="P4" s="254">
        <v>882.43393992110202</v>
      </c>
      <c r="Q4" s="254">
        <v>927.73805248884389</v>
      </c>
      <c r="R4" s="254">
        <v>796.11830898558901</v>
      </c>
      <c r="S4" s="254">
        <v>805.92117857860649</v>
      </c>
      <c r="T4" s="254">
        <v>818.79540247982334</v>
      </c>
      <c r="U4" s="254">
        <v>832.06659490597974</v>
      </c>
      <c r="V4" s="254">
        <v>844.22679370998515</v>
      </c>
      <c r="W4" s="254">
        <v>854.87778085314551</v>
      </c>
      <c r="X4" s="254">
        <v>864.75611656270462</v>
      </c>
      <c r="Y4" s="254">
        <v>874.06656152210326</v>
      </c>
      <c r="Z4" s="254">
        <v>882.99849115255449</v>
      </c>
      <c r="AA4" s="254">
        <v>891.71539708095986</v>
      </c>
      <c r="AB4" s="254">
        <v>900.32606324654034</v>
      </c>
      <c r="AC4" s="254">
        <v>909.03078674344044</v>
      </c>
      <c r="AD4" s="254">
        <v>917.74451641860139</v>
      </c>
      <c r="AE4" s="254">
        <v>926.48837074123276</v>
      </c>
      <c r="AF4" s="254">
        <v>935.25947548005286</v>
      </c>
      <c r="AG4" s="254">
        <v>943.98670991561539</v>
      </c>
      <c r="AH4" s="254">
        <v>952.6808814655933</v>
      </c>
      <c r="AI4" s="254">
        <v>961.32337975983671</v>
      </c>
      <c r="AJ4" s="254">
        <v>969.97415665771859</v>
      </c>
      <c r="AK4" s="254">
        <v>978.75329038280142</v>
      </c>
      <c r="AL4" s="254">
        <v>987.64686704174414</v>
      </c>
      <c r="AM4" s="254">
        <v>996.70159277570781</v>
      </c>
      <c r="AN4" s="254">
        <v>1005.9770749121695</v>
      </c>
      <c r="AO4" s="254">
        <v>1015.4404438157268</v>
      </c>
      <c r="AP4" s="254">
        <v>1025.1040088008251</v>
      </c>
      <c r="AQ4" s="254">
        <v>1034.9798417912898</v>
      </c>
      <c r="AR4" s="254">
        <v>1045.1275286005791</v>
      </c>
      <c r="AS4" s="254">
        <v>1055.5318452464771</v>
      </c>
      <c r="AT4" s="254">
        <v>1066.0388280667535</v>
      </c>
      <c r="AU4" s="254">
        <v>1076.5751854838654</v>
      </c>
      <c r="AV4" s="254">
        <v>1087.300041550709</v>
      </c>
      <c r="AW4" s="254">
        <v>1098.1262851085778</v>
      </c>
      <c r="AX4" s="254">
        <v>1108.9300820261913</v>
      </c>
      <c r="AY4" s="254">
        <v>1119.758086545485</v>
      </c>
      <c r="AZ4" s="254">
        <v>1130.6543909723996</v>
      </c>
      <c r="BA4" s="255">
        <v>1141.6510142701425</v>
      </c>
    </row>
    <row r="5" spans="1:53" x14ac:dyDescent="0.35">
      <c r="A5" s="256" t="s">
        <v>208</v>
      </c>
      <c r="B5" s="257" t="s">
        <v>209</v>
      </c>
      <c r="C5" s="258">
        <v>177.89238573345619</v>
      </c>
      <c r="D5" s="259">
        <v>169.7069400000228</v>
      </c>
      <c r="E5" s="259">
        <v>139.00372000000164</v>
      </c>
      <c r="F5" s="259">
        <v>142.30001000000104</v>
      </c>
      <c r="G5" s="259">
        <v>205.79627999997265</v>
      </c>
      <c r="H5" s="259">
        <v>230.65430896356835</v>
      </c>
      <c r="I5" s="259">
        <v>186.88758000000763</v>
      </c>
      <c r="J5" s="259">
        <v>239.90011000000433</v>
      </c>
      <c r="K5" s="259">
        <v>248.27816000000234</v>
      </c>
      <c r="L5" s="259">
        <v>146.99882999997405</v>
      </c>
      <c r="M5" s="259">
        <v>199.09085994285914</v>
      </c>
      <c r="N5" s="259">
        <v>397.66154956216519</v>
      </c>
      <c r="O5" s="259">
        <v>361.98212658443043</v>
      </c>
      <c r="P5" s="259">
        <v>378.23272752593681</v>
      </c>
      <c r="Q5" s="259">
        <v>353.67216310851887</v>
      </c>
      <c r="R5" s="259">
        <v>331.44526072930722</v>
      </c>
      <c r="S5" s="259">
        <v>335.33288107389285</v>
      </c>
      <c r="T5" s="259">
        <v>341.23546906120646</v>
      </c>
      <c r="U5" s="259">
        <v>347.27460938569004</v>
      </c>
      <c r="V5" s="259">
        <v>352.72976601972414</v>
      </c>
      <c r="W5" s="259">
        <v>357.42313442395562</v>
      </c>
      <c r="X5" s="259">
        <v>361.73188894276149</v>
      </c>
      <c r="Y5" s="259">
        <v>365.78466762218875</v>
      </c>
      <c r="Z5" s="259">
        <v>369.65234404404754</v>
      </c>
      <c r="AA5" s="259">
        <v>373.38044277507947</v>
      </c>
      <c r="AB5" s="259">
        <v>377.04282650692647</v>
      </c>
      <c r="AC5" s="259">
        <v>380.68455721729254</v>
      </c>
      <c r="AD5" s="259">
        <v>384.26654589293355</v>
      </c>
      <c r="AE5" s="259">
        <v>387.79998145330677</v>
      </c>
      <c r="AF5" s="259">
        <v>391.30086913641497</v>
      </c>
      <c r="AG5" s="259">
        <v>394.76789554509918</v>
      </c>
      <c r="AH5" s="259">
        <v>398.20206057910178</v>
      </c>
      <c r="AI5" s="259">
        <v>401.58853098948549</v>
      </c>
      <c r="AJ5" s="259">
        <v>404.94920224938585</v>
      </c>
      <c r="AK5" s="259">
        <v>408.34065611083128</v>
      </c>
      <c r="AL5" s="259">
        <v>411.7607304858609</v>
      </c>
      <c r="AM5" s="259">
        <v>415.21667407939242</v>
      </c>
      <c r="AN5" s="259">
        <v>418.71167758803284</v>
      </c>
      <c r="AO5" s="259">
        <v>422.24858435024504</v>
      </c>
      <c r="AP5" s="259">
        <v>425.84631295755509</v>
      </c>
      <c r="AQ5" s="259">
        <v>429.4864914948738</v>
      </c>
      <c r="AR5" s="259">
        <v>433.23066794236979</v>
      </c>
      <c r="AS5" s="259">
        <v>437.07902818040793</v>
      </c>
      <c r="AT5" s="259">
        <v>440.96420325687916</v>
      </c>
      <c r="AU5" s="259">
        <v>444.86075543072076</v>
      </c>
      <c r="AV5" s="259">
        <v>448.7937547157581</v>
      </c>
      <c r="AW5" s="259">
        <v>452.72220996759017</v>
      </c>
      <c r="AX5" s="259">
        <v>456.67444888847541</v>
      </c>
      <c r="AY5" s="259">
        <v>460.65838264503952</v>
      </c>
      <c r="AZ5" s="259">
        <v>464.68856056556831</v>
      </c>
      <c r="BA5" s="260">
        <v>468.77432066156064</v>
      </c>
    </row>
    <row r="6" spans="1:53" x14ac:dyDescent="0.35">
      <c r="A6" s="261" t="s">
        <v>210</v>
      </c>
      <c r="B6" s="262" t="s">
        <v>211</v>
      </c>
      <c r="C6" s="263">
        <v>0</v>
      </c>
      <c r="D6" s="264">
        <v>0</v>
      </c>
      <c r="E6" s="264">
        <v>0</v>
      </c>
      <c r="F6" s="264">
        <v>0</v>
      </c>
      <c r="G6" s="264">
        <v>0</v>
      </c>
      <c r="H6" s="264">
        <v>14.903777537268869</v>
      </c>
      <c r="I6" s="264">
        <v>5.6876700000004217</v>
      </c>
      <c r="J6" s="264">
        <v>9.6998199999998693</v>
      </c>
      <c r="K6" s="264">
        <v>20.783170000000261</v>
      </c>
      <c r="L6" s="264">
        <v>13.702849999999225</v>
      </c>
      <c r="M6" s="264">
        <v>20.994349813295536</v>
      </c>
      <c r="N6" s="264">
        <v>82.07470859669796</v>
      </c>
      <c r="O6" s="264">
        <v>85.330050727950649</v>
      </c>
      <c r="P6" s="264">
        <v>103.69803114326852</v>
      </c>
      <c r="Q6" s="264">
        <v>74.245829750153007</v>
      </c>
      <c r="R6" s="264">
        <v>65.036251910563919</v>
      </c>
      <c r="S6" s="264">
        <v>65.904453929600066</v>
      </c>
      <c r="T6" s="264">
        <v>66.942597024729423</v>
      </c>
      <c r="U6" s="264">
        <v>68.122700081751532</v>
      </c>
      <c r="V6" s="264">
        <v>69.295147216253426</v>
      </c>
      <c r="W6" s="264">
        <v>70.360545213863816</v>
      </c>
      <c r="X6" s="264">
        <v>71.364261811377943</v>
      </c>
      <c r="Y6" s="264">
        <v>72.303486066147727</v>
      </c>
      <c r="Z6" s="264">
        <v>73.192941125681685</v>
      </c>
      <c r="AA6" s="264">
        <v>74.053269615501563</v>
      </c>
      <c r="AB6" s="264">
        <v>74.89679404109863</v>
      </c>
      <c r="AC6" s="264">
        <v>75.73570081995021</v>
      </c>
      <c r="AD6" s="264">
        <v>76.575536218800522</v>
      </c>
      <c r="AE6" s="264">
        <v>77.425760398711276</v>
      </c>
      <c r="AF6" s="264">
        <v>78.287589041650818</v>
      </c>
      <c r="AG6" s="264">
        <v>79.15069922189852</v>
      </c>
      <c r="AH6" s="264">
        <v>80.012471561970642</v>
      </c>
      <c r="AI6" s="264">
        <v>80.865182209787775</v>
      </c>
      <c r="AJ6" s="264">
        <v>81.710284891645315</v>
      </c>
      <c r="AK6" s="264">
        <v>82.560045419340298</v>
      </c>
      <c r="AL6" s="264">
        <v>83.411572259619987</v>
      </c>
      <c r="AM6" s="264">
        <v>84.26920685959729</v>
      </c>
      <c r="AN6" s="264">
        <v>85.148513714614154</v>
      </c>
      <c r="AO6" s="264">
        <v>86.046025897061156</v>
      </c>
      <c r="AP6" s="264">
        <v>86.95927256567002</v>
      </c>
      <c r="AQ6" s="264">
        <v>87.883880941486794</v>
      </c>
      <c r="AR6" s="264">
        <v>88.822858356911297</v>
      </c>
      <c r="AS6" s="264">
        <v>89.776505366982036</v>
      </c>
      <c r="AT6" s="264">
        <v>90.727440279322252</v>
      </c>
      <c r="AU6" s="264">
        <v>91.667921126299092</v>
      </c>
      <c r="AV6" s="264">
        <v>92.604364590934324</v>
      </c>
      <c r="AW6" s="264">
        <v>93.541732832099669</v>
      </c>
      <c r="AX6" s="264">
        <v>94.479836808263769</v>
      </c>
      <c r="AY6" s="264">
        <v>95.424739090365165</v>
      </c>
      <c r="AZ6" s="264">
        <v>96.381283996442164</v>
      </c>
      <c r="BA6" s="265">
        <v>97.352287823568801</v>
      </c>
    </row>
    <row r="7" spans="1:53" x14ac:dyDescent="0.35">
      <c r="A7" s="261" t="s">
        <v>212</v>
      </c>
      <c r="B7" s="262" t="s">
        <v>213</v>
      </c>
      <c r="C7" s="263">
        <v>171.27635439687265</v>
      </c>
      <c r="D7" s="264">
        <v>164.6996100000224</v>
      </c>
      <c r="E7" s="264">
        <v>130.60365999999988</v>
      </c>
      <c r="F7" s="264">
        <v>134.40020999999999</v>
      </c>
      <c r="G7" s="264">
        <v>144.19627999997269</v>
      </c>
      <c r="H7" s="264">
        <v>165.59324284670907</v>
      </c>
      <c r="I7" s="264">
        <v>169.39991000000609</v>
      </c>
      <c r="J7" s="264">
        <v>169.29969000000628</v>
      </c>
      <c r="K7" s="264">
        <v>164.8952800000018</v>
      </c>
      <c r="L7" s="264">
        <v>102.09532999997596</v>
      </c>
      <c r="M7" s="264">
        <v>132.29572095277527</v>
      </c>
      <c r="N7" s="264">
        <v>164.15878702078902</v>
      </c>
      <c r="O7" s="264">
        <v>141.96973229553521</v>
      </c>
      <c r="P7" s="264">
        <v>132.24892794858874</v>
      </c>
      <c r="Q7" s="264">
        <v>96.61309898340383</v>
      </c>
      <c r="R7" s="264">
        <v>70.722267976555415</v>
      </c>
      <c r="S7" s="264">
        <v>71.188746667803471</v>
      </c>
      <c r="T7" s="264">
        <v>71.92668829082902</v>
      </c>
      <c r="U7" s="264">
        <v>72.645595923482134</v>
      </c>
      <c r="V7" s="264">
        <v>73.253885055086073</v>
      </c>
      <c r="W7" s="264">
        <v>73.7180106852487</v>
      </c>
      <c r="X7" s="264">
        <v>74.13032394929715</v>
      </c>
      <c r="Y7" s="264">
        <v>74.502024071841547</v>
      </c>
      <c r="Z7" s="264">
        <v>74.853018139428613</v>
      </c>
      <c r="AA7" s="264">
        <v>75.188229752069049</v>
      </c>
      <c r="AB7" s="264">
        <v>75.501586750459026</v>
      </c>
      <c r="AC7" s="264">
        <v>75.786941898438414</v>
      </c>
      <c r="AD7" s="264">
        <v>76.024238646016855</v>
      </c>
      <c r="AE7" s="264">
        <v>76.218500020464091</v>
      </c>
      <c r="AF7" s="264">
        <v>76.38559246895656</v>
      </c>
      <c r="AG7" s="264">
        <v>76.549735085024452</v>
      </c>
      <c r="AH7" s="264">
        <v>76.70684800440425</v>
      </c>
      <c r="AI7" s="264">
        <v>76.861360312225756</v>
      </c>
      <c r="AJ7" s="264">
        <v>77.028785624673688</v>
      </c>
      <c r="AK7" s="264">
        <v>77.205191694575291</v>
      </c>
      <c r="AL7" s="264">
        <v>77.398790040945343</v>
      </c>
      <c r="AM7" s="264">
        <v>77.610807900880815</v>
      </c>
      <c r="AN7" s="264">
        <v>77.83692283275316</v>
      </c>
      <c r="AO7" s="264">
        <v>78.081260795476965</v>
      </c>
      <c r="AP7" s="264">
        <v>78.34747132632657</v>
      </c>
      <c r="AQ7" s="264">
        <v>78.637582628624969</v>
      </c>
      <c r="AR7" s="264">
        <v>78.983586557715498</v>
      </c>
      <c r="AS7" s="264">
        <v>79.392036698055577</v>
      </c>
      <c r="AT7" s="264">
        <v>79.868015253447339</v>
      </c>
      <c r="AU7" s="264">
        <v>80.397528404453197</v>
      </c>
      <c r="AV7" s="264">
        <v>80.985325936714005</v>
      </c>
      <c r="AW7" s="264">
        <v>81.591196470291081</v>
      </c>
      <c r="AX7" s="264">
        <v>82.231230928660082</v>
      </c>
      <c r="AY7" s="264">
        <v>82.901704598762976</v>
      </c>
      <c r="AZ7" s="264">
        <v>83.596819510418158</v>
      </c>
      <c r="BA7" s="265">
        <v>84.309077702144805</v>
      </c>
    </row>
    <row r="8" spans="1:53" x14ac:dyDescent="0.35">
      <c r="A8" s="261" t="s">
        <v>214</v>
      </c>
      <c r="B8" s="262" t="s">
        <v>215</v>
      </c>
      <c r="C8" s="263">
        <v>6.616031336583541</v>
      </c>
      <c r="D8" s="264">
        <v>5.0073300000003655</v>
      </c>
      <c r="E8" s="264">
        <v>8.4000600000017567</v>
      </c>
      <c r="F8" s="264">
        <v>7.8998000000010515</v>
      </c>
      <c r="G8" s="264">
        <v>61.599999999999987</v>
      </c>
      <c r="H8" s="264">
        <v>50.157288579590379</v>
      </c>
      <c r="I8" s="264">
        <v>11.800000000001093</v>
      </c>
      <c r="J8" s="264">
        <v>60.900599999998228</v>
      </c>
      <c r="K8" s="264">
        <v>62.599710000000272</v>
      </c>
      <c r="L8" s="264">
        <v>31.200649999998866</v>
      </c>
      <c r="M8" s="264">
        <v>45.800789176788349</v>
      </c>
      <c r="N8" s="264">
        <v>151.42805394467817</v>
      </c>
      <c r="O8" s="264">
        <v>134.6823435609445</v>
      </c>
      <c r="P8" s="264">
        <v>142.28576843407953</v>
      </c>
      <c r="Q8" s="264">
        <v>182.81323437496201</v>
      </c>
      <c r="R8" s="264">
        <v>195.68674084218785</v>
      </c>
      <c r="S8" s="264">
        <v>198.23968047648935</v>
      </c>
      <c r="T8" s="264">
        <v>202.36618374564793</v>
      </c>
      <c r="U8" s="264">
        <v>206.50631338045625</v>
      </c>
      <c r="V8" s="264">
        <v>210.18073374838457</v>
      </c>
      <c r="W8" s="264">
        <v>213.34457852484306</v>
      </c>
      <c r="X8" s="264">
        <v>216.23730318208641</v>
      </c>
      <c r="Y8" s="264">
        <v>218.97915748419948</v>
      </c>
      <c r="Z8" s="264">
        <v>221.60638477893724</v>
      </c>
      <c r="AA8" s="264">
        <v>224.1389434075088</v>
      </c>
      <c r="AB8" s="264">
        <v>226.64444571536879</v>
      </c>
      <c r="AC8" s="264">
        <v>229.16191449890391</v>
      </c>
      <c r="AD8" s="264">
        <v>231.6667710281161</v>
      </c>
      <c r="AE8" s="264">
        <v>234.15572103413146</v>
      </c>
      <c r="AF8" s="264">
        <v>236.62768762580762</v>
      </c>
      <c r="AG8" s="264">
        <v>239.06746123817624</v>
      </c>
      <c r="AH8" s="264">
        <v>241.48274101272693</v>
      </c>
      <c r="AI8" s="264">
        <v>243.86198846747192</v>
      </c>
      <c r="AJ8" s="264">
        <v>246.21013173306693</v>
      </c>
      <c r="AK8" s="264">
        <v>248.57541899691574</v>
      </c>
      <c r="AL8" s="264">
        <v>250.95036818529567</v>
      </c>
      <c r="AM8" s="264">
        <v>253.33665931891437</v>
      </c>
      <c r="AN8" s="264">
        <v>255.72624104066546</v>
      </c>
      <c r="AO8" s="264">
        <v>258.12129765770686</v>
      </c>
      <c r="AP8" s="264">
        <v>260.53956906555845</v>
      </c>
      <c r="AQ8" s="264">
        <v>262.96502792476207</v>
      </c>
      <c r="AR8" s="264">
        <v>265.42422302774298</v>
      </c>
      <c r="AS8" s="264">
        <v>267.9104861153703</v>
      </c>
      <c r="AT8" s="264">
        <v>270.36874772410954</v>
      </c>
      <c r="AU8" s="264">
        <v>272.79530589996853</v>
      </c>
      <c r="AV8" s="264">
        <v>275.2040641881099</v>
      </c>
      <c r="AW8" s="264">
        <v>277.58928066519957</v>
      </c>
      <c r="AX8" s="264">
        <v>279.96338115155146</v>
      </c>
      <c r="AY8" s="264">
        <v>282.33193895591131</v>
      </c>
      <c r="AZ8" s="264">
        <v>284.71045705870802</v>
      </c>
      <c r="BA8" s="265">
        <v>287.11295513584707</v>
      </c>
    </row>
    <row r="9" spans="1:53" x14ac:dyDescent="0.35">
      <c r="A9" s="261" t="s">
        <v>216</v>
      </c>
      <c r="B9" s="262" t="s">
        <v>217</v>
      </c>
      <c r="C9" s="263">
        <v>0</v>
      </c>
      <c r="D9" s="264">
        <v>0</v>
      </c>
      <c r="E9" s="264">
        <v>0</v>
      </c>
      <c r="F9" s="264">
        <v>0</v>
      </c>
      <c r="G9" s="264">
        <v>0</v>
      </c>
      <c r="H9" s="264">
        <v>0</v>
      </c>
      <c r="I9" s="264">
        <v>0</v>
      </c>
      <c r="J9" s="264">
        <v>0</v>
      </c>
      <c r="K9" s="264">
        <v>0</v>
      </c>
      <c r="L9" s="264">
        <v>0</v>
      </c>
      <c r="M9" s="264">
        <v>0</v>
      </c>
      <c r="N9" s="264">
        <v>0</v>
      </c>
      <c r="O9" s="264">
        <v>0</v>
      </c>
      <c r="P9" s="264">
        <v>0</v>
      </c>
      <c r="Q9" s="264">
        <v>0</v>
      </c>
      <c r="R9" s="264">
        <v>0</v>
      </c>
      <c r="S9" s="264">
        <v>0</v>
      </c>
      <c r="T9" s="264">
        <v>0</v>
      </c>
      <c r="U9" s="264">
        <v>0</v>
      </c>
      <c r="V9" s="264">
        <v>0</v>
      </c>
      <c r="W9" s="264">
        <v>0</v>
      </c>
      <c r="X9" s="264">
        <v>0</v>
      </c>
      <c r="Y9" s="264">
        <v>0</v>
      </c>
      <c r="Z9" s="264">
        <v>0</v>
      </c>
      <c r="AA9" s="264">
        <v>0</v>
      </c>
      <c r="AB9" s="264">
        <v>0</v>
      </c>
      <c r="AC9" s="264">
        <v>0</v>
      </c>
      <c r="AD9" s="264">
        <v>0</v>
      </c>
      <c r="AE9" s="264">
        <v>0</v>
      </c>
      <c r="AF9" s="264">
        <v>0</v>
      </c>
      <c r="AG9" s="264">
        <v>0</v>
      </c>
      <c r="AH9" s="264">
        <v>0</v>
      </c>
      <c r="AI9" s="264">
        <v>0</v>
      </c>
      <c r="AJ9" s="264">
        <v>0</v>
      </c>
      <c r="AK9" s="264">
        <v>0</v>
      </c>
      <c r="AL9" s="264">
        <v>0</v>
      </c>
      <c r="AM9" s="264">
        <v>0</v>
      </c>
      <c r="AN9" s="264">
        <v>0</v>
      </c>
      <c r="AO9" s="264">
        <v>0</v>
      </c>
      <c r="AP9" s="264">
        <v>0</v>
      </c>
      <c r="AQ9" s="264">
        <v>0</v>
      </c>
      <c r="AR9" s="264">
        <v>0</v>
      </c>
      <c r="AS9" s="264">
        <v>0</v>
      </c>
      <c r="AT9" s="264">
        <v>0</v>
      </c>
      <c r="AU9" s="264">
        <v>0</v>
      </c>
      <c r="AV9" s="264">
        <v>0</v>
      </c>
      <c r="AW9" s="264">
        <v>0</v>
      </c>
      <c r="AX9" s="264">
        <v>0</v>
      </c>
      <c r="AY9" s="264">
        <v>0</v>
      </c>
      <c r="AZ9" s="264">
        <v>0</v>
      </c>
      <c r="BA9" s="265">
        <v>0</v>
      </c>
    </row>
    <row r="10" spans="1:53" x14ac:dyDescent="0.35">
      <c r="A10" s="256" t="s">
        <v>218</v>
      </c>
      <c r="B10" s="257" t="s">
        <v>219</v>
      </c>
      <c r="C10" s="258">
        <v>0</v>
      </c>
      <c r="D10" s="259">
        <v>0</v>
      </c>
      <c r="E10" s="259">
        <v>0</v>
      </c>
      <c r="F10" s="259">
        <v>0</v>
      </c>
      <c r="G10" s="259">
        <v>0</v>
      </c>
      <c r="H10" s="259">
        <v>0</v>
      </c>
      <c r="I10" s="259">
        <v>0</v>
      </c>
      <c r="J10" s="259">
        <v>0</v>
      </c>
      <c r="K10" s="259">
        <v>0</v>
      </c>
      <c r="L10" s="259">
        <v>0</v>
      </c>
      <c r="M10" s="259">
        <v>0</v>
      </c>
      <c r="N10" s="259">
        <v>0.69321212420359435</v>
      </c>
      <c r="O10" s="259">
        <v>0</v>
      </c>
      <c r="P10" s="259">
        <v>0</v>
      </c>
      <c r="Q10" s="259">
        <v>0</v>
      </c>
      <c r="R10" s="259">
        <v>0</v>
      </c>
      <c r="S10" s="259">
        <v>0</v>
      </c>
      <c r="T10" s="259">
        <v>0</v>
      </c>
      <c r="U10" s="259">
        <v>0</v>
      </c>
      <c r="V10" s="259">
        <v>0</v>
      </c>
      <c r="W10" s="259">
        <v>0</v>
      </c>
      <c r="X10" s="259">
        <v>0</v>
      </c>
      <c r="Y10" s="259">
        <v>0</v>
      </c>
      <c r="Z10" s="259">
        <v>0</v>
      </c>
      <c r="AA10" s="259">
        <v>0</v>
      </c>
      <c r="AB10" s="259">
        <v>0</v>
      </c>
      <c r="AC10" s="259">
        <v>0</v>
      </c>
      <c r="AD10" s="259">
        <v>0</v>
      </c>
      <c r="AE10" s="259">
        <v>0</v>
      </c>
      <c r="AF10" s="259">
        <v>0</v>
      </c>
      <c r="AG10" s="259">
        <v>0</v>
      </c>
      <c r="AH10" s="259">
        <v>0</v>
      </c>
      <c r="AI10" s="259">
        <v>0</v>
      </c>
      <c r="AJ10" s="259">
        <v>0</v>
      </c>
      <c r="AK10" s="259">
        <v>0</v>
      </c>
      <c r="AL10" s="259">
        <v>0</v>
      </c>
      <c r="AM10" s="259">
        <v>0</v>
      </c>
      <c r="AN10" s="259">
        <v>0</v>
      </c>
      <c r="AO10" s="259">
        <v>0</v>
      </c>
      <c r="AP10" s="259">
        <v>0</v>
      </c>
      <c r="AQ10" s="259">
        <v>0</v>
      </c>
      <c r="AR10" s="259">
        <v>0</v>
      </c>
      <c r="AS10" s="259">
        <v>0</v>
      </c>
      <c r="AT10" s="259">
        <v>0</v>
      </c>
      <c r="AU10" s="259">
        <v>0</v>
      </c>
      <c r="AV10" s="259">
        <v>0</v>
      </c>
      <c r="AW10" s="259">
        <v>0</v>
      </c>
      <c r="AX10" s="259">
        <v>0</v>
      </c>
      <c r="AY10" s="259">
        <v>0</v>
      </c>
      <c r="AZ10" s="259">
        <v>0</v>
      </c>
      <c r="BA10" s="260">
        <v>0</v>
      </c>
    </row>
    <row r="11" spans="1:53" x14ac:dyDescent="0.35">
      <c r="A11" s="256" t="s">
        <v>22</v>
      </c>
      <c r="B11" s="257" t="s">
        <v>220</v>
      </c>
      <c r="C11" s="258">
        <v>304.26453131418879</v>
      </c>
      <c r="D11" s="259">
        <v>298.19035000000116</v>
      </c>
      <c r="E11" s="259">
        <v>278.47746000000035</v>
      </c>
      <c r="F11" s="259">
        <v>224.69721999999919</v>
      </c>
      <c r="G11" s="259">
        <v>159.29971000000032</v>
      </c>
      <c r="H11" s="259">
        <v>171.50136800000686</v>
      </c>
      <c r="I11" s="259">
        <v>153.09294999999977</v>
      </c>
      <c r="J11" s="259">
        <v>117.8078399999998</v>
      </c>
      <c r="K11" s="259">
        <v>154.57803000000013</v>
      </c>
      <c r="L11" s="259">
        <v>151.12271000000001</v>
      </c>
      <c r="M11" s="259">
        <v>158.61352331855952</v>
      </c>
      <c r="N11" s="259">
        <v>179.73022860666086</v>
      </c>
      <c r="O11" s="259">
        <v>175.62255046274052</v>
      </c>
      <c r="P11" s="259">
        <v>189.95289555471334</v>
      </c>
      <c r="Q11" s="259">
        <v>232.76964986895942</v>
      </c>
      <c r="R11" s="259">
        <v>231.44004247624082</v>
      </c>
      <c r="S11" s="259">
        <v>235.16512299575459</v>
      </c>
      <c r="T11" s="259">
        <v>239.37590203863536</v>
      </c>
      <c r="U11" s="259">
        <v>243.82978107912652</v>
      </c>
      <c r="V11" s="259">
        <v>248.05643374571761</v>
      </c>
      <c r="W11" s="259">
        <v>251.90874793261577</v>
      </c>
      <c r="X11" s="259">
        <v>255.50693723720485</v>
      </c>
      <c r="Y11" s="259">
        <v>258.85015539427383</v>
      </c>
      <c r="Z11" s="259">
        <v>261.97410808396324</v>
      </c>
      <c r="AA11" s="259">
        <v>264.92305988209722</v>
      </c>
      <c r="AB11" s="259">
        <v>267.73098566809711</v>
      </c>
      <c r="AC11" s="259">
        <v>270.48046325382359</v>
      </c>
      <c r="AD11" s="259">
        <v>273.21785919626831</v>
      </c>
      <c r="AE11" s="259">
        <v>275.96911225236335</v>
      </c>
      <c r="AF11" s="259">
        <v>278.73290623664883</v>
      </c>
      <c r="AG11" s="259">
        <v>281.46732579084863</v>
      </c>
      <c r="AH11" s="259">
        <v>284.16705595604793</v>
      </c>
      <c r="AI11" s="259">
        <v>286.81195092608488</v>
      </c>
      <c r="AJ11" s="259">
        <v>289.41518215016288</v>
      </c>
      <c r="AK11" s="259">
        <v>292.03353516677788</v>
      </c>
      <c r="AL11" s="259">
        <v>294.66909897806539</v>
      </c>
      <c r="AM11" s="259">
        <v>297.34096061640207</v>
      </c>
      <c r="AN11" s="259">
        <v>300.09685294519863</v>
      </c>
      <c r="AO11" s="259">
        <v>302.90617656304187</v>
      </c>
      <c r="AP11" s="259">
        <v>305.75477266603139</v>
      </c>
      <c r="AQ11" s="259">
        <v>308.66532283844413</v>
      </c>
      <c r="AR11" s="259">
        <v>311.61511287334707</v>
      </c>
      <c r="AS11" s="259">
        <v>314.59670825360598</v>
      </c>
      <c r="AT11" s="259">
        <v>317.58073250874656</v>
      </c>
      <c r="AU11" s="259">
        <v>320.54028706192508</v>
      </c>
      <c r="AV11" s="259">
        <v>323.48993797829871</v>
      </c>
      <c r="AW11" s="259">
        <v>326.44054320167868</v>
      </c>
      <c r="AX11" s="259">
        <v>329.37837546946815</v>
      </c>
      <c r="AY11" s="259">
        <v>332.29861395421295</v>
      </c>
      <c r="AZ11" s="259">
        <v>335.22137820260184</v>
      </c>
      <c r="BA11" s="260">
        <v>338.16221536737817</v>
      </c>
    </row>
    <row r="12" spans="1:53" x14ac:dyDescent="0.35">
      <c r="A12" s="261" t="s">
        <v>221</v>
      </c>
      <c r="B12" s="262" t="s">
        <v>222</v>
      </c>
      <c r="C12" s="263">
        <v>304.26453131418879</v>
      </c>
      <c r="D12" s="264">
        <v>298.19035000000116</v>
      </c>
      <c r="E12" s="264">
        <v>278.47746000000035</v>
      </c>
      <c r="F12" s="264">
        <v>224.69721999999919</v>
      </c>
      <c r="G12" s="264">
        <v>159.29971000000032</v>
      </c>
      <c r="H12" s="264">
        <v>171.50136800000686</v>
      </c>
      <c r="I12" s="264">
        <v>153.09294999999977</v>
      </c>
      <c r="J12" s="264">
        <v>117.8078399999998</v>
      </c>
      <c r="K12" s="264">
        <v>154.57803000000013</v>
      </c>
      <c r="L12" s="264">
        <v>151.12271000000001</v>
      </c>
      <c r="M12" s="264">
        <v>158.61352331855952</v>
      </c>
      <c r="N12" s="264">
        <v>179.73022860666086</v>
      </c>
      <c r="O12" s="264">
        <v>175.62255046274052</v>
      </c>
      <c r="P12" s="264">
        <v>189.95289555471334</v>
      </c>
      <c r="Q12" s="264">
        <v>232.76964986895942</v>
      </c>
      <c r="R12" s="264">
        <v>231.44004247624082</v>
      </c>
      <c r="S12" s="264">
        <v>235.16512299575459</v>
      </c>
      <c r="T12" s="264">
        <v>239.37590203863536</v>
      </c>
      <c r="U12" s="264">
        <v>243.82978107912652</v>
      </c>
      <c r="V12" s="264">
        <v>248.05643374571761</v>
      </c>
      <c r="W12" s="264">
        <v>251.90874793261577</v>
      </c>
      <c r="X12" s="264">
        <v>255.50693723720485</v>
      </c>
      <c r="Y12" s="264">
        <v>258.85015539427383</v>
      </c>
      <c r="Z12" s="264">
        <v>261.97410808396324</v>
      </c>
      <c r="AA12" s="264">
        <v>264.92305988209722</v>
      </c>
      <c r="AB12" s="264">
        <v>267.73098566809711</v>
      </c>
      <c r="AC12" s="264">
        <v>270.48046325382359</v>
      </c>
      <c r="AD12" s="264">
        <v>273.21785919626831</v>
      </c>
      <c r="AE12" s="264">
        <v>275.96911225236335</v>
      </c>
      <c r="AF12" s="264">
        <v>278.73290623664883</v>
      </c>
      <c r="AG12" s="264">
        <v>281.46732579084863</v>
      </c>
      <c r="AH12" s="264">
        <v>284.16705595604793</v>
      </c>
      <c r="AI12" s="264">
        <v>286.81195092608488</v>
      </c>
      <c r="AJ12" s="264">
        <v>289.41518215016288</v>
      </c>
      <c r="AK12" s="264">
        <v>292.03353516677788</v>
      </c>
      <c r="AL12" s="264">
        <v>294.66909897806539</v>
      </c>
      <c r="AM12" s="264">
        <v>297.34096061640207</v>
      </c>
      <c r="AN12" s="264">
        <v>300.09685294519863</v>
      </c>
      <c r="AO12" s="264">
        <v>302.90617656304187</v>
      </c>
      <c r="AP12" s="264">
        <v>305.75477266603139</v>
      </c>
      <c r="AQ12" s="264">
        <v>308.66532283844413</v>
      </c>
      <c r="AR12" s="264">
        <v>311.61511287334707</v>
      </c>
      <c r="AS12" s="264">
        <v>314.59670825360598</v>
      </c>
      <c r="AT12" s="264">
        <v>317.58073250874656</v>
      </c>
      <c r="AU12" s="264">
        <v>320.54028706192508</v>
      </c>
      <c r="AV12" s="264">
        <v>323.48993797829871</v>
      </c>
      <c r="AW12" s="264">
        <v>326.44054320167868</v>
      </c>
      <c r="AX12" s="264">
        <v>329.37837546946815</v>
      </c>
      <c r="AY12" s="264">
        <v>332.29861395421295</v>
      </c>
      <c r="AZ12" s="264">
        <v>335.22137820260184</v>
      </c>
      <c r="BA12" s="265">
        <v>338.16221536737817</v>
      </c>
    </row>
    <row r="13" spans="1:53" x14ac:dyDescent="0.35">
      <c r="A13" s="261" t="s">
        <v>223</v>
      </c>
      <c r="B13" s="262" t="s">
        <v>224</v>
      </c>
      <c r="C13" s="263">
        <v>0</v>
      </c>
      <c r="D13" s="264">
        <v>0</v>
      </c>
      <c r="E13" s="264">
        <v>0</v>
      </c>
      <c r="F13" s="264">
        <v>0</v>
      </c>
      <c r="G13" s="264">
        <v>0</v>
      </c>
      <c r="H13" s="264">
        <v>0</v>
      </c>
      <c r="I13" s="264">
        <v>0</v>
      </c>
      <c r="J13" s="264">
        <v>0</v>
      </c>
      <c r="K13" s="264">
        <v>0</v>
      </c>
      <c r="L13" s="264">
        <v>0</v>
      </c>
      <c r="M13" s="264">
        <v>0</v>
      </c>
      <c r="N13" s="264">
        <v>0</v>
      </c>
      <c r="O13" s="264">
        <v>0</v>
      </c>
      <c r="P13" s="264">
        <v>0</v>
      </c>
      <c r="Q13" s="264">
        <v>0</v>
      </c>
      <c r="R13" s="264">
        <v>0</v>
      </c>
      <c r="S13" s="264">
        <v>0</v>
      </c>
      <c r="T13" s="264">
        <v>0</v>
      </c>
      <c r="U13" s="264">
        <v>0</v>
      </c>
      <c r="V13" s="264">
        <v>0</v>
      </c>
      <c r="W13" s="264">
        <v>0</v>
      </c>
      <c r="X13" s="264">
        <v>0</v>
      </c>
      <c r="Y13" s="264">
        <v>0</v>
      </c>
      <c r="Z13" s="264">
        <v>0</v>
      </c>
      <c r="AA13" s="264">
        <v>0</v>
      </c>
      <c r="AB13" s="264">
        <v>0</v>
      </c>
      <c r="AC13" s="264">
        <v>0</v>
      </c>
      <c r="AD13" s="264">
        <v>0</v>
      </c>
      <c r="AE13" s="264">
        <v>0</v>
      </c>
      <c r="AF13" s="264">
        <v>0</v>
      </c>
      <c r="AG13" s="264">
        <v>0</v>
      </c>
      <c r="AH13" s="264">
        <v>0</v>
      </c>
      <c r="AI13" s="264">
        <v>0</v>
      </c>
      <c r="AJ13" s="264">
        <v>0</v>
      </c>
      <c r="AK13" s="264">
        <v>0</v>
      </c>
      <c r="AL13" s="264">
        <v>0</v>
      </c>
      <c r="AM13" s="264">
        <v>0</v>
      </c>
      <c r="AN13" s="264">
        <v>0</v>
      </c>
      <c r="AO13" s="264">
        <v>0</v>
      </c>
      <c r="AP13" s="264">
        <v>0</v>
      </c>
      <c r="AQ13" s="264">
        <v>0</v>
      </c>
      <c r="AR13" s="264">
        <v>0</v>
      </c>
      <c r="AS13" s="264">
        <v>0</v>
      </c>
      <c r="AT13" s="264">
        <v>0</v>
      </c>
      <c r="AU13" s="264">
        <v>0</v>
      </c>
      <c r="AV13" s="264">
        <v>0</v>
      </c>
      <c r="AW13" s="264">
        <v>0</v>
      </c>
      <c r="AX13" s="264">
        <v>0</v>
      </c>
      <c r="AY13" s="264">
        <v>0</v>
      </c>
      <c r="AZ13" s="264">
        <v>0</v>
      </c>
      <c r="BA13" s="265">
        <v>0</v>
      </c>
    </row>
    <row r="14" spans="1:53" x14ac:dyDescent="0.35">
      <c r="A14" s="256" t="s">
        <v>225</v>
      </c>
      <c r="B14" s="257" t="s">
        <v>226</v>
      </c>
      <c r="C14" s="258">
        <v>184.60399171321708</v>
      </c>
      <c r="D14" s="259">
        <v>370.1</v>
      </c>
      <c r="E14" s="259">
        <v>641.20531000000017</v>
      </c>
      <c r="F14" s="259">
        <v>681.69709</v>
      </c>
      <c r="G14" s="259">
        <v>826.70523999999989</v>
      </c>
      <c r="H14" s="259">
        <v>687.92442427510855</v>
      </c>
      <c r="I14" s="259">
        <v>813.20621000000017</v>
      </c>
      <c r="J14" s="259">
        <v>789.79057000000023</v>
      </c>
      <c r="K14" s="259">
        <v>749.92746</v>
      </c>
      <c r="L14" s="259">
        <v>475.4010599999998</v>
      </c>
      <c r="M14" s="259">
        <v>273.72024133349771</v>
      </c>
      <c r="N14" s="259">
        <v>294.46513802319993</v>
      </c>
      <c r="O14" s="259">
        <v>273.76373874219252</v>
      </c>
      <c r="P14" s="259">
        <v>314.24831684045193</v>
      </c>
      <c r="Q14" s="259">
        <v>341.29623951136568</v>
      </c>
      <c r="R14" s="259">
        <v>233.23300578004103</v>
      </c>
      <c r="S14" s="259">
        <v>235.42317450895919</v>
      </c>
      <c r="T14" s="259">
        <v>238.18403137998166</v>
      </c>
      <c r="U14" s="259">
        <v>240.96220444116321</v>
      </c>
      <c r="V14" s="259">
        <v>243.44059394454345</v>
      </c>
      <c r="W14" s="259">
        <v>245.54589849657424</v>
      </c>
      <c r="X14" s="259">
        <v>247.51729038273839</v>
      </c>
      <c r="Y14" s="259">
        <v>249.43173850564071</v>
      </c>
      <c r="Z14" s="259">
        <v>251.37203902454374</v>
      </c>
      <c r="AA14" s="259">
        <v>253.41189442378331</v>
      </c>
      <c r="AB14" s="259">
        <v>255.55225107151676</v>
      </c>
      <c r="AC14" s="259">
        <v>257.86576627232444</v>
      </c>
      <c r="AD14" s="259">
        <v>260.26011132939942</v>
      </c>
      <c r="AE14" s="259">
        <v>262.71927703556275</v>
      </c>
      <c r="AF14" s="259">
        <v>265.22570010698905</v>
      </c>
      <c r="AG14" s="259">
        <v>267.75148857966764</v>
      </c>
      <c r="AH14" s="259">
        <v>270.31176493044364</v>
      </c>
      <c r="AI14" s="259">
        <v>272.92289784426646</v>
      </c>
      <c r="AJ14" s="259">
        <v>275.60977225816993</v>
      </c>
      <c r="AK14" s="259">
        <v>278.37909910519215</v>
      </c>
      <c r="AL14" s="259">
        <v>281.21703757781785</v>
      </c>
      <c r="AM14" s="259">
        <v>284.14395807991338</v>
      </c>
      <c r="AN14" s="259">
        <v>287.16854437893812</v>
      </c>
      <c r="AO14" s="259">
        <v>290.28568290243982</v>
      </c>
      <c r="AP14" s="259">
        <v>293.5029231772387</v>
      </c>
      <c r="AQ14" s="259">
        <v>296.82802745797176</v>
      </c>
      <c r="AR14" s="259">
        <v>300.2817477848622</v>
      </c>
      <c r="AS14" s="259">
        <v>303.85610881246333</v>
      </c>
      <c r="AT14" s="259">
        <v>307.49389230112774</v>
      </c>
      <c r="AU14" s="259">
        <v>311.17414299121947</v>
      </c>
      <c r="AV14" s="259">
        <v>315.01634885665197</v>
      </c>
      <c r="AW14" s="259">
        <v>318.96353193930918</v>
      </c>
      <c r="AX14" s="259">
        <v>322.87725766824764</v>
      </c>
      <c r="AY14" s="259">
        <v>326.80108994623259</v>
      </c>
      <c r="AZ14" s="259">
        <v>330.74445220422984</v>
      </c>
      <c r="BA14" s="260">
        <v>334.71447824120384</v>
      </c>
    </row>
    <row r="15" spans="1:53" x14ac:dyDescent="0.35">
      <c r="A15" s="251" t="s">
        <v>227</v>
      </c>
      <c r="B15" s="252" t="s">
        <v>228</v>
      </c>
      <c r="C15" s="253">
        <v>89.494774536881479</v>
      </c>
      <c r="D15" s="254">
        <v>102.40092000000001</v>
      </c>
      <c r="E15" s="254">
        <v>110.5572700000001</v>
      </c>
      <c r="F15" s="254">
        <v>105.49883999999979</v>
      </c>
      <c r="G15" s="254">
        <v>108.23299999999998</v>
      </c>
      <c r="H15" s="254">
        <v>132.60703540977985</v>
      </c>
      <c r="I15" s="254">
        <v>181.34511000000018</v>
      </c>
      <c r="J15" s="254">
        <v>223.60302000000041</v>
      </c>
      <c r="K15" s="254">
        <v>248.44154999999969</v>
      </c>
      <c r="L15" s="254">
        <v>288.28861000000006</v>
      </c>
      <c r="M15" s="254">
        <v>383.87465865244377</v>
      </c>
      <c r="N15" s="254">
        <v>343.68218349980646</v>
      </c>
      <c r="O15" s="254">
        <v>339.54014853793632</v>
      </c>
      <c r="P15" s="254">
        <v>354.47311943747457</v>
      </c>
      <c r="Q15" s="254">
        <v>356.31512488866349</v>
      </c>
      <c r="R15" s="254">
        <v>354.51183131471095</v>
      </c>
      <c r="S15" s="254">
        <v>359.25764416750957</v>
      </c>
      <c r="T15" s="254">
        <v>365.38879639750678</v>
      </c>
      <c r="U15" s="254">
        <v>371.33120247788952</v>
      </c>
      <c r="V15" s="254">
        <v>376.76846536353156</v>
      </c>
      <c r="W15" s="254">
        <v>381.58110737882595</v>
      </c>
      <c r="X15" s="254">
        <v>385.90828538751475</v>
      </c>
      <c r="Y15" s="254">
        <v>389.80911312553957</v>
      </c>
      <c r="Z15" s="254">
        <v>393.30200414532152</v>
      </c>
      <c r="AA15" s="254">
        <v>396.42222278399828</v>
      </c>
      <c r="AB15" s="254">
        <v>399.28840095461993</v>
      </c>
      <c r="AC15" s="254">
        <v>402.10149858876275</v>
      </c>
      <c r="AD15" s="254">
        <v>404.9619368860881</v>
      </c>
      <c r="AE15" s="254">
        <v>407.90296929941388</v>
      </c>
      <c r="AF15" s="254">
        <v>410.90400267123033</v>
      </c>
      <c r="AG15" s="254">
        <v>413.94004114980015</v>
      </c>
      <c r="AH15" s="254">
        <v>416.94157981786407</v>
      </c>
      <c r="AI15" s="254">
        <v>419.90723641324973</v>
      </c>
      <c r="AJ15" s="254">
        <v>422.84523319375336</v>
      </c>
      <c r="AK15" s="254">
        <v>425.78952832270306</v>
      </c>
      <c r="AL15" s="254">
        <v>428.77133926028171</v>
      </c>
      <c r="AM15" s="254">
        <v>431.83256238658191</v>
      </c>
      <c r="AN15" s="254">
        <v>435.00112561917263</v>
      </c>
      <c r="AO15" s="254">
        <v>438.25557015342685</v>
      </c>
      <c r="AP15" s="254">
        <v>441.59393496822588</v>
      </c>
      <c r="AQ15" s="254">
        <v>445.08691693212364</v>
      </c>
      <c r="AR15" s="254">
        <v>448.68030665778787</v>
      </c>
      <c r="AS15" s="254">
        <v>452.31945071173328</v>
      </c>
      <c r="AT15" s="254">
        <v>455.9844461766038</v>
      </c>
      <c r="AU15" s="254">
        <v>459.66546071880242</v>
      </c>
      <c r="AV15" s="254">
        <v>463.33870893732865</v>
      </c>
      <c r="AW15" s="254">
        <v>467.02982805997715</v>
      </c>
      <c r="AX15" s="254">
        <v>470.68163222591897</v>
      </c>
      <c r="AY15" s="254">
        <v>474.26056423028797</v>
      </c>
      <c r="AZ15" s="254">
        <v>477.77901071839176</v>
      </c>
      <c r="BA15" s="255">
        <v>481.25585828312609</v>
      </c>
    </row>
    <row r="16" spans="1:53" x14ac:dyDescent="0.35">
      <c r="A16" s="256" t="s">
        <v>229</v>
      </c>
      <c r="B16" s="257" t="s">
        <v>230</v>
      </c>
      <c r="C16" s="258">
        <v>5.8988891749858006</v>
      </c>
      <c r="D16" s="259">
        <v>5.9000299999999966</v>
      </c>
      <c r="E16" s="259">
        <v>7.3976999999999933</v>
      </c>
      <c r="F16" s="259">
        <v>7.5998399999999666</v>
      </c>
      <c r="G16" s="259">
        <v>8.8946599999999325</v>
      </c>
      <c r="H16" s="259">
        <v>10.796359928652636</v>
      </c>
      <c r="I16" s="259">
        <v>10.396750000000107</v>
      </c>
      <c r="J16" s="259">
        <v>9.6015099999999798</v>
      </c>
      <c r="K16" s="259">
        <v>7.6977699999999336</v>
      </c>
      <c r="L16" s="259">
        <v>6.9000400000000175</v>
      </c>
      <c r="M16" s="259">
        <v>125.92079856997756</v>
      </c>
      <c r="N16" s="259">
        <v>54.217360881930247</v>
      </c>
      <c r="O16" s="259">
        <v>76.33201923067746</v>
      </c>
      <c r="P16" s="259">
        <v>81.232495529978067</v>
      </c>
      <c r="Q16" s="259">
        <v>84.985896921437202</v>
      </c>
      <c r="R16" s="259">
        <v>73.613280673633753</v>
      </c>
      <c r="S16" s="259">
        <v>74.823316761733068</v>
      </c>
      <c r="T16" s="259">
        <v>76.860653493361198</v>
      </c>
      <c r="U16" s="259">
        <v>78.4952048701156</v>
      </c>
      <c r="V16" s="259">
        <v>80.043842596085881</v>
      </c>
      <c r="W16" s="259">
        <v>81.395654656687256</v>
      </c>
      <c r="X16" s="259">
        <v>82.619557772121539</v>
      </c>
      <c r="Y16" s="259">
        <v>83.739281744555555</v>
      </c>
      <c r="Z16" s="259">
        <v>84.74752368805899</v>
      </c>
      <c r="AA16" s="259">
        <v>85.671556956421881</v>
      </c>
      <c r="AB16" s="259">
        <v>86.572236571766368</v>
      </c>
      <c r="AC16" s="259">
        <v>87.488006978511407</v>
      </c>
      <c r="AD16" s="259">
        <v>88.44052409165549</v>
      </c>
      <c r="AE16" s="259">
        <v>89.425637804684769</v>
      </c>
      <c r="AF16" s="259">
        <v>90.445433943555571</v>
      </c>
      <c r="AG16" s="259">
        <v>91.482452159490023</v>
      </c>
      <c r="AH16" s="259">
        <v>92.495811082889674</v>
      </c>
      <c r="AI16" s="259">
        <v>93.477083961455165</v>
      </c>
      <c r="AJ16" s="259">
        <v>94.423788433559352</v>
      </c>
      <c r="AK16" s="259">
        <v>95.33001594443401</v>
      </c>
      <c r="AL16" s="259">
        <v>96.194183494960512</v>
      </c>
      <c r="AM16" s="259">
        <v>97.016212652844828</v>
      </c>
      <c r="AN16" s="259">
        <v>97.800662294203775</v>
      </c>
      <c r="AO16" s="259">
        <v>98.555166434946145</v>
      </c>
      <c r="AP16" s="259">
        <v>99.296775500372021</v>
      </c>
      <c r="AQ16" s="259">
        <v>100.03647087698381</v>
      </c>
      <c r="AR16" s="259">
        <v>100.77787396034303</v>
      </c>
      <c r="AS16" s="259">
        <v>101.52112487669228</v>
      </c>
      <c r="AT16" s="259">
        <v>102.26078872991599</v>
      </c>
      <c r="AU16" s="259">
        <v>102.99712444093809</v>
      </c>
      <c r="AV16" s="259">
        <v>103.73245889149399</v>
      </c>
      <c r="AW16" s="259">
        <v>104.46729795631656</v>
      </c>
      <c r="AX16" s="259">
        <v>105.19777151204548</v>
      </c>
      <c r="AY16" s="259">
        <v>105.92375745942464</v>
      </c>
      <c r="AZ16" s="259">
        <v>106.64987686274895</v>
      </c>
      <c r="BA16" s="260">
        <v>107.38440675258238</v>
      </c>
    </row>
    <row r="17" spans="1:53" x14ac:dyDescent="0.35">
      <c r="A17" s="256" t="s">
        <v>231</v>
      </c>
      <c r="B17" s="257" t="s">
        <v>232</v>
      </c>
      <c r="C17" s="258">
        <v>0</v>
      </c>
      <c r="D17" s="259">
        <v>0</v>
      </c>
      <c r="E17" s="259">
        <v>0</v>
      </c>
      <c r="F17" s="259">
        <v>0</v>
      </c>
      <c r="G17" s="259">
        <v>0</v>
      </c>
      <c r="H17" s="259">
        <v>0</v>
      </c>
      <c r="I17" s="259">
        <v>0</v>
      </c>
      <c r="J17" s="259">
        <v>0</v>
      </c>
      <c r="K17" s="259">
        <v>0</v>
      </c>
      <c r="L17" s="259">
        <v>0</v>
      </c>
      <c r="M17" s="259">
        <v>0</v>
      </c>
      <c r="N17" s="259">
        <v>0</v>
      </c>
      <c r="O17" s="259">
        <v>0</v>
      </c>
      <c r="P17" s="259">
        <v>0</v>
      </c>
      <c r="Q17" s="259">
        <v>0</v>
      </c>
      <c r="R17" s="259">
        <v>0</v>
      </c>
      <c r="S17" s="259">
        <v>0</v>
      </c>
      <c r="T17" s="259">
        <v>0</v>
      </c>
      <c r="U17" s="259">
        <v>0</v>
      </c>
      <c r="V17" s="259">
        <v>0</v>
      </c>
      <c r="W17" s="259">
        <v>0</v>
      </c>
      <c r="X17" s="259">
        <v>0</v>
      </c>
      <c r="Y17" s="259">
        <v>0</v>
      </c>
      <c r="Z17" s="259">
        <v>0</v>
      </c>
      <c r="AA17" s="259">
        <v>0</v>
      </c>
      <c r="AB17" s="259">
        <v>0</v>
      </c>
      <c r="AC17" s="259">
        <v>0</v>
      </c>
      <c r="AD17" s="259">
        <v>0</v>
      </c>
      <c r="AE17" s="259">
        <v>0</v>
      </c>
      <c r="AF17" s="259">
        <v>0</v>
      </c>
      <c r="AG17" s="259">
        <v>0</v>
      </c>
      <c r="AH17" s="259">
        <v>0</v>
      </c>
      <c r="AI17" s="259">
        <v>0</v>
      </c>
      <c r="AJ17" s="259">
        <v>0</v>
      </c>
      <c r="AK17" s="259">
        <v>0</v>
      </c>
      <c r="AL17" s="259">
        <v>0</v>
      </c>
      <c r="AM17" s="259">
        <v>0</v>
      </c>
      <c r="AN17" s="259">
        <v>0</v>
      </c>
      <c r="AO17" s="259">
        <v>0</v>
      </c>
      <c r="AP17" s="259">
        <v>0</v>
      </c>
      <c r="AQ17" s="259">
        <v>0</v>
      </c>
      <c r="AR17" s="259">
        <v>0</v>
      </c>
      <c r="AS17" s="259">
        <v>0</v>
      </c>
      <c r="AT17" s="259">
        <v>0</v>
      </c>
      <c r="AU17" s="259">
        <v>0</v>
      </c>
      <c r="AV17" s="259">
        <v>0</v>
      </c>
      <c r="AW17" s="259">
        <v>0</v>
      </c>
      <c r="AX17" s="259">
        <v>0</v>
      </c>
      <c r="AY17" s="259">
        <v>0</v>
      </c>
      <c r="AZ17" s="259">
        <v>0</v>
      </c>
      <c r="BA17" s="260">
        <v>0</v>
      </c>
    </row>
    <row r="18" spans="1:53" x14ac:dyDescent="0.35">
      <c r="A18" s="256" t="s">
        <v>233</v>
      </c>
      <c r="B18" s="257" t="s">
        <v>234</v>
      </c>
      <c r="C18" s="258">
        <v>83.595885361895682</v>
      </c>
      <c r="D18" s="259">
        <v>96.500890000000012</v>
      </c>
      <c r="E18" s="259">
        <v>103.1595700000001</v>
      </c>
      <c r="F18" s="259">
        <v>97.89899999999983</v>
      </c>
      <c r="G18" s="259">
        <v>99.338340000000045</v>
      </c>
      <c r="H18" s="259">
        <v>121.81067548112723</v>
      </c>
      <c r="I18" s="259">
        <v>170.94836000000006</v>
      </c>
      <c r="J18" s="259">
        <v>214.00151000000045</v>
      </c>
      <c r="K18" s="259">
        <v>240.74377999999979</v>
      </c>
      <c r="L18" s="259">
        <v>281.38857000000007</v>
      </c>
      <c r="M18" s="259">
        <v>257.95386008246618</v>
      </c>
      <c r="N18" s="259">
        <v>289.46482261787622</v>
      </c>
      <c r="O18" s="259">
        <v>263.20812930725884</v>
      </c>
      <c r="P18" s="259">
        <v>273.24062390749657</v>
      </c>
      <c r="Q18" s="259">
        <v>271.32922796722636</v>
      </c>
      <c r="R18" s="259">
        <v>280.89855064107724</v>
      </c>
      <c r="S18" s="259">
        <v>284.43432740577651</v>
      </c>
      <c r="T18" s="259">
        <v>288.52814290414557</v>
      </c>
      <c r="U18" s="259">
        <v>292.83599760777395</v>
      </c>
      <c r="V18" s="259">
        <v>296.72462276744574</v>
      </c>
      <c r="W18" s="259">
        <v>300.18545272213862</v>
      </c>
      <c r="X18" s="259">
        <v>303.28872761539327</v>
      </c>
      <c r="Y18" s="259">
        <v>306.069831380984</v>
      </c>
      <c r="Z18" s="259">
        <v>308.55448045726263</v>
      </c>
      <c r="AA18" s="259">
        <v>310.75066582757643</v>
      </c>
      <c r="AB18" s="259">
        <v>312.71616438285355</v>
      </c>
      <c r="AC18" s="259">
        <v>314.61349161025129</v>
      </c>
      <c r="AD18" s="259">
        <v>316.52141279443271</v>
      </c>
      <c r="AE18" s="259">
        <v>318.47733149472907</v>
      </c>
      <c r="AF18" s="259">
        <v>320.45856872767479</v>
      </c>
      <c r="AG18" s="259">
        <v>322.45758899031011</v>
      </c>
      <c r="AH18" s="259">
        <v>324.44576873497437</v>
      </c>
      <c r="AI18" s="259">
        <v>326.43015245179453</v>
      </c>
      <c r="AJ18" s="259">
        <v>328.42144476019399</v>
      </c>
      <c r="AK18" s="259">
        <v>330.45951237826904</v>
      </c>
      <c r="AL18" s="259">
        <v>332.57715576532121</v>
      </c>
      <c r="AM18" s="259">
        <v>334.81634973373707</v>
      </c>
      <c r="AN18" s="259">
        <v>337.20046332496878</v>
      </c>
      <c r="AO18" s="259">
        <v>339.70040371848069</v>
      </c>
      <c r="AP18" s="259">
        <v>342.29715946785387</v>
      </c>
      <c r="AQ18" s="259">
        <v>345.0504460551399</v>
      </c>
      <c r="AR18" s="259">
        <v>347.90243269744479</v>
      </c>
      <c r="AS18" s="259">
        <v>350.79832583504106</v>
      </c>
      <c r="AT18" s="259">
        <v>353.72365744668775</v>
      </c>
      <c r="AU18" s="259">
        <v>356.66833627786434</v>
      </c>
      <c r="AV18" s="259">
        <v>359.60625004583477</v>
      </c>
      <c r="AW18" s="259">
        <v>362.56253010366055</v>
      </c>
      <c r="AX18" s="259">
        <v>365.48386071387353</v>
      </c>
      <c r="AY18" s="259">
        <v>368.33680677086329</v>
      </c>
      <c r="AZ18" s="259">
        <v>371.12913385564281</v>
      </c>
      <c r="BA18" s="260">
        <v>373.87145153054371</v>
      </c>
    </row>
    <row r="19" spans="1:53" x14ac:dyDescent="0.35">
      <c r="A19" s="256" t="s">
        <v>235</v>
      </c>
      <c r="B19" s="257" t="s">
        <v>236</v>
      </c>
      <c r="C19" s="258">
        <v>0</v>
      </c>
      <c r="D19" s="259">
        <v>0</v>
      </c>
      <c r="E19" s="259">
        <v>0</v>
      </c>
      <c r="F19" s="259">
        <v>0</v>
      </c>
      <c r="G19" s="259">
        <v>0</v>
      </c>
      <c r="H19" s="259">
        <v>0</v>
      </c>
      <c r="I19" s="259">
        <v>0</v>
      </c>
      <c r="J19" s="259">
        <v>0</v>
      </c>
      <c r="K19" s="259">
        <v>0</v>
      </c>
      <c r="L19" s="259">
        <v>0</v>
      </c>
      <c r="M19" s="259">
        <v>0</v>
      </c>
      <c r="N19" s="259">
        <v>0</v>
      </c>
      <c r="O19" s="259">
        <v>0</v>
      </c>
      <c r="P19" s="259">
        <v>0</v>
      </c>
      <c r="Q19" s="259">
        <v>0</v>
      </c>
      <c r="R19" s="259">
        <v>0</v>
      </c>
      <c r="S19" s="259">
        <v>0</v>
      </c>
      <c r="T19" s="259">
        <v>0</v>
      </c>
      <c r="U19" s="259">
        <v>0</v>
      </c>
      <c r="V19" s="259">
        <v>0</v>
      </c>
      <c r="W19" s="259">
        <v>0</v>
      </c>
      <c r="X19" s="259">
        <v>0</v>
      </c>
      <c r="Y19" s="259">
        <v>0</v>
      </c>
      <c r="Z19" s="259">
        <v>0</v>
      </c>
      <c r="AA19" s="259">
        <v>0</v>
      </c>
      <c r="AB19" s="259">
        <v>0</v>
      </c>
      <c r="AC19" s="259">
        <v>0</v>
      </c>
      <c r="AD19" s="259">
        <v>0</v>
      </c>
      <c r="AE19" s="259">
        <v>0</v>
      </c>
      <c r="AF19" s="259">
        <v>0</v>
      </c>
      <c r="AG19" s="259">
        <v>0</v>
      </c>
      <c r="AH19" s="259">
        <v>0</v>
      </c>
      <c r="AI19" s="259">
        <v>0</v>
      </c>
      <c r="AJ19" s="259">
        <v>0</v>
      </c>
      <c r="AK19" s="259">
        <v>0</v>
      </c>
      <c r="AL19" s="259">
        <v>0</v>
      </c>
      <c r="AM19" s="259">
        <v>0</v>
      </c>
      <c r="AN19" s="259">
        <v>0</v>
      </c>
      <c r="AO19" s="259">
        <v>0</v>
      </c>
      <c r="AP19" s="259">
        <v>0</v>
      </c>
      <c r="AQ19" s="259">
        <v>0</v>
      </c>
      <c r="AR19" s="259">
        <v>0</v>
      </c>
      <c r="AS19" s="259">
        <v>0</v>
      </c>
      <c r="AT19" s="259">
        <v>0</v>
      </c>
      <c r="AU19" s="259">
        <v>0</v>
      </c>
      <c r="AV19" s="259">
        <v>0</v>
      </c>
      <c r="AW19" s="259">
        <v>0</v>
      </c>
      <c r="AX19" s="259">
        <v>0</v>
      </c>
      <c r="AY19" s="259">
        <v>0</v>
      </c>
      <c r="AZ19" s="259">
        <v>0</v>
      </c>
      <c r="BA19" s="260">
        <v>0</v>
      </c>
    </row>
    <row r="20" spans="1:53" x14ac:dyDescent="0.35">
      <c r="A20" s="251" t="s">
        <v>237</v>
      </c>
      <c r="B20" s="252" t="s">
        <v>238</v>
      </c>
      <c r="C20" s="253">
        <v>34.181503090413116</v>
      </c>
      <c r="D20" s="254">
        <v>30.415249999999993</v>
      </c>
      <c r="E20" s="254">
        <v>42.378550000000011</v>
      </c>
      <c r="F20" s="254">
        <v>24.993560000000009</v>
      </c>
      <c r="G20" s="254">
        <v>33.595430000000007</v>
      </c>
      <c r="H20" s="254">
        <v>22.525851273472099</v>
      </c>
      <c r="I20" s="254">
        <v>1.90204</v>
      </c>
      <c r="J20" s="254">
        <v>2.2019899999999946</v>
      </c>
      <c r="K20" s="254">
        <v>2.1000099999999966</v>
      </c>
      <c r="L20" s="254">
        <v>14.186700000000002</v>
      </c>
      <c r="M20" s="254">
        <v>15.242430543114763</v>
      </c>
      <c r="N20" s="254">
        <v>2.7946135653797204</v>
      </c>
      <c r="O20" s="254">
        <v>20.226808125928571</v>
      </c>
      <c r="P20" s="254">
        <v>21.277587527559692</v>
      </c>
      <c r="Q20" s="254">
        <v>20.467367621447721</v>
      </c>
      <c r="R20" s="254">
        <v>29.35097217702895</v>
      </c>
      <c r="S20" s="254">
        <v>29.743198754338891</v>
      </c>
      <c r="T20" s="254">
        <v>30.673850557378785</v>
      </c>
      <c r="U20" s="254">
        <v>31.41226600730851</v>
      </c>
      <c r="V20" s="254">
        <v>31.977053839909544</v>
      </c>
      <c r="W20" s="254">
        <v>32.498553906498366</v>
      </c>
      <c r="X20" s="254">
        <v>32.992429898197479</v>
      </c>
      <c r="Y20" s="254">
        <v>33.465450192643118</v>
      </c>
      <c r="Z20" s="254">
        <v>33.914115766979599</v>
      </c>
      <c r="AA20" s="254">
        <v>34.343951375118934</v>
      </c>
      <c r="AB20" s="254">
        <v>34.76272138784342</v>
      </c>
      <c r="AC20" s="254">
        <v>35.180418212417806</v>
      </c>
      <c r="AD20" s="254">
        <v>35.601796535982189</v>
      </c>
      <c r="AE20" s="254">
        <v>36.023818222256025</v>
      </c>
      <c r="AF20" s="254">
        <v>36.446211375963081</v>
      </c>
      <c r="AG20" s="254">
        <v>36.86038864170672</v>
      </c>
      <c r="AH20" s="254">
        <v>37.271008905802688</v>
      </c>
      <c r="AI20" s="254">
        <v>37.6639249277369</v>
      </c>
      <c r="AJ20" s="254">
        <v>38.044831446647741</v>
      </c>
      <c r="AK20" s="254">
        <v>38.415326466758259</v>
      </c>
      <c r="AL20" s="254">
        <v>38.78884612673837</v>
      </c>
      <c r="AM20" s="254">
        <v>39.155445818528676</v>
      </c>
      <c r="AN20" s="254">
        <v>39.523974334217939</v>
      </c>
      <c r="AO20" s="254">
        <v>39.889884936631617</v>
      </c>
      <c r="AP20" s="254">
        <v>40.253790994088739</v>
      </c>
      <c r="AQ20" s="254">
        <v>40.625412449311249</v>
      </c>
      <c r="AR20" s="254">
        <v>40.992389593628097</v>
      </c>
      <c r="AS20" s="254">
        <v>41.355635965953255</v>
      </c>
      <c r="AT20" s="254">
        <v>41.710834204073201</v>
      </c>
      <c r="AU20" s="254">
        <v>42.061459735643581</v>
      </c>
      <c r="AV20" s="254">
        <v>42.40730603835695</v>
      </c>
      <c r="AW20" s="254">
        <v>42.746483677306529</v>
      </c>
      <c r="AX20" s="254">
        <v>43.077506577935232</v>
      </c>
      <c r="AY20" s="254">
        <v>43.399794885115448</v>
      </c>
      <c r="AZ20" s="254">
        <v>43.717157276653467</v>
      </c>
      <c r="BA20" s="255">
        <v>44.030598509914483</v>
      </c>
    </row>
    <row r="21" spans="1:53" x14ac:dyDescent="0.35">
      <c r="A21" s="246" t="s">
        <v>239</v>
      </c>
      <c r="B21" s="247" t="s">
        <v>240</v>
      </c>
      <c r="C21" s="248">
        <v>29175.871814574173</v>
      </c>
      <c r="D21" s="249">
        <v>28562.411640000006</v>
      </c>
      <c r="E21" s="249">
        <v>28970.316440000006</v>
      </c>
      <c r="F21" s="249">
        <v>28072.236859999994</v>
      </c>
      <c r="G21" s="249">
        <v>29432.739439999994</v>
      </c>
      <c r="H21" s="249">
        <v>30270.821267156316</v>
      </c>
      <c r="I21" s="249">
        <v>30355.143729999996</v>
      </c>
      <c r="J21" s="249">
        <v>28942.593350000014</v>
      </c>
      <c r="K21" s="249">
        <v>27985.84909</v>
      </c>
      <c r="L21" s="249">
        <v>25740.89155</v>
      </c>
      <c r="M21" s="249">
        <v>26417.449128801112</v>
      </c>
      <c r="N21" s="249">
        <v>25802.095429416459</v>
      </c>
      <c r="O21" s="249">
        <v>23119.782880426807</v>
      </c>
      <c r="P21" s="249">
        <v>21519.776553538675</v>
      </c>
      <c r="Q21" s="249">
        <v>20311.87467918708</v>
      </c>
      <c r="R21" s="249">
        <v>21226.623211583632</v>
      </c>
      <c r="S21" s="249">
        <v>21505.920753301889</v>
      </c>
      <c r="T21" s="249">
        <v>21877.705572314891</v>
      </c>
      <c r="U21" s="249">
        <v>22230.81999930906</v>
      </c>
      <c r="V21" s="249">
        <v>22544.426214832725</v>
      </c>
      <c r="W21" s="249">
        <v>22820.581667971634</v>
      </c>
      <c r="X21" s="249">
        <v>23075.825358261998</v>
      </c>
      <c r="Y21" s="249">
        <v>23315.879820229828</v>
      </c>
      <c r="Z21" s="249">
        <v>23544.584005978613</v>
      </c>
      <c r="AA21" s="249">
        <v>23764.903518952393</v>
      </c>
      <c r="AB21" s="249">
        <v>23979.845507719565</v>
      </c>
      <c r="AC21" s="249">
        <v>24195.673476388441</v>
      </c>
      <c r="AD21" s="249">
        <v>24411.82004966306</v>
      </c>
      <c r="AE21" s="249">
        <v>24627.941670172855</v>
      </c>
      <c r="AF21" s="249">
        <v>24843.586440834701</v>
      </c>
      <c r="AG21" s="249">
        <v>25057.991008616988</v>
      </c>
      <c r="AH21" s="249">
        <v>25270.341435749415</v>
      </c>
      <c r="AI21" s="249">
        <v>25481.119175224721</v>
      </c>
      <c r="AJ21" s="249">
        <v>25692.734174355981</v>
      </c>
      <c r="AK21" s="249">
        <v>25905.748903177606</v>
      </c>
      <c r="AL21" s="249">
        <v>26120.131582812042</v>
      </c>
      <c r="AM21" s="249">
        <v>26337.597715664386</v>
      </c>
      <c r="AN21" s="249">
        <v>26559.43575997655</v>
      </c>
      <c r="AO21" s="249">
        <v>26785.380431694964</v>
      </c>
      <c r="AP21" s="249">
        <v>27016.216933437019</v>
      </c>
      <c r="AQ21" s="249">
        <v>27253.306505653443</v>
      </c>
      <c r="AR21" s="249">
        <v>27496.981283774556</v>
      </c>
      <c r="AS21" s="249">
        <v>27746.914238742251</v>
      </c>
      <c r="AT21" s="249">
        <v>28002.00015241003</v>
      </c>
      <c r="AU21" s="249">
        <v>28260.763746540437</v>
      </c>
      <c r="AV21" s="249">
        <v>28526.735288731936</v>
      </c>
      <c r="AW21" s="249">
        <v>28797.186185752184</v>
      </c>
      <c r="AX21" s="249">
        <v>29068.666061494467</v>
      </c>
      <c r="AY21" s="249">
        <v>29341.331232337139</v>
      </c>
      <c r="AZ21" s="249">
        <v>29615.917435157928</v>
      </c>
      <c r="BA21" s="250">
        <v>29893.499692183948</v>
      </c>
    </row>
    <row r="22" spans="1:53" x14ac:dyDescent="0.35">
      <c r="A22" s="251" t="s">
        <v>241</v>
      </c>
      <c r="B22" s="252" t="s">
        <v>242</v>
      </c>
      <c r="C22" s="253">
        <v>0</v>
      </c>
      <c r="D22" s="254">
        <v>0</v>
      </c>
      <c r="E22" s="254">
        <v>0</v>
      </c>
      <c r="F22" s="254">
        <v>0</v>
      </c>
      <c r="G22" s="254">
        <v>0</v>
      </c>
      <c r="H22" s="254">
        <v>0</v>
      </c>
      <c r="I22" s="254">
        <v>0</v>
      </c>
      <c r="J22" s="254">
        <v>0</v>
      </c>
      <c r="K22" s="254">
        <v>0</v>
      </c>
      <c r="L22" s="254">
        <v>0</v>
      </c>
      <c r="M22" s="254">
        <v>0</v>
      </c>
      <c r="N22" s="254">
        <v>0</v>
      </c>
      <c r="O22" s="254">
        <v>0</v>
      </c>
      <c r="P22" s="254">
        <v>0</v>
      </c>
      <c r="Q22" s="254">
        <v>0</v>
      </c>
      <c r="R22" s="254">
        <v>0</v>
      </c>
      <c r="S22" s="254">
        <v>0</v>
      </c>
      <c r="T22" s="254">
        <v>0</v>
      </c>
      <c r="U22" s="254">
        <v>0</v>
      </c>
      <c r="V22" s="254">
        <v>0</v>
      </c>
      <c r="W22" s="254">
        <v>0</v>
      </c>
      <c r="X22" s="254">
        <v>0</v>
      </c>
      <c r="Y22" s="254">
        <v>0</v>
      </c>
      <c r="Z22" s="254">
        <v>0</v>
      </c>
      <c r="AA22" s="254">
        <v>0</v>
      </c>
      <c r="AB22" s="254">
        <v>0</v>
      </c>
      <c r="AC22" s="254">
        <v>0</v>
      </c>
      <c r="AD22" s="254">
        <v>0</v>
      </c>
      <c r="AE22" s="254">
        <v>0</v>
      </c>
      <c r="AF22" s="254">
        <v>0</v>
      </c>
      <c r="AG22" s="254">
        <v>0</v>
      </c>
      <c r="AH22" s="254">
        <v>0</v>
      </c>
      <c r="AI22" s="254">
        <v>0</v>
      </c>
      <c r="AJ22" s="254">
        <v>0</v>
      </c>
      <c r="AK22" s="254">
        <v>0</v>
      </c>
      <c r="AL22" s="254">
        <v>0</v>
      </c>
      <c r="AM22" s="254">
        <v>0</v>
      </c>
      <c r="AN22" s="254">
        <v>0</v>
      </c>
      <c r="AO22" s="254">
        <v>0</v>
      </c>
      <c r="AP22" s="254">
        <v>0</v>
      </c>
      <c r="AQ22" s="254">
        <v>0</v>
      </c>
      <c r="AR22" s="254">
        <v>0</v>
      </c>
      <c r="AS22" s="254">
        <v>0</v>
      </c>
      <c r="AT22" s="254">
        <v>0</v>
      </c>
      <c r="AU22" s="254">
        <v>0</v>
      </c>
      <c r="AV22" s="254">
        <v>0</v>
      </c>
      <c r="AW22" s="254">
        <v>0</v>
      </c>
      <c r="AX22" s="254">
        <v>0</v>
      </c>
      <c r="AY22" s="254">
        <v>0</v>
      </c>
      <c r="AZ22" s="254">
        <v>0</v>
      </c>
      <c r="BA22" s="255">
        <v>0</v>
      </c>
    </row>
    <row r="23" spans="1:53" x14ac:dyDescent="0.35">
      <c r="A23" s="256" t="s">
        <v>243</v>
      </c>
      <c r="B23" s="257" t="s">
        <v>244</v>
      </c>
      <c r="C23" s="258">
        <v>0</v>
      </c>
      <c r="D23" s="259">
        <v>0</v>
      </c>
      <c r="E23" s="259">
        <v>0</v>
      </c>
      <c r="F23" s="259">
        <v>0</v>
      </c>
      <c r="G23" s="259">
        <v>0</v>
      </c>
      <c r="H23" s="259">
        <v>0</v>
      </c>
      <c r="I23" s="259">
        <v>0</v>
      </c>
      <c r="J23" s="259">
        <v>0</v>
      </c>
      <c r="K23" s="259">
        <v>0</v>
      </c>
      <c r="L23" s="259">
        <v>0</v>
      </c>
      <c r="M23" s="259">
        <v>0</v>
      </c>
      <c r="N23" s="259">
        <v>0</v>
      </c>
      <c r="O23" s="259">
        <v>0</v>
      </c>
      <c r="P23" s="259">
        <v>0</v>
      </c>
      <c r="Q23" s="259">
        <v>0</v>
      </c>
      <c r="R23" s="259">
        <v>0</v>
      </c>
      <c r="S23" s="259">
        <v>0</v>
      </c>
      <c r="T23" s="259">
        <v>0</v>
      </c>
      <c r="U23" s="259">
        <v>0</v>
      </c>
      <c r="V23" s="259">
        <v>0</v>
      </c>
      <c r="W23" s="259">
        <v>0</v>
      </c>
      <c r="X23" s="259">
        <v>0</v>
      </c>
      <c r="Y23" s="259">
        <v>0</v>
      </c>
      <c r="Z23" s="259">
        <v>0</v>
      </c>
      <c r="AA23" s="259">
        <v>0</v>
      </c>
      <c r="AB23" s="259">
        <v>0</v>
      </c>
      <c r="AC23" s="259">
        <v>0</v>
      </c>
      <c r="AD23" s="259">
        <v>0</v>
      </c>
      <c r="AE23" s="259">
        <v>0</v>
      </c>
      <c r="AF23" s="259">
        <v>0</v>
      </c>
      <c r="AG23" s="259">
        <v>0</v>
      </c>
      <c r="AH23" s="259">
        <v>0</v>
      </c>
      <c r="AI23" s="259">
        <v>0</v>
      </c>
      <c r="AJ23" s="259">
        <v>0</v>
      </c>
      <c r="AK23" s="259">
        <v>0</v>
      </c>
      <c r="AL23" s="259">
        <v>0</v>
      </c>
      <c r="AM23" s="259">
        <v>0</v>
      </c>
      <c r="AN23" s="259">
        <v>0</v>
      </c>
      <c r="AO23" s="259">
        <v>0</v>
      </c>
      <c r="AP23" s="259">
        <v>0</v>
      </c>
      <c r="AQ23" s="259">
        <v>0</v>
      </c>
      <c r="AR23" s="259">
        <v>0</v>
      </c>
      <c r="AS23" s="259">
        <v>0</v>
      </c>
      <c r="AT23" s="259">
        <v>0</v>
      </c>
      <c r="AU23" s="259">
        <v>0</v>
      </c>
      <c r="AV23" s="259">
        <v>0</v>
      </c>
      <c r="AW23" s="259">
        <v>0</v>
      </c>
      <c r="AX23" s="259">
        <v>0</v>
      </c>
      <c r="AY23" s="259">
        <v>0</v>
      </c>
      <c r="AZ23" s="259">
        <v>0</v>
      </c>
      <c r="BA23" s="260">
        <v>0</v>
      </c>
    </row>
    <row r="24" spans="1:53" x14ac:dyDescent="0.35">
      <c r="A24" s="261" t="s">
        <v>245</v>
      </c>
      <c r="B24" s="262" t="s">
        <v>246</v>
      </c>
      <c r="C24" s="263">
        <v>0</v>
      </c>
      <c r="D24" s="264">
        <v>0</v>
      </c>
      <c r="E24" s="264">
        <v>0</v>
      </c>
      <c r="F24" s="264">
        <v>0</v>
      </c>
      <c r="G24" s="264">
        <v>0</v>
      </c>
      <c r="H24" s="264">
        <v>0</v>
      </c>
      <c r="I24" s="264">
        <v>0</v>
      </c>
      <c r="J24" s="264">
        <v>0</v>
      </c>
      <c r="K24" s="264">
        <v>0</v>
      </c>
      <c r="L24" s="264">
        <v>0</v>
      </c>
      <c r="M24" s="264">
        <v>0</v>
      </c>
      <c r="N24" s="264">
        <v>0</v>
      </c>
      <c r="O24" s="264">
        <v>0</v>
      </c>
      <c r="P24" s="264">
        <v>0</v>
      </c>
      <c r="Q24" s="264">
        <v>0</v>
      </c>
      <c r="R24" s="264">
        <v>0</v>
      </c>
      <c r="S24" s="264">
        <v>0</v>
      </c>
      <c r="T24" s="264">
        <v>0</v>
      </c>
      <c r="U24" s="264">
        <v>0</v>
      </c>
      <c r="V24" s="264">
        <v>0</v>
      </c>
      <c r="W24" s="264">
        <v>0</v>
      </c>
      <c r="X24" s="264">
        <v>0</v>
      </c>
      <c r="Y24" s="264">
        <v>0</v>
      </c>
      <c r="Z24" s="264">
        <v>0</v>
      </c>
      <c r="AA24" s="264">
        <v>0</v>
      </c>
      <c r="AB24" s="264">
        <v>0</v>
      </c>
      <c r="AC24" s="264">
        <v>0</v>
      </c>
      <c r="AD24" s="264">
        <v>0</v>
      </c>
      <c r="AE24" s="264">
        <v>0</v>
      </c>
      <c r="AF24" s="264">
        <v>0</v>
      </c>
      <c r="AG24" s="264">
        <v>0</v>
      </c>
      <c r="AH24" s="264">
        <v>0</v>
      </c>
      <c r="AI24" s="264">
        <v>0</v>
      </c>
      <c r="AJ24" s="264">
        <v>0</v>
      </c>
      <c r="AK24" s="264">
        <v>0</v>
      </c>
      <c r="AL24" s="264">
        <v>0</v>
      </c>
      <c r="AM24" s="264">
        <v>0</v>
      </c>
      <c r="AN24" s="264">
        <v>0</v>
      </c>
      <c r="AO24" s="264">
        <v>0</v>
      </c>
      <c r="AP24" s="264">
        <v>0</v>
      </c>
      <c r="AQ24" s="264">
        <v>0</v>
      </c>
      <c r="AR24" s="264">
        <v>0</v>
      </c>
      <c r="AS24" s="264">
        <v>0</v>
      </c>
      <c r="AT24" s="264">
        <v>0</v>
      </c>
      <c r="AU24" s="264">
        <v>0</v>
      </c>
      <c r="AV24" s="264">
        <v>0</v>
      </c>
      <c r="AW24" s="264">
        <v>0</v>
      </c>
      <c r="AX24" s="264">
        <v>0</v>
      </c>
      <c r="AY24" s="264">
        <v>0</v>
      </c>
      <c r="AZ24" s="264">
        <v>0</v>
      </c>
      <c r="BA24" s="265">
        <v>0</v>
      </c>
    </row>
    <row r="25" spans="1:53" x14ac:dyDescent="0.35">
      <c r="A25" s="261" t="s">
        <v>247</v>
      </c>
      <c r="B25" s="262" t="s">
        <v>248</v>
      </c>
      <c r="C25" s="263">
        <v>0</v>
      </c>
      <c r="D25" s="264">
        <v>0</v>
      </c>
      <c r="E25" s="264">
        <v>0</v>
      </c>
      <c r="F25" s="264">
        <v>0</v>
      </c>
      <c r="G25" s="264">
        <v>0</v>
      </c>
      <c r="H25" s="264">
        <v>0</v>
      </c>
      <c r="I25" s="264">
        <v>0</v>
      </c>
      <c r="J25" s="264">
        <v>0</v>
      </c>
      <c r="K25" s="264">
        <v>0</v>
      </c>
      <c r="L25" s="264">
        <v>0</v>
      </c>
      <c r="M25" s="264">
        <v>0</v>
      </c>
      <c r="N25" s="264">
        <v>0</v>
      </c>
      <c r="O25" s="264">
        <v>0</v>
      </c>
      <c r="P25" s="264">
        <v>0</v>
      </c>
      <c r="Q25" s="264">
        <v>0</v>
      </c>
      <c r="R25" s="264">
        <v>0</v>
      </c>
      <c r="S25" s="264">
        <v>0</v>
      </c>
      <c r="T25" s="264">
        <v>0</v>
      </c>
      <c r="U25" s="264">
        <v>0</v>
      </c>
      <c r="V25" s="264">
        <v>0</v>
      </c>
      <c r="W25" s="264">
        <v>0</v>
      </c>
      <c r="X25" s="264">
        <v>0</v>
      </c>
      <c r="Y25" s="264">
        <v>0</v>
      </c>
      <c r="Z25" s="264">
        <v>0</v>
      </c>
      <c r="AA25" s="264">
        <v>0</v>
      </c>
      <c r="AB25" s="264">
        <v>0</v>
      </c>
      <c r="AC25" s="264">
        <v>0</v>
      </c>
      <c r="AD25" s="264">
        <v>0</v>
      </c>
      <c r="AE25" s="264">
        <v>0</v>
      </c>
      <c r="AF25" s="264">
        <v>0</v>
      </c>
      <c r="AG25" s="264">
        <v>0</v>
      </c>
      <c r="AH25" s="264">
        <v>0</v>
      </c>
      <c r="AI25" s="264">
        <v>0</v>
      </c>
      <c r="AJ25" s="264">
        <v>0</v>
      </c>
      <c r="AK25" s="264">
        <v>0</v>
      </c>
      <c r="AL25" s="264">
        <v>0</v>
      </c>
      <c r="AM25" s="264">
        <v>0</v>
      </c>
      <c r="AN25" s="264">
        <v>0</v>
      </c>
      <c r="AO25" s="264">
        <v>0</v>
      </c>
      <c r="AP25" s="264">
        <v>0</v>
      </c>
      <c r="AQ25" s="264">
        <v>0</v>
      </c>
      <c r="AR25" s="264">
        <v>0</v>
      </c>
      <c r="AS25" s="264">
        <v>0</v>
      </c>
      <c r="AT25" s="264">
        <v>0</v>
      </c>
      <c r="AU25" s="264">
        <v>0</v>
      </c>
      <c r="AV25" s="264">
        <v>0</v>
      </c>
      <c r="AW25" s="264">
        <v>0</v>
      </c>
      <c r="AX25" s="264">
        <v>0</v>
      </c>
      <c r="AY25" s="264">
        <v>0</v>
      </c>
      <c r="AZ25" s="264">
        <v>0</v>
      </c>
      <c r="BA25" s="265">
        <v>0</v>
      </c>
    </row>
    <row r="26" spans="1:53" x14ac:dyDescent="0.35">
      <c r="A26" s="256" t="s">
        <v>249</v>
      </c>
      <c r="B26" s="257" t="s">
        <v>250</v>
      </c>
      <c r="C26" s="258">
        <v>0</v>
      </c>
      <c r="D26" s="259">
        <v>0</v>
      </c>
      <c r="E26" s="259">
        <v>0</v>
      </c>
      <c r="F26" s="259">
        <v>0</v>
      </c>
      <c r="G26" s="259">
        <v>0</v>
      </c>
      <c r="H26" s="259">
        <v>0</v>
      </c>
      <c r="I26" s="259">
        <v>0</v>
      </c>
      <c r="J26" s="259">
        <v>0</v>
      </c>
      <c r="K26" s="259">
        <v>0</v>
      </c>
      <c r="L26" s="259">
        <v>0</v>
      </c>
      <c r="M26" s="259">
        <v>0</v>
      </c>
      <c r="N26" s="259">
        <v>0</v>
      </c>
      <c r="O26" s="259">
        <v>0</v>
      </c>
      <c r="P26" s="259">
        <v>0</v>
      </c>
      <c r="Q26" s="259">
        <v>0</v>
      </c>
      <c r="R26" s="259">
        <v>0</v>
      </c>
      <c r="S26" s="259">
        <v>0</v>
      </c>
      <c r="T26" s="259">
        <v>0</v>
      </c>
      <c r="U26" s="259">
        <v>0</v>
      </c>
      <c r="V26" s="259">
        <v>0</v>
      </c>
      <c r="W26" s="259">
        <v>0</v>
      </c>
      <c r="X26" s="259">
        <v>0</v>
      </c>
      <c r="Y26" s="259">
        <v>0</v>
      </c>
      <c r="Z26" s="259">
        <v>0</v>
      </c>
      <c r="AA26" s="259">
        <v>0</v>
      </c>
      <c r="AB26" s="259">
        <v>0</v>
      </c>
      <c r="AC26" s="259">
        <v>0</v>
      </c>
      <c r="AD26" s="259">
        <v>0</v>
      </c>
      <c r="AE26" s="259">
        <v>0</v>
      </c>
      <c r="AF26" s="259">
        <v>0</v>
      </c>
      <c r="AG26" s="259">
        <v>0</v>
      </c>
      <c r="AH26" s="259">
        <v>0</v>
      </c>
      <c r="AI26" s="259">
        <v>0</v>
      </c>
      <c r="AJ26" s="259">
        <v>0</v>
      </c>
      <c r="AK26" s="259">
        <v>0</v>
      </c>
      <c r="AL26" s="259">
        <v>0</v>
      </c>
      <c r="AM26" s="259">
        <v>0</v>
      </c>
      <c r="AN26" s="259">
        <v>0</v>
      </c>
      <c r="AO26" s="259">
        <v>0</v>
      </c>
      <c r="AP26" s="259">
        <v>0</v>
      </c>
      <c r="AQ26" s="259">
        <v>0</v>
      </c>
      <c r="AR26" s="259">
        <v>0</v>
      </c>
      <c r="AS26" s="259">
        <v>0</v>
      </c>
      <c r="AT26" s="259">
        <v>0</v>
      </c>
      <c r="AU26" s="259">
        <v>0</v>
      </c>
      <c r="AV26" s="259">
        <v>0</v>
      </c>
      <c r="AW26" s="259">
        <v>0</v>
      </c>
      <c r="AX26" s="259">
        <v>0</v>
      </c>
      <c r="AY26" s="259">
        <v>0</v>
      </c>
      <c r="AZ26" s="259">
        <v>0</v>
      </c>
      <c r="BA26" s="260">
        <v>0</v>
      </c>
    </row>
    <row r="27" spans="1:53" x14ac:dyDescent="0.35">
      <c r="A27" s="261" t="s">
        <v>251</v>
      </c>
      <c r="B27" s="262" t="s">
        <v>252</v>
      </c>
      <c r="C27" s="263">
        <v>0</v>
      </c>
      <c r="D27" s="264">
        <v>0</v>
      </c>
      <c r="E27" s="264">
        <v>0</v>
      </c>
      <c r="F27" s="264">
        <v>0</v>
      </c>
      <c r="G27" s="264">
        <v>0</v>
      </c>
      <c r="H27" s="264">
        <v>0</v>
      </c>
      <c r="I27" s="264">
        <v>0</v>
      </c>
      <c r="J27" s="264">
        <v>0</v>
      </c>
      <c r="K27" s="264">
        <v>0</v>
      </c>
      <c r="L27" s="264">
        <v>0</v>
      </c>
      <c r="M27" s="264">
        <v>0</v>
      </c>
      <c r="N27" s="264">
        <v>0</v>
      </c>
      <c r="O27" s="264">
        <v>0</v>
      </c>
      <c r="P27" s="264">
        <v>0</v>
      </c>
      <c r="Q27" s="264">
        <v>0</v>
      </c>
      <c r="R27" s="264">
        <v>0</v>
      </c>
      <c r="S27" s="264">
        <v>0</v>
      </c>
      <c r="T27" s="264">
        <v>0</v>
      </c>
      <c r="U27" s="264">
        <v>0</v>
      </c>
      <c r="V27" s="264">
        <v>0</v>
      </c>
      <c r="W27" s="264">
        <v>0</v>
      </c>
      <c r="X27" s="264">
        <v>0</v>
      </c>
      <c r="Y27" s="264">
        <v>0</v>
      </c>
      <c r="Z27" s="264">
        <v>0</v>
      </c>
      <c r="AA27" s="264">
        <v>0</v>
      </c>
      <c r="AB27" s="264">
        <v>0</v>
      </c>
      <c r="AC27" s="264">
        <v>0</v>
      </c>
      <c r="AD27" s="264">
        <v>0</v>
      </c>
      <c r="AE27" s="264">
        <v>0</v>
      </c>
      <c r="AF27" s="264">
        <v>0</v>
      </c>
      <c r="AG27" s="264">
        <v>0</v>
      </c>
      <c r="AH27" s="264">
        <v>0</v>
      </c>
      <c r="AI27" s="264">
        <v>0</v>
      </c>
      <c r="AJ27" s="264">
        <v>0</v>
      </c>
      <c r="AK27" s="264">
        <v>0</v>
      </c>
      <c r="AL27" s="264">
        <v>0</v>
      </c>
      <c r="AM27" s="264">
        <v>0</v>
      </c>
      <c r="AN27" s="264">
        <v>0</v>
      </c>
      <c r="AO27" s="264">
        <v>0</v>
      </c>
      <c r="AP27" s="264">
        <v>0</v>
      </c>
      <c r="AQ27" s="264">
        <v>0</v>
      </c>
      <c r="AR27" s="264">
        <v>0</v>
      </c>
      <c r="AS27" s="264">
        <v>0</v>
      </c>
      <c r="AT27" s="264">
        <v>0</v>
      </c>
      <c r="AU27" s="264">
        <v>0</v>
      </c>
      <c r="AV27" s="264">
        <v>0</v>
      </c>
      <c r="AW27" s="264">
        <v>0</v>
      </c>
      <c r="AX27" s="264">
        <v>0</v>
      </c>
      <c r="AY27" s="264">
        <v>0</v>
      </c>
      <c r="AZ27" s="264">
        <v>0</v>
      </c>
      <c r="BA27" s="265">
        <v>0</v>
      </c>
    </row>
    <row r="28" spans="1:53" x14ac:dyDescent="0.35">
      <c r="A28" s="261" t="s">
        <v>253</v>
      </c>
      <c r="B28" s="262" t="s">
        <v>254</v>
      </c>
      <c r="C28" s="263">
        <v>0</v>
      </c>
      <c r="D28" s="264">
        <v>0</v>
      </c>
      <c r="E28" s="264">
        <v>0</v>
      </c>
      <c r="F28" s="264">
        <v>0</v>
      </c>
      <c r="G28" s="264">
        <v>0</v>
      </c>
      <c r="H28" s="264">
        <v>0</v>
      </c>
      <c r="I28" s="264">
        <v>0</v>
      </c>
      <c r="J28" s="264">
        <v>0</v>
      </c>
      <c r="K28" s="264">
        <v>0</v>
      </c>
      <c r="L28" s="264">
        <v>0</v>
      </c>
      <c r="M28" s="264">
        <v>0</v>
      </c>
      <c r="N28" s="264">
        <v>0</v>
      </c>
      <c r="O28" s="264">
        <v>0</v>
      </c>
      <c r="P28" s="264">
        <v>0</v>
      </c>
      <c r="Q28" s="264">
        <v>0</v>
      </c>
      <c r="R28" s="264">
        <v>0</v>
      </c>
      <c r="S28" s="264">
        <v>0</v>
      </c>
      <c r="T28" s="264">
        <v>0</v>
      </c>
      <c r="U28" s="264">
        <v>0</v>
      </c>
      <c r="V28" s="264">
        <v>0</v>
      </c>
      <c r="W28" s="264">
        <v>0</v>
      </c>
      <c r="X28" s="264">
        <v>0</v>
      </c>
      <c r="Y28" s="264">
        <v>0</v>
      </c>
      <c r="Z28" s="264">
        <v>0</v>
      </c>
      <c r="AA28" s="264">
        <v>0</v>
      </c>
      <c r="AB28" s="264">
        <v>0</v>
      </c>
      <c r="AC28" s="264">
        <v>0</v>
      </c>
      <c r="AD28" s="264">
        <v>0</v>
      </c>
      <c r="AE28" s="264">
        <v>0</v>
      </c>
      <c r="AF28" s="264">
        <v>0</v>
      </c>
      <c r="AG28" s="264">
        <v>0</v>
      </c>
      <c r="AH28" s="264">
        <v>0</v>
      </c>
      <c r="AI28" s="264">
        <v>0</v>
      </c>
      <c r="AJ28" s="264">
        <v>0</v>
      </c>
      <c r="AK28" s="264">
        <v>0</v>
      </c>
      <c r="AL28" s="264">
        <v>0</v>
      </c>
      <c r="AM28" s="264">
        <v>0</v>
      </c>
      <c r="AN28" s="264">
        <v>0</v>
      </c>
      <c r="AO28" s="264">
        <v>0</v>
      </c>
      <c r="AP28" s="264">
        <v>0</v>
      </c>
      <c r="AQ28" s="264">
        <v>0</v>
      </c>
      <c r="AR28" s="264">
        <v>0</v>
      </c>
      <c r="AS28" s="264">
        <v>0</v>
      </c>
      <c r="AT28" s="264">
        <v>0</v>
      </c>
      <c r="AU28" s="264">
        <v>0</v>
      </c>
      <c r="AV28" s="264">
        <v>0</v>
      </c>
      <c r="AW28" s="264">
        <v>0</v>
      </c>
      <c r="AX28" s="264">
        <v>0</v>
      </c>
      <c r="AY28" s="264">
        <v>0</v>
      </c>
      <c r="AZ28" s="264">
        <v>0</v>
      </c>
      <c r="BA28" s="265">
        <v>0</v>
      </c>
    </row>
    <row r="29" spans="1:53" x14ac:dyDescent="0.35">
      <c r="A29" s="261" t="s">
        <v>255</v>
      </c>
      <c r="B29" s="262" t="s">
        <v>256</v>
      </c>
      <c r="C29" s="263">
        <v>0</v>
      </c>
      <c r="D29" s="264">
        <v>0</v>
      </c>
      <c r="E29" s="264">
        <v>0</v>
      </c>
      <c r="F29" s="264">
        <v>0</v>
      </c>
      <c r="G29" s="264">
        <v>0</v>
      </c>
      <c r="H29" s="264">
        <v>0</v>
      </c>
      <c r="I29" s="264">
        <v>0</v>
      </c>
      <c r="J29" s="264">
        <v>0</v>
      </c>
      <c r="K29" s="264">
        <v>0</v>
      </c>
      <c r="L29" s="264">
        <v>0</v>
      </c>
      <c r="M29" s="264">
        <v>0</v>
      </c>
      <c r="N29" s="264">
        <v>0</v>
      </c>
      <c r="O29" s="264">
        <v>0</v>
      </c>
      <c r="P29" s="264">
        <v>0</v>
      </c>
      <c r="Q29" s="264">
        <v>0</v>
      </c>
      <c r="R29" s="264">
        <v>0</v>
      </c>
      <c r="S29" s="264">
        <v>0</v>
      </c>
      <c r="T29" s="264">
        <v>0</v>
      </c>
      <c r="U29" s="264">
        <v>0</v>
      </c>
      <c r="V29" s="264">
        <v>0</v>
      </c>
      <c r="W29" s="264">
        <v>0</v>
      </c>
      <c r="X29" s="264">
        <v>0</v>
      </c>
      <c r="Y29" s="264">
        <v>0</v>
      </c>
      <c r="Z29" s="264">
        <v>0</v>
      </c>
      <c r="AA29" s="264">
        <v>0</v>
      </c>
      <c r="AB29" s="264">
        <v>0</v>
      </c>
      <c r="AC29" s="264">
        <v>0</v>
      </c>
      <c r="AD29" s="264">
        <v>0</v>
      </c>
      <c r="AE29" s="264">
        <v>0</v>
      </c>
      <c r="AF29" s="264">
        <v>0</v>
      </c>
      <c r="AG29" s="264">
        <v>0</v>
      </c>
      <c r="AH29" s="264">
        <v>0</v>
      </c>
      <c r="AI29" s="264">
        <v>0</v>
      </c>
      <c r="AJ29" s="264">
        <v>0</v>
      </c>
      <c r="AK29" s="264">
        <v>0</v>
      </c>
      <c r="AL29" s="264">
        <v>0</v>
      </c>
      <c r="AM29" s="264">
        <v>0</v>
      </c>
      <c r="AN29" s="264">
        <v>0</v>
      </c>
      <c r="AO29" s="264">
        <v>0</v>
      </c>
      <c r="AP29" s="264">
        <v>0</v>
      </c>
      <c r="AQ29" s="264">
        <v>0</v>
      </c>
      <c r="AR29" s="264">
        <v>0</v>
      </c>
      <c r="AS29" s="264">
        <v>0</v>
      </c>
      <c r="AT29" s="264">
        <v>0</v>
      </c>
      <c r="AU29" s="264">
        <v>0</v>
      </c>
      <c r="AV29" s="264">
        <v>0</v>
      </c>
      <c r="AW29" s="264">
        <v>0</v>
      </c>
      <c r="AX29" s="264">
        <v>0</v>
      </c>
      <c r="AY29" s="264">
        <v>0</v>
      </c>
      <c r="AZ29" s="264">
        <v>0</v>
      </c>
      <c r="BA29" s="265">
        <v>0</v>
      </c>
    </row>
    <row r="30" spans="1:53" x14ac:dyDescent="0.35">
      <c r="A30" s="251" t="s">
        <v>257</v>
      </c>
      <c r="B30" s="252" t="s">
        <v>258</v>
      </c>
      <c r="C30" s="253">
        <v>29175.871814574173</v>
      </c>
      <c r="D30" s="254">
        <v>28562.411640000006</v>
      </c>
      <c r="E30" s="254">
        <v>28970.316440000006</v>
      </c>
      <c r="F30" s="254">
        <v>28072.236859999994</v>
      </c>
      <c r="G30" s="254">
        <v>29432.739439999994</v>
      </c>
      <c r="H30" s="254">
        <v>30270.821267156316</v>
      </c>
      <c r="I30" s="254">
        <v>30355.143729999996</v>
      </c>
      <c r="J30" s="254">
        <v>28942.593350000014</v>
      </c>
      <c r="K30" s="254">
        <v>27985.84909</v>
      </c>
      <c r="L30" s="254">
        <v>25740.89155</v>
      </c>
      <c r="M30" s="254">
        <v>26417.449128801112</v>
      </c>
      <c r="N30" s="254">
        <v>25802.095429416459</v>
      </c>
      <c r="O30" s="254">
        <v>23119.782880426807</v>
      </c>
      <c r="P30" s="254">
        <v>21519.776553538675</v>
      </c>
      <c r="Q30" s="254">
        <v>20311.87467918708</v>
      </c>
      <c r="R30" s="254">
        <v>21226.623211583632</v>
      </c>
      <c r="S30" s="254">
        <v>21505.920753301889</v>
      </c>
      <c r="T30" s="254">
        <v>21877.705572314891</v>
      </c>
      <c r="U30" s="254">
        <v>22230.81999930906</v>
      </c>
      <c r="V30" s="254">
        <v>22544.426214832725</v>
      </c>
      <c r="W30" s="254">
        <v>22820.581667971634</v>
      </c>
      <c r="X30" s="254">
        <v>23075.825358261998</v>
      </c>
      <c r="Y30" s="254">
        <v>23315.879820229828</v>
      </c>
      <c r="Z30" s="254">
        <v>23544.584005978613</v>
      </c>
      <c r="AA30" s="254">
        <v>23764.903518952393</v>
      </c>
      <c r="AB30" s="254">
        <v>23979.845507719565</v>
      </c>
      <c r="AC30" s="254">
        <v>24195.673476388441</v>
      </c>
      <c r="AD30" s="254">
        <v>24411.82004966306</v>
      </c>
      <c r="AE30" s="254">
        <v>24627.941670172855</v>
      </c>
      <c r="AF30" s="254">
        <v>24843.586440834701</v>
      </c>
      <c r="AG30" s="254">
        <v>25057.991008616988</v>
      </c>
      <c r="AH30" s="254">
        <v>25270.341435749415</v>
      </c>
      <c r="AI30" s="254">
        <v>25481.119175224721</v>
      </c>
      <c r="AJ30" s="254">
        <v>25692.734174355981</v>
      </c>
      <c r="AK30" s="254">
        <v>25905.748903177606</v>
      </c>
      <c r="AL30" s="254">
        <v>26120.131582812042</v>
      </c>
      <c r="AM30" s="254">
        <v>26337.597715664386</v>
      </c>
      <c r="AN30" s="254">
        <v>26559.43575997655</v>
      </c>
      <c r="AO30" s="254">
        <v>26785.380431694964</v>
      </c>
      <c r="AP30" s="254">
        <v>27016.216933437019</v>
      </c>
      <c r="AQ30" s="254">
        <v>27253.306505653443</v>
      </c>
      <c r="AR30" s="254">
        <v>27496.981283774556</v>
      </c>
      <c r="AS30" s="254">
        <v>27746.914238742251</v>
      </c>
      <c r="AT30" s="254">
        <v>28002.00015241003</v>
      </c>
      <c r="AU30" s="254">
        <v>28260.763746540437</v>
      </c>
      <c r="AV30" s="254">
        <v>28526.735288731936</v>
      </c>
      <c r="AW30" s="254">
        <v>28797.186185752184</v>
      </c>
      <c r="AX30" s="254">
        <v>29068.666061494467</v>
      </c>
      <c r="AY30" s="254">
        <v>29341.331232337139</v>
      </c>
      <c r="AZ30" s="254">
        <v>29615.917435157928</v>
      </c>
      <c r="BA30" s="255">
        <v>29893.499692183948</v>
      </c>
    </row>
    <row r="31" spans="1:53" x14ac:dyDescent="0.35">
      <c r="A31" s="256" t="s">
        <v>259</v>
      </c>
      <c r="B31" s="257" t="s">
        <v>260</v>
      </c>
      <c r="C31" s="258">
        <v>0</v>
      </c>
      <c r="D31" s="259">
        <v>0</v>
      </c>
      <c r="E31" s="259">
        <v>0</v>
      </c>
      <c r="F31" s="259">
        <v>0</v>
      </c>
      <c r="G31" s="259">
        <v>0</v>
      </c>
      <c r="H31" s="259">
        <v>0</v>
      </c>
      <c r="I31" s="259">
        <v>0</v>
      </c>
      <c r="J31" s="259">
        <v>0</v>
      </c>
      <c r="K31" s="259">
        <v>0</v>
      </c>
      <c r="L31" s="259">
        <v>0</v>
      </c>
      <c r="M31" s="259">
        <v>0</v>
      </c>
      <c r="N31" s="259">
        <v>0</v>
      </c>
      <c r="O31" s="259">
        <v>0</v>
      </c>
      <c r="P31" s="259">
        <v>0</v>
      </c>
      <c r="Q31" s="259">
        <v>0</v>
      </c>
      <c r="R31" s="259">
        <v>0</v>
      </c>
      <c r="S31" s="259">
        <v>0</v>
      </c>
      <c r="T31" s="259">
        <v>0</v>
      </c>
      <c r="U31" s="259">
        <v>0</v>
      </c>
      <c r="V31" s="259">
        <v>0</v>
      </c>
      <c r="W31" s="259">
        <v>0</v>
      </c>
      <c r="X31" s="259">
        <v>0</v>
      </c>
      <c r="Y31" s="259">
        <v>0</v>
      </c>
      <c r="Z31" s="259">
        <v>0</v>
      </c>
      <c r="AA31" s="259">
        <v>0</v>
      </c>
      <c r="AB31" s="259">
        <v>0</v>
      </c>
      <c r="AC31" s="259">
        <v>0</v>
      </c>
      <c r="AD31" s="259">
        <v>0</v>
      </c>
      <c r="AE31" s="259">
        <v>0</v>
      </c>
      <c r="AF31" s="259">
        <v>0</v>
      </c>
      <c r="AG31" s="259">
        <v>0</v>
      </c>
      <c r="AH31" s="259">
        <v>0</v>
      </c>
      <c r="AI31" s="259">
        <v>0</v>
      </c>
      <c r="AJ31" s="259">
        <v>0</v>
      </c>
      <c r="AK31" s="259">
        <v>0</v>
      </c>
      <c r="AL31" s="259">
        <v>0</v>
      </c>
      <c r="AM31" s="259">
        <v>0</v>
      </c>
      <c r="AN31" s="259">
        <v>0</v>
      </c>
      <c r="AO31" s="259">
        <v>0</v>
      </c>
      <c r="AP31" s="259">
        <v>0</v>
      </c>
      <c r="AQ31" s="259">
        <v>0</v>
      </c>
      <c r="AR31" s="259">
        <v>0</v>
      </c>
      <c r="AS31" s="259">
        <v>0</v>
      </c>
      <c r="AT31" s="259">
        <v>0</v>
      </c>
      <c r="AU31" s="259">
        <v>0</v>
      </c>
      <c r="AV31" s="259">
        <v>0</v>
      </c>
      <c r="AW31" s="259">
        <v>0</v>
      </c>
      <c r="AX31" s="259">
        <v>0</v>
      </c>
      <c r="AY31" s="259">
        <v>0</v>
      </c>
      <c r="AZ31" s="259">
        <v>0</v>
      </c>
      <c r="BA31" s="260">
        <v>0</v>
      </c>
    </row>
    <row r="32" spans="1:53" x14ac:dyDescent="0.35">
      <c r="A32" s="261" t="s">
        <v>261</v>
      </c>
      <c r="B32" s="262" t="s">
        <v>262</v>
      </c>
      <c r="C32" s="263">
        <v>0</v>
      </c>
      <c r="D32" s="264">
        <v>0</v>
      </c>
      <c r="E32" s="264">
        <v>0</v>
      </c>
      <c r="F32" s="264">
        <v>0</v>
      </c>
      <c r="G32" s="264">
        <v>0</v>
      </c>
      <c r="H32" s="264">
        <v>0</v>
      </c>
      <c r="I32" s="264">
        <v>0</v>
      </c>
      <c r="J32" s="264">
        <v>0</v>
      </c>
      <c r="K32" s="264">
        <v>0</v>
      </c>
      <c r="L32" s="264">
        <v>0</v>
      </c>
      <c r="M32" s="264">
        <v>0</v>
      </c>
      <c r="N32" s="264">
        <v>0</v>
      </c>
      <c r="O32" s="264">
        <v>0</v>
      </c>
      <c r="P32" s="264">
        <v>0</v>
      </c>
      <c r="Q32" s="264">
        <v>0</v>
      </c>
      <c r="R32" s="264">
        <v>0</v>
      </c>
      <c r="S32" s="264">
        <v>0</v>
      </c>
      <c r="T32" s="264">
        <v>0</v>
      </c>
      <c r="U32" s="264">
        <v>0</v>
      </c>
      <c r="V32" s="264">
        <v>0</v>
      </c>
      <c r="W32" s="264">
        <v>0</v>
      </c>
      <c r="X32" s="264">
        <v>0</v>
      </c>
      <c r="Y32" s="264">
        <v>0</v>
      </c>
      <c r="Z32" s="264">
        <v>0</v>
      </c>
      <c r="AA32" s="264">
        <v>0</v>
      </c>
      <c r="AB32" s="264">
        <v>0</v>
      </c>
      <c r="AC32" s="264">
        <v>0</v>
      </c>
      <c r="AD32" s="264">
        <v>0</v>
      </c>
      <c r="AE32" s="264">
        <v>0</v>
      </c>
      <c r="AF32" s="264">
        <v>0</v>
      </c>
      <c r="AG32" s="264">
        <v>0</v>
      </c>
      <c r="AH32" s="264">
        <v>0</v>
      </c>
      <c r="AI32" s="264">
        <v>0</v>
      </c>
      <c r="AJ32" s="264">
        <v>0</v>
      </c>
      <c r="AK32" s="264">
        <v>0</v>
      </c>
      <c r="AL32" s="264">
        <v>0</v>
      </c>
      <c r="AM32" s="264">
        <v>0</v>
      </c>
      <c r="AN32" s="264">
        <v>0</v>
      </c>
      <c r="AO32" s="264">
        <v>0</v>
      </c>
      <c r="AP32" s="264">
        <v>0</v>
      </c>
      <c r="AQ32" s="264">
        <v>0</v>
      </c>
      <c r="AR32" s="264">
        <v>0</v>
      </c>
      <c r="AS32" s="264">
        <v>0</v>
      </c>
      <c r="AT32" s="264">
        <v>0</v>
      </c>
      <c r="AU32" s="264">
        <v>0</v>
      </c>
      <c r="AV32" s="264">
        <v>0</v>
      </c>
      <c r="AW32" s="264">
        <v>0</v>
      </c>
      <c r="AX32" s="264">
        <v>0</v>
      </c>
      <c r="AY32" s="264">
        <v>0</v>
      </c>
      <c r="AZ32" s="264">
        <v>0</v>
      </c>
      <c r="BA32" s="265">
        <v>0</v>
      </c>
    </row>
    <row r="33" spans="1:53" x14ac:dyDescent="0.35">
      <c r="A33" s="261" t="s">
        <v>263</v>
      </c>
      <c r="B33" s="262" t="s">
        <v>264</v>
      </c>
      <c r="C33" s="263">
        <v>0</v>
      </c>
      <c r="D33" s="264">
        <v>0</v>
      </c>
      <c r="E33" s="264">
        <v>0</v>
      </c>
      <c r="F33" s="264">
        <v>0</v>
      </c>
      <c r="G33" s="264">
        <v>0</v>
      </c>
      <c r="H33" s="264">
        <v>0</v>
      </c>
      <c r="I33" s="264">
        <v>0</v>
      </c>
      <c r="J33" s="264">
        <v>0</v>
      </c>
      <c r="K33" s="264">
        <v>0</v>
      </c>
      <c r="L33" s="264">
        <v>0</v>
      </c>
      <c r="M33" s="264">
        <v>0</v>
      </c>
      <c r="N33" s="264">
        <v>0</v>
      </c>
      <c r="O33" s="264">
        <v>0</v>
      </c>
      <c r="P33" s="264">
        <v>0</v>
      </c>
      <c r="Q33" s="264">
        <v>0</v>
      </c>
      <c r="R33" s="264">
        <v>0</v>
      </c>
      <c r="S33" s="264">
        <v>0</v>
      </c>
      <c r="T33" s="264">
        <v>0</v>
      </c>
      <c r="U33" s="264">
        <v>0</v>
      </c>
      <c r="V33" s="264">
        <v>0</v>
      </c>
      <c r="W33" s="264">
        <v>0</v>
      </c>
      <c r="X33" s="264">
        <v>0</v>
      </c>
      <c r="Y33" s="264">
        <v>0</v>
      </c>
      <c r="Z33" s="264">
        <v>0</v>
      </c>
      <c r="AA33" s="264">
        <v>0</v>
      </c>
      <c r="AB33" s="264">
        <v>0</v>
      </c>
      <c r="AC33" s="264">
        <v>0</v>
      </c>
      <c r="AD33" s="264">
        <v>0</v>
      </c>
      <c r="AE33" s="264">
        <v>0</v>
      </c>
      <c r="AF33" s="264">
        <v>0</v>
      </c>
      <c r="AG33" s="264">
        <v>0</v>
      </c>
      <c r="AH33" s="264">
        <v>0</v>
      </c>
      <c r="AI33" s="264">
        <v>0</v>
      </c>
      <c r="AJ33" s="264">
        <v>0</v>
      </c>
      <c r="AK33" s="264">
        <v>0</v>
      </c>
      <c r="AL33" s="264">
        <v>0</v>
      </c>
      <c r="AM33" s="264">
        <v>0</v>
      </c>
      <c r="AN33" s="264">
        <v>0</v>
      </c>
      <c r="AO33" s="264">
        <v>0</v>
      </c>
      <c r="AP33" s="264">
        <v>0</v>
      </c>
      <c r="AQ33" s="264">
        <v>0</v>
      </c>
      <c r="AR33" s="264">
        <v>0</v>
      </c>
      <c r="AS33" s="264">
        <v>0</v>
      </c>
      <c r="AT33" s="264">
        <v>0</v>
      </c>
      <c r="AU33" s="264">
        <v>0</v>
      </c>
      <c r="AV33" s="264">
        <v>0</v>
      </c>
      <c r="AW33" s="264">
        <v>0</v>
      </c>
      <c r="AX33" s="264">
        <v>0</v>
      </c>
      <c r="AY33" s="264">
        <v>0</v>
      </c>
      <c r="AZ33" s="264">
        <v>0</v>
      </c>
      <c r="BA33" s="265">
        <v>0</v>
      </c>
    </row>
    <row r="34" spans="1:53" x14ac:dyDescent="0.35">
      <c r="A34" s="256" t="s">
        <v>119</v>
      </c>
      <c r="B34" s="257" t="s">
        <v>265</v>
      </c>
      <c r="C34" s="258">
        <v>0</v>
      </c>
      <c r="D34" s="259">
        <v>0</v>
      </c>
      <c r="E34" s="259">
        <v>0</v>
      </c>
      <c r="F34" s="259">
        <v>0</v>
      </c>
      <c r="G34" s="259">
        <v>0</v>
      </c>
      <c r="H34" s="259">
        <v>0</v>
      </c>
      <c r="I34" s="259">
        <v>0</v>
      </c>
      <c r="J34" s="259">
        <v>0</v>
      </c>
      <c r="K34" s="259">
        <v>0</v>
      </c>
      <c r="L34" s="259">
        <v>0</v>
      </c>
      <c r="M34" s="259">
        <v>0</v>
      </c>
      <c r="N34" s="259">
        <v>0</v>
      </c>
      <c r="O34" s="259">
        <v>0</v>
      </c>
      <c r="P34" s="259">
        <v>1.1000958408294534</v>
      </c>
      <c r="Q34" s="259">
        <v>1.0979869942443654</v>
      </c>
      <c r="R34" s="259">
        <v>139.77356327163932</v>
      </c>
      <c r="S34" s="259">
        <v>141.53294620973989</v>
      </c>
      <c r="T34" s="259">
        <v>143.57000613147247</v>
      </c>
      <c r="U34" s="259">
        <v>145.71357077646064</v>
      </c>
      <c r="V34" s="259">
        <v>147.64852912193666</v>
      </c>
      <c r="W34" s="259">
        <v>149.37061894240978</v>
      </c>
      <c r="X34" s="259">
        <v>150.91479134433808</v>
      </c>
      <c r="Y34" s="259">
        <v>152.29865317722272</v>
      </c>
      <c r="Z34" s="259">
        <v>153.53500079837792</v>
      </c>
      <c r="AA34" s="259">
        <v>154.62781047686587</v>
      </c>
      <c r="AB34" s="259">
        <v>155.60583167366218</v>
      </c>
      <c r="AC34" s="259">
        <v>156.54993119521703</v>
      </c>
      <c r="AD34" s="259">
        <v>157.49930221100141</v>
      </c>
      <c r="AE34" s="259">
        <v>158.47255652500957</v>
      </c>
      <c r="AF34" s="259">
        <v>159.45840920065794</v>
      </c>
      <c r="AG34" s="259">
        <v>160.45311061340314</v>
      </c>
      <c r="AH34" s="259">
        <v>161.44241784443722</v>
      </c>
      <c r="AI34" s="259">
        <v>162.42983619303732</v>
      </c>
      <c r="AJ34" s="259">
        <v>163.4206922185497</v>
      </c>
      <c r="AK34" s="259">
        <v>164.43482337912977</v>
      </c>
      <c r="AL34" s="259">
        <v>165.48855100168737</v>
      </c>
      <c r="AM34" s="259">
        <v>166.60276152042289</v>
      </c>
      <c r="AN34" s="259">
        <v>167.78908324095252</v>
      </c>
      <c r="AO34" s="259">
        <v>169.03303973688455</v>
      </c>
      <c r="AP34" s="259">
        <v>170.32517101776034</v>
      </c>
      <c r="AQ34" s="259">
        <v>171.69519117676325</v>
      </c>
      <c r="AR34" s="259">
        <v>173.11432393657387</v>
      </c>
      <c r="AS34" s="259">
        <v>174.55530432530114</v>
      </c>
      <c r="AT34" s="259">
        <v>176.01093313569504</v>
      </c>
      <c r="AU34" s="259">
        <v>177.47618901538812</v>
      </c>
      <c r="AV34" s="259">
        <v>178.93807863709267</v>
      </c>
      <c r="AW34" s="259">
        <v>180.40910722292253</v>
      </c>
      <c r="AX34" s="259">
        <v>181.86274515715922</v>
      </c>
      <c r="AY34" s="259">
        <v>183.28235531640411</v>
      </c>
      <c r="AZ34" s="259">
        <v>184.67180181076586</v>
      </c>
      <c r="BA34" s="260">
        <v>186.03636389970836</v>
      </c>
    </row>
    <row r="35" spans="1:53" x14ac:dyDescent="0.35">
      <c r="A35" s="256" t="s">
        <v>266</v>
      </c>
      <c r="B35" s="257" t="s">
        <v>267</v>
      </c>
      <c r="C35" s="258">
        <v>0</v>
      </c>
      <c r="D35" s="259">
        <v>0</v>
      </c>
      <c r="E35" s="259">
        <v>0</v>
      </c>
      <c r="F35" s="259">
        <v>0</v>
      </c>
      <c r="G35" s="259">
        <v>0</v>
      </c>
      <c r="H35" s="259">
        <v>0</v>
      </c>
      <c r="I35" s="259">
        <v>0</v>
      </c>
      <c r="J35" s="259">
        <v>0</v>
      </c>
      <c r="K35" s="259">
        <v>0</v>
      </c>
      <c r="L35" s="259">
        <v>0</v>
      </c>
      <c r="M35" s="259">
        <v>0</v>
      </c>
      <c r="N35" s="259">
        <v>0</v>
      </c>
      <c r="O35" s="259">
        <v>0</v>
      </c>
      <c r="P35" s="259">
        <v>0</v>
      </c>
      <c r="Q35" s="259">
        <v>0</v>
      </c>
      <c r="R35" s="259">
        <v>0</v>
      </c>
      <c r="S35" s="259">
        <v>0</v>
      </c>
      <c r="T35" s="259">
        <v>0</v>
      </c>
      <c r="U35" s="259">
        <v>0</v>
      </c>
      <c r="V35" s="259">
        <v>0</v>
      </c>
      <c r="W35" s="259">
        <v>0</v>
      </c>
      <c r="X35" s="259">
        <v>0</v>
      </c>
      <c r="Y35" s="259">
        <v>0</v>
      </c>
      <c r="Z35" s="259">
        <v>0</v>
      </c>
      <c r="AA35" s="259">
        <v>0</v>
      </c>
      <c r="AB35" s="259">
        <v>0</v>
      </c>
      <c r="AC35" s="259">
        <v>0</v>
      </c>
      <c r="AD35" s="259">
        <v>0</v>
      </c>
      <c r="AE35" s="259">
        <v>0</v>
      </c>
      <c r="AF35" s="259">
        <v>0</v>
      </c>
      <c r="AG35" s="259">
        <v>0</v>
      </c>
      <c r="AH35" s="259">
        <v>0</v>
      </c>
      <c r="AI35" s="259">
        <v>0</v>
      </c>
      <c r="AJ35" s="259">
        <v>0</v>
      </c>
      <c r="AK35" s="259">
        <v>0</v>
      </c>
      <c r="AL35" s="259">
        <v>0</v>
      </c>
      <c r="AM35" s="259">
        <v>0</v>
      </c>
      <c r="AN35" s="259">
        <v>0</v>
      </c>
      <c r="AO35" s="259">
        <v>0</v>
      </c>
      <c r="AP35" s="259">
        <v>0</v>
      </c>
      <c r="AQ35" s="259">
        <v>0</v>
      </c>
      <c r="AR35" s="259">
        <v>0</v>
      </c>
      <c r="AS35" s="259">
        <v>0</v>
      </c>
      <c r="AT35" s="259">
        <v>0</v>
      </c>
      <c r="AU35" s="259">
        <v>0</v>
      </c>
      <c r="AV35" s="259">
        <v>0</v>
      </c>
      <c r="AW35" s="259">
        <v>0</v>
      </c>
      <c r="AX35" s="259">
        <v>0</v>
      </c>
      <c r="AY35" s="259">
        <v>0</v>
      </c>
      <c r="AZ35" s="259">
        <v>0</v>
      </c>
      <c r="BA35" s="260">
        <v>0</v>
      </c>
    </row>
    <row r="36" spans="1:53" x14ac:dyDescent="0.35">
      <c r="A36" s="261" t="s">
        <v>268</v>
      </c>
      <c r="B36" s="262" t="s">
        <v>269</v>
      </c>
      <c r="C36" s="263">
        <v>0</v>
      </c>
      <c r="D36" s="264">
        <v>0</v>
      </c>
      <c r="E36" s="264">
        <v>0</v>
      </c>
      <c r="F36" s="264">
        <v>0</v>
      </c>
      <c r="G36" s="264">
        <v>0</v>
      </c>
      <c r="H36" s="264">
        <v>0</v>
      </c>
      <c r="I36" s="264">
        <v>0</v>
      </c>
      <c r="J36" s="264">
        <v>0</v>
      </c>
      <c r="K36" s="264">
        <v>0</v>
      </c>
      <c r="L36" s="264">
        <v>0</v>
      </c>
      <c r="M36" s="264">
        <v>0</v>
      </c>
      <c r="N36" s="264">
        <v>0</v>
      </c>
      <c r="O36" s="264">
        <v>0</v>
      </c>
      <c r="P36" s="264">
        <v>0</v>
      </c>
      <c r="Q36" s="264">
        <v>0</v>
      </c>
      <c r="R36" s="264">
        <v>0</v>
      </c>
      <c r="S36" s="264">
        <v>0</v>
      </c>
      <c r="T36" s="264">
        <v>0</v>
      </c>
      <c r="U36" s="264">
        <v>0</v>
      </c>
      <c r="V36" s="264">
        <v>0</v>
      </c>
      <c r="W36" s="264">
        <v>0</v>
      </c>
      <c r="X36" s="264">
        <v>0</v>
      </c>
      <c r="Y36" s="264">
        <v>0</v>
      </c>
      <c r="Z36" s="264">
        <v>0</v>
      </c>
      <c r="AA36" s="264">
        <v>0</v>
      </c>
      <c r="AB36" s="264">
        <v>0</v>
      </c>
      <c r="AC36" s="264">
        <v>0</v>
      </c>
      <c r="AD36" s="264">
        <v>0</v>
      </c>
      <c r="AE36" s="264">
        <v>0</v>
      </c>
      <c r="AF36" s="264">
        <v>0</v>
      </c>
      <c r="AG36" s="264">
        <v>0</v>
      </c>
      <c r="AH36" s="264">
        <v>0</v>
      </c>
      <c r="AI36" s="264">
        <v>0</v>
      </c>
      <c r="AJ36" s="264">
        <v>0</v>
      </c>
      <c r="AK36" s="264">
        <v>0</v>
      </c>
      <c r="AL36" s="264">
        <v>0</v>
      </c>
      <c r="AM36" s="264">
        <v>0</v>
      </c>
      <c r="AN36" s="264">
        <v>0</v>
      </c>
      <c r="AO36" s="264">
        <v>0</v>
      </c>
      <c r="AP36" s="264">
        <v>0</v>
      </c>
      <c r="AQ36" s="264">
        <v>0</v>
      </c>
      <c r="AR36" s="264">
        <v>0</v>
      </c>
      <c r="AS36" s="264">
        <v>0</v>
      </c>
      <c r="AT36" s="264">
        <v>0</v>
      </c>
      <c r="AU36" s="264">
        <v>0</v>
      </c>
      <c r="AV36" s="264">
        <v>0</v>
      </c>
      <c r="AW36" s="264">
        <v>0</v>
      </c>
      <c r="AX36" s="264">
        <v>0</v>
      </c>
      <c r="AY36" s="264">
        <v>0</v>
      </c>
      <c r="AZ36" s="264">
        <v>0</v>
      </c>
      <c r="BA36" s="265">
        <v>0</v>
      </c>
    </row>
    <row r="37" spans="1:53" x14ac:dyDescent="0.35">
      <c r="A37" s="261" t="s">
        <v>270</v>
      </c>
      <c r="B37" s="262" t="s">
        <v>271</v>
      </c>
      <c r="C37" s="263">
        <v>0</v>
      </c>
      <c r="D37" s="264">
        <v>0</v>
      </c>
      <c r="E37" s="264">
        <v>0</v>
      </c>
      <c r="F37" s="264">
        <v>0</v>
      </c>
      <c r="G37" s="264">
        <v>0</v>
      </c>
      <c r="H37" s="264">
        <v>0</v>
      </c>
      <c r="I37" s="264">
        <v>0</v>
      </c>
      <c r="J37" s="264">
        <v>0</v>
      </c>
      <c r="K37" s="264">
        <v>0</v>
      </c>
      <c r="L37" s="264">
        <v>0</v>
      </c>
      <c r="M37" s="264">
        <v>0</v>
      </c>
      <c r="N37" s="264">
        <v>0</v>
      </c>
      <c r="O37" s="264">
        <v>0</v>
      </c>
      <c r="P37" s="264">
        <v>0</v>
      </c>
      <c r="Q37" s="264">
        <v>0</v>
      </c>
      <c r="R37" s="264">
        <v>0</v>
      </c>
      <c r="S37" s="264">
        <v>0</v>
      </c>
      <c r="T37" s="264">
        <v>0</v>
      </c>
      <c r="U37" s="264">
        <v>0</v>
      </c>
      <c r="V37" s="264">
        <v>0</v>
      </c>
      <c r="W37" s="264">
        <v>0</v>
      </c>
      <c r="X37" s="264">
        <v>0</v>
      </c>
      <c r="Y37" s="264">
        <v>0</v>
      </c>
      <c r="Z37" s="264">
        <v>0</v>
      </c>
      <c r="AA37" s="264">
        <v>0</v>
      </c>
      <c r="AB37" s="264">
        <v>0</v>
      </c>
      <c r="AC37" s="264">
        <v>0</v>
      </c>
      <c r="AD37" s="264">
        <v>0</v>
      </c>
      <c r="AE37" s="264">
        <v>0</v>
      </c>
      <c r="AF37" s="264">
        <v>0</v>
      </c>
      <c r="AG37" s="264">
        <v>0</v>
      </c>
      <c r="AH37" s="264">
        <v>0</v>
      </c>
      <c r="AI37" s="264">
        <v>0</v>
      </c>
      <c r="AJ37" s="264">
        <v>0</v>
      </c>
      <c r="AK37" s="264">
        <v>0</v>
      </c>
      <c r="AL37" s="264">
        <v>0</v>
      </c>
      <c r="AM37" s="264">
        <v>0</v>
      </c>
      <c r="AN37" s="264">
        <v>0</v>
      </c>
      <c r="AO37" s="264">
        <v>0</v>
      </c>
      <c r="AP37" s="264">
        <v>0</v>
      </c>
      <c r="AQ37" s="264">
        <v>0</v>
      </c>
      <c r="AR37" s="264">
        <v>0</v>
      </c>
      <c r="AS37" s="264">
        <v>0</v>
      </c>
      <c r="AT37" s="264">
        <v>0</v>
      </c>
      <c r="AU37" s="264">
        <v>0</v>
      </c>
      <c r="AV37" s="264">
        <v>0</v>
      </c>
      <c r="AW37" s="264">
        <v>0</v>
      </c>
      <c r="AX37" s="264">
        <v>0</v>
      </c>
      <c r="AY37" s="264">
        <v>0</v>
      </c>
      <c r="AZ37" s="264">
        <v>0</v>
      </c>
      <c r="BA37" s="265">
        <v>0</v>
      </c>
    </row>
    <row r="38" spans="1:53" x14ac:dyDescent="0.35">
      <c r="A38" s="256" t="s">
        <v>272</v>
      </c>
      <c r="B38" s="257" t="s">
        <v>273</v>
      </c>
      <c r="C38" s="258">
        <v>16.456515677612511</v>
      </c>
      <c r="D38" s="259">
        <v>28.799800000000019</v>
      </c>
      <c r="E38" s="259">
        <v>26.749560000000045</v>
      </c>
      <c r="F38" s="259">
        <v>20.533709999999985</v>
      </c>
      <c r="G38" s="259">
        <v>24.567909999999959</v>
      </c>
      <c r="H38" s="259">
        <v>23.597884953000431</v>
      </c>
      <c r="I38" s="259">
        <v>19.399979999999985</v>
      </c>
      <c r="J38" s="259">
        <v>14.399680000000025</v>
      </c>
      <c r="K38" s="259">
        <v>14.365020000000005</v>
      </c>
      <c r="L38" s="259">
        <v>18.435269999999964</v>
      </c>
      <c r="M38" s="259">
        <v>21.497958746888173</v>
      </c>
      <c r="N38" s="259">
        <v>17.387951664590943</v>
      </c>
      <c r="O38" s="259">
        <v>11.266381561249164</v>
      </c>
      <c r="P38" s="259">
        <v>9.2215218632850586</v>
      </c>
      <c r="Q38" s="259">
        <v>7.1672819573080435</v>
      </c>
      <c r="R38" s="259">
        <v>10.259469773518351</v>
      </c>
      <c r="S38" s="259">
        <v>10.395686224101514</v>
      </c>
      <c r="T38" s="259">
        <v>10.570516757747946</v>
      </c>
      <c r="U38" s="259">
        <v>10.745983090746169</v>
      </c>
      <c r="V38" s="259">
        <v>10.903771720372475</v>
      </c>
      <c r="W38" s="259">
        <v>11.046017113726526</v>
      </c>
      <c r="X38" s="259">
        <v>11.174937936176075</v>
      </c>
      <c r="Y38" s="259">
        <v>11.291206997339412</v>
      </c>
      <c r="Z38" s="259">
        <v>11.395332187537566</v>
      </c>
      <c r="AA38" s="259">
        <v>11.485482150625771</v>
      </c>
      <c r="AB38" s="259">
        <v>11.565367030552357</v>
      </c>
      <c r="AC38" s="259">
        <v>11.641351955797431</v>
      </c>
      <c r="AD38" s="259">
        <v>11.716379162427229</v>
      </c>
      <c r="AE38" s="259">
        <v>11.791946857646419</v>
      </c>
      <c r="AF38" s="259">
        <v>11.868270046677397</v>
      </c>
      <c r="AG38" s="259">
        <v>11.945532864421603</v>
      </c>
      <c r="AH38" s="259">
        <v>12.022750503232865</v>
      </c>
      <c r="AI38" s="259">
        <v>12.100566064133579</v>
      </c>
      <c r="AJ38" s="259">
        <v>12.180275950744372</v>
      </c>
      <c r="AK38" s="259">
        <v>12.263024761711561</v>
      </c>
      <c r="AL38" s="259">
        <v>12.349551235877778</v>
      </c>
      <c r="AM38" s="259">
        <v>12.440616157684509</v>
      </c>
      <c r="AN38" s="259">
        <v>12.536979054512734</v>
      </c>
      <c r="AO38" s="259">
        <v>12.638352977882633</v>
      </c>
      <c r="AP38" s="259">
        <v>12.744567984180639</v>
      </c>
      <c r="AQ38" s="259">
        <v>12.856890555948219</v>
      </c>
      <c r="AR38" s="259">
        <v>12.973882012598173</v>
      </c>
      <c r="AS38" s="259">
        <v>13.094584787551213</v>
      </c>
      <c r="AT38" s="259">
        <v>13.2183990122761</v>
      </c>
      <c r="AU38" s="259">
        <v>13.344976441706471</v>
      </c>
      <c r="AV38" s="259">
        <v>13.474142306972288</v>
      </c>
      <c r="AW38" s="259">
        <v>13.605180978150681</v>
      </c>
      <c r="AX38" s="259">
        <v>13.736907620913552</v>
      </c>
      <c r="AY38" s="259">
        <v>13.868158216017429</v>
      </c>
      <c r="AZ38" s="259">
        <v>13.998625435571425</v>
      </c>
      <c r="BA38" s="260">
        <v>14.128238188479255</v>
      </c>
    </row>
    <row r="39" spans="1:53" x14ac:dyDescent="0.35">
      <c r="A39" s="261" t="s">
        <v>274</v>
      </c>
      <c r="B39" s="262" t="s">
        <v>275</v>
      </c>
      <c r="C39" s="263">
        <v>0</v>
      </c>
      <c r="D39" s="264">
        <v>0</v>
      </c>
      <c r="E39" s="264">
        <v>0</v>
      </c>
      <c r="F39" s="264">
        <v>0</v>
      </c>
      <c r="G39" s="264">
        <v>0</v>
      </c>
      <c r="H39" s="264">
        <v>0</v>
      </c>
      <c r="I39" s="264">
        <v>0</v>
      </c>
      <c r="J39" s="264">
        <v>0</v>
      </c>
      <c r="K39" s="264">
        <v>0</v>
      </c>
      <c r="L39" s="264">
        <v>0</v>
      </c>
      <c r="M39" s="264">
        <v>0</v>
      </c>
      <c r="N39" s="264">
        <v>0</v>
      </c>
      <c r="O39" s="264">
        <v>0</v>
      </c>
      <c r="P39" s="264">
        <v>0</v>
      </c>
      <c r="Q39" s="264">
        <v>0</v>
      </c>
      <c r="R39" s="264">
        <v>0</v>
      </c>
      <c r="S39" s="264">
        <v>0</v>
      </c>
      <c r="T39" s="264">
        <v>0</v>
      </c>
      <c r="U39" s="264">
        <v>0</v>
      </c>
      <c r="V39" s="264">
        <v>0</v>
      </c>
      <c r="W39" s="264">
        <v>0</v>
      </c>
      <c r="X39" s="264">
        <v>0</v>
      </c>
      <c r="Y39" s="264">
        <v>0</v>
      </c>
      <c r="Z39" s="264">
        <v>0</v>
      </c>
      <c r="AA39" s="264">
        <v>0</v>
      </c>
      <c r="AB39" s="264">
        <v>0</v>
      </c>
      <c r="AC39" s="264">
        <v>0</v>
      </c>
      <c r="AD39" s="264">
        <v>0</v>
      </c>
      <c r="AE39" s="264">
        <v>0</v>
      </c>
      <c r="AF39" s="264">
        <v>0</v>
      </c>
      <c r="AG39" s="264">
        <v>0</v>
      </c>
      <c r="AH39" s="264">
        <v>0</v>
      </c>
      <c r="AI39" s="264">
        <v>0</v>
      </c>
      <c r="AJ39" s="264">
        <v>0</v>
      </c>
      <c r="AK39" s="264">
        <v>0</v>
      </c>
      <c r="AL39" s="264">
        <v>0</v>
      </c>
      <c r="AM39" s="264">
        <v>0</v>
      </c>
      <c r="AN39" s="264">
        <v>0</v>
      </c>
      <c r="AO39" s="264">
        <v>0</v>
      </c>
      <c r="AP39" s="264">
        <v>0</v>
      </c>
      <c r="AQ39" s="264">
        <v>0</v>
      </c>
      <c r="AR39" s="264">
        <v>0</v>
      </c>
      <c r="AS39" s="264">
        <v>0</v>
      </c>
      <c r="AT39" s="264">
        <v>0</v>
      </c>
      <c r="AU39" s="264">
        <v>0</v>
      </c>
      <c r="AV39" s="264">
        <v>0</v>
      </c>
      <c r="AW39" s="264">
        <v>0</v>
      </c>
      <c r="AX39" s="264">
        <v>0</v>
      </c>
      <c r="AY39" s="264">
        <v>0</v>
      </c>
      <c r="AZ39" s="264">
        <v>0</v>
      </c>
      <c r="BA39" s="265">
        <v>0</v>
      </c>
    </row>
    <row r="40" spans="1:53" x14ac:dyDescent="0.35">
      <c r="A40" s="261" t="s">
        <v>276</v>
      </c>
      <c r="B40" s="262" t="s">
        <v>277</v>
      </c>
      <c r="C40" s="263">
        <v>0</v>
      </c>
      <c r="D40" s="264">
        <v>0</v>
      </c>
      <c r="E40" s="264">
        <v>0</v>
      </c>
      <c r="F40" s="264">
        <v>0</v>
      </c>
      <c r="G40" s="264">
        <v>0</v>
      </c>
      <c r="H40" s="264">
        <v>0</v>
      </c>
      <c r="I40" s="264">
        <v>0</v>
      </c>
      <c r="J40" s="264">
        <v>0</v>
      </c>
      <c r="K40" s="264">
        <v>0</v>
      </c>
      <c r="L40" s="264">
        <v>0</v>
      </c>
      <c r="M40" s="264">
        <v>0</v>
      </c>
      <c r="N40" s="264">
        <v>0</v>
      </c>
      <c r="O40" s="264">
        <v>0</v>
      </c>
      <c r="P40" s="264">
        <v>0</v>
      </c>
      <c r="Q40" s="264">
        <v>0</v>
      </c>
      <c r="R40" s="264">
        <v>0</v>
      </c>
      <c r="S40" s="264">
        <v>0</v>
      </c>
      <c r="T40" s="264">
        <v>0</v>
      </c>
      <c r="U40" s="264">
        <v>0</v>
      </c>
      <c r="V40" s="264">
        <v>0</v>
      </c>
      <c r="W40" s="264">
        <v>0</v>
      </c>
      <c r="X40" s="264">
        <v>0</v>
      </c>
      <c r="Y40" s="264">
        <v>0</v>
      </c>
      <c r="Z40" s="264">
        <v>0</v>
      </c>
      <c r="AA40" s="264">
        <v>0</v>
      </c>
      <c r="AB40" s="264">
        <v>0</v>
      </c>
      <c r="AC40" s="264">
        <v>0</v>
      </c>
      <c r="AD40" s="264">
        <v>0</v>
      </c>
      <c r="AE40" s="264">
        <v>0</v>
      </c>
      <c r="AF40" s="264">
        <v>0</v>
      </c>
      <c r="AG40" s="264">
        <v>0</v>
      </c>
      <c r="AH40" s="264">
        <v>0</v>
      </c>
      <c r="AI40" s="264">
        <v>0</v>
      </c>
      <c r="AJ40" s="264">
        <v>0</v>
      </c>
      <c r="AK40" s="264">
        <v>0</v>
      </c>
      <c r="AL40" s="264">
        <v>0</v>
      </c>
      <c r="AM40" s="264">
        <v>0</v>
      </c>
      <c r="AN40" s="264">
        <v>0</v>
      </c>
      <c r="AO40" s="264">
        <v>0</v>
      </c>
      <c r="AP40" s="264">
        <v>0</v>
      </c>
      <c r="AQ40" s="264">
        <v>0</v>
      </c>
      <c r="AR40" s="264">
        <v>0</v>
      </c>
      <c r="AS40" s="264">
        <v>0</v>
      </c>
      <c r="AT40" s="264">
        <v>0</v>
      </c>
      <c r="AU40" s="264">
        <v>0</v>
      </c>
      <c r="AV40" s="264">
        <v>0</v>
      </c>
      <c r="AW40" s="264">
        <v>0</v>
      </c>
      <c r="AX40" s="264">
        <v>0</v>
      </c>
      <c r="AY40" s="264">
        <v>0</v>
      </c>
      <c r="AZ40" s="264">
        <v>0</v>
      </c>
      <c r="BA40" s="265">
        <v>0</v>
      </c>
    </row>
    <row r="41" spans="1:53" x14ac:dyDescent="0.35">
      <c r="A41" s="261" t="s">
        <v>278</v>
      </c>
      <c r="B41" s="262" t="s">
        <v>279</v>
      </c>
      <c r="C41" s="263">
        <v>16.456515677612511</v>
      </c>
      <c r="D41" s="264">
        <v>28.799800000000019</v>
      </c>
      <c r="E41" s="264">
        <v>26.749560000000045</v>
      </c>
      <c r="F41" s="264">
        <v>20.533709999999985</v>
      </c>
      <c r="G41" s="264">
        <v>24.567909999999959</v>
      </c>
      <c r="H41" s="264">
        <v>23.597884953000431</v>
      </c>
      <c r="I41" s="264">
        <v>19.399979999999985</v>
      </c>
      <c r="J41" s="264">
        <v>14.399680000000025</v>
      </c>
      <c r="K41" s="264">
        <v>14.365020000000005</v>
      </c>
      <c r="L41" s="264">
        <v>18.435269999999964</v>
      </c>
      <c r="M41" s="264">
        <v>21.497958746888173</v>
      </c>
      <c r="N41" s="264">
        <v>17.387951664590943</v>
      </c>
      <c r="O41" s="264">
        <v>11.266381561249164</v>
      </c>
      <c r="P41" s="264">
        <v>9.2215218632850586</v>
      </c>
      <c r="Q41" s="264">
        <v>7.1672819573080435</v>
      </c>
      <c r="R41" s="264">
        <v>10.259469773518351</v>
      </c>
      <c r="S41" s="264">
        <v>10.395686224101514</v>
      </c>
      <c r="T41" s="264">
        <v>10.570516757747946</v>
      </c>
      <c r="U41" s="264">
        <v>10.745983090746169</v>
      </c>
      <c r="V41" s="264">
        <v>10.903771720372475</v>
      </c>
      <c r="W41" s="264">
        <v>11.046017113726526</v>
      </c>
      <c r="X41" s="264">
        <v>11.174937936176075</v>
      </c>
      <c r="Y41" s="264">
        <v>11.291206997339412</v>
      </c>
      <c r="Z41" s="264">
        <v>11.395332187537566</v>
      </c>
      <c r="AA41" s="264">
        <v>11.485482150625771</v>
      </c>
      <c r="AB41" s="264">
        <v>11.565367030552357</v>
      </c>
      <c r="AC41" s="264">
        <v>11.641351955797431</v>
      </c>
      <c r="AD41" s="264">
        <v>11.716379162427229</v>
      </c>
      <c r="AE41" s="264">
        <v>11.791946857646419</v>
      </c>
      <c r="AF41" s="264">
        <v>11.868270046677397</v>
      </c>
      <c r="AG41" s="264">
        <v>11.945532864421603</v>
      </c>
      <c r="AH41" s="264">
        <v>12.022750503232865</v>
      </c>
      <c r="AI41" s="264">
        <v>12.100566064133579</v>
      </c>
      <c r="AJ41" s="264">
        <v>12.180275950744372</v>
      </c>
      <c r="AK41" s="264">
        <v>12.263024761711561</v>
      </c>
      <c r="AL41" s="264">
        <v>12.349551235877778</v>
      </c>
      <c r="AM41" s="264">
        <v>12.440616157684509</v>
      </c>
      <c r="AN41" s="264">
        <v>12.536979054512734</v>
      </c>
      <c r="AO41" s="264">
        <v>12.638352977882633</v>
      </c>
      <c r="AP41" s="264">
        <v>12.744567984180639</v>
      </c>
      <c r="AQ41" s="264">
        <v>12.856890555948219</v>
      </c>
      <c r="AR41" s="264">
        <v>12.973882012598173</v>
      </c>
      <c r="AS41" s="264">
        <v>13.094584787551213</v>
      </c>
      <c r="AT41" s="264">
        <v>13.2183990122761</v>
      </c>
      <c r="AU41" s="264">
        <v>13.344976441706471</v>
      </c>
      <c r="AV41" s="264">
        <v>13.474142306972288</v>
      </c>
      <c r="AW41" s="264">
        <v>13.605180978150681</v>
      </c>
      <c r="AX41" s="264">
        <v>13.736907620913552</v>
      </c>
      <c r="AY41" s="264">
        <v>13.868158216017429</v>
      </c>
      <c r="AZ41" s="264">
        <v>13.998625435571425</v>
      </c>
      <c r="BA41" s="265">
        <v>14.128238188479255</v>
      </c>
    </row>
    <row r="42" spans="1:53" x14ac:dyDescent="0.35">
      <c r="A42" s="256" t="s">
        <v>180</v>
      </c>
      <c r="B42" s="257" t="s">
        <v>280</v>
      </c>
      <c r="C42" s="258">
        <v>0</v>
      </c>
      <c r="D42" s="259">
        <v>0</v>
      </c>
      <c r="E42" s="259">
        <v>0</v>
      </c>
      <c r="F42" s="259">
        <v>0</v>
      </c>
      <c r="G42" s="259">
        <v>0</v>
      </c>
      <c r="H42" s="259">
        <v>1.051301726529005</v>
      </c>
      <c r="I42" s="259">
        <v>5.3000400000000001</v>
      </c>
      <c r="J42" s="259">
        <v>0</v>
      </c>
      <c r="K42" s="259">
        <v>0</v>
      </c>
      <c r="L42" s="259">
        <v>0</v>
      </c>
      <c r="M42" s="259">
        <v>0</v>
      </c>
      <c r="N42" s="259">
        <v>0</v>
      </c>
      <c r="O42" s="259">
        <v>0</v>
      </c>
      <c r="P42" s="259">
        <v>0</v>
      </c>
      <c r="Q42" s="259">
        <v>0</v>
      </c>
      <c r="R42" s="259">
        <v>0</v>
      </c>
      <c r="S42" s="259">
        <v>0</v>
      </c>
      <c r="T42" s="259">
        <v>0</v>
      </c>
      <c r="U42" s="259">
        <v>0</v>
      </c>
      <c r="V42" s="259">
        <v>0</v>
      </c>
      <c r="W42" s="259">
        <v>0</v>
      </c>
      <c r="X42" s="259">
        <v>0</v>
      </c>
      <c r="Y42" s="259">
        <v>0</v>
      </c>
      <c r="Z42" s="259">
        <v>0</v>
      </c>
      <c r="AA42" s="259">
        <v>0</v>
      </c>
      <c r="AB42" s="259">
        <v>0</v>
      </c>
      <c r="AC42" s="259">
        <v>0</v>
      </c>
      <c r="AD42" s="259">
        <v>0</v>
      </c>
      <c r="AE42" s="259">
        <v>0</v>
      </c>
      <c r="AF42" s="259">
        <v>0</v>
      </c>
      <c r="AG42" s="259">
        <v>0</v>
      </c>
      <c r="AH42" s="259">
        <v>0</v>
      </c>
      <c r="AI42" s="259">
        <v>0</v>
      </c>
      <c r="AJ42" s="259">
        <v>0</v>
      </c>
      <c r="AK42" s="259">
        <v>0</v>
      </c>
      <c r="AL42" s="259">
        <v>0</v>
      </c>
      <c r="AM42" s="259">
        <v>0</v>
      </c>
      <c r="AN42" s="259">
        <v>0</v>
      </c>
      <c r="AO42" s="259">
        <v>0</v>
      </c>
      <c r="AP42" s="259">
        <v>0</v>
      </c>
      <c r="AQ42" s="259">
        <v>0</v>
      </c>
      <c r="AR42" s="259">
        <v>0</v>
      </c>
      <c r="AS42" s="259">
        <v>0</v>
      </c>
      <c r="AT42" s="259">
        <v>0</v>
      </c>
      <c r="AU42" s="259">
        <v>0</v>
      </c>
      <c r="AV42" s="259">
        <v>0</v>
      </c>
      <c r="AW42" s="259">
        <v>0</v>
      </c>
      <c r="AX42" s="259">
        <v>0</v>
      </c>
      <c r="AY42" s="259">
        <v>0</v>
      </c>
      <c r="AZ42" s="259">
        <v>0</v>
      </c>
      <c r="BA42" s="260">
        <v>0</v>
      </c>
    </row>
    <row r="43" spans="1:53" x14ac:dyDescent="0.35">
      <c r="A43" s="256" t="s">
        <v>281</v>
      </c>
      <c r="B43" s="257" t="s">
        <v>282</v>
      </c>
      <c r="C43" s="258">
        <v>0</v>
      </c>
      <c r="D43" s="259">
        <v>108.59879999999977</v>
      </c>
      <c r="E43" s="259">
        <v>0</v>
      </c>
      <c r="F43" s="259">
        <v>0</v>
      </c>
      <c r="G43" s="259">
        <v>0</v>
      </c>
      <c r="H43" s="259">
        <v>0</v>
      </c>
      <c r="I43" s="259">
        <v>2.0000500000001016</v>
      </c>
      <c r="J43" s="259">
        <v>13.29831000000013</v>
      </c>
      <c r="K43" s="259">
        <v>23.598999999999254</v>
      </c>
      <c r="L43" s="259">
        <v>27.603560000000257</v>
      </c>
      <c r="M43" s="259">
        <v>10.127095342765182</v>
      </c>
      <c r="N43" s="259">
        <v>4.0602318230139653</v>
      </c>
      <c r="O43" s="259">
        <v>6.1613545342117977</v>
      </c>
      <c r="P43" s="259">
        <v>1.0275749304396977</v>
      </c>
      <c r="Q43" s="259">
        <v>0</v>
      </c>
      <c r="R43" s="259">
        <v>0</v>
      </c>
      <c r="S43" s="259">
        <v>0</v>
      </c>
      <c r="T43" s="259">
        <v>0</v>
      </c>
      <c r="U43" s="259">
        <v>0</v>
      </c>
      <c r="V43" s="259">
        <v>0</v>
      </c>
      <c r="W43" s="259">
        <v>0</v>
      </c>
      <c r="X43" s="259">
        <v>0</v>
      </c>
      <c r="Y43" s="259">
        <v>0</v>
      </c>
      <c r="Z43" s="259">
        <v>0</v>
      </c>
      <c r="AA43" s="259">
        <v>0</v>
      </c>
      <c r="AB43" s="259">
        <v>0</v>
      </c>
      <c r="AC43" s="259">
        <v>0</v>
      </c>
      <c r="AD43" s="259">
        <v>0</v>
      </c>
      <c r="AE43" s="259">
        <v>0</v>
      </c>
      <c r="AF43" s="259">
        <v>0</v>
      </c>
      <c r="AG43" s="259">
        <v>0</v>
      </c>
      <c r="AH43" s="259">
        <v>0</v>
      </c>
      <c r="AI43" s="259">
        <v>0</v>
      </c>
      <c r="AJ43" s="259">
        <v>0</v>
      </c>
      <c r="AK43" s="259">
        <v>0</v>
      </c>
      <c r="AL43" s="259">
        <v>0</v>
      </c>
      <c r="AM43" s="259">
        <v>0</v>
      </c>
      <c r="AN43" s="259">
        <v>0</v>
      </c>
      <c r="AO43" s="259">
        <v>0</v>
      </c>
      <c r="AP43" s="259">
        <v>0</v>
      </c>
      <c r="AQ43" s="259">
        <v>0</v>
      </c>
      <c r="AR43" s="259">
        <v>0</v>
      </c>
      <c r="AS43" s="259">
        <v>0</v>
      </c>
      <c r="AT43" s="259">
        <v>0</v>
      </c>
      <c r="AU43" s="259">
        <v>0</v>
      </c>
      <c r="AV43" s="259">
        <v>0</v>
      </c>
      <c r="AW43" s="259">
        <v>0</v>
      </c>
      <c r="AX43" s="259">
        <v>0</v>
      </c>
      <c r="AY43" s="259">
        <v>0</v>
      </c>
      <c r="AZ43" s="259">
        <v>0</v>
      </c>
      <c r="BA43" s="260">
        <v>0</v>
      </c>
    </row>
    <row r="44" spans="1:53" x14ac:dyDescent="0.35">
      <c r="A44" s="256" t="s">
        <v>283</v>
      </c>
      <c r="B44" s="257" t="s">
        <v>284</v>
      </c>
      <c r="C44" s="258">
        <v>3.8694192029085759</v>
      </c>
      <c r="D44" s="259">
        <v>2.803780000000053</v>
      </c>
      <c r="E44" s="259">
        <v>0.91254000000001456</v>
      </c>
      <c r="F44" s="259">
        <v>21.310689999999742</v>
      </c>
      <c r="G44" s="259">
        <v>20.946159999999661</v>
      </c>
      <c r="H44" s="259">
        <v>19.359221986778426</v>
      </c>
      <c r="I44" s="259">
        <v>15.903460000000065</v>
      </c>
      <c r="J44" s="259">
        <v>19.013010000000353</v>
      </c>
      <c r="K44" s="259">
        <v>19.48154000000045</v>
      </c>
      <c r="L44" s="259">
        <v>19.917939999999447</v>
      </c>
      <c r="M44" s="259">
        <v>15.309853896971161</v>
      </c>
      <c r="N44" s="259">
        <v>15.233402931864356</v>
      </c>
      <c r="O44" s="259">
        <v>15.666318825580309</v>
      </c>
      <c r="P44" s="259">
        <v>12.635010738244816</v>
      </c>
      <c r="Q44" s="259">
        <v>11.365635564921057</v>
      </c>
      <c r="R44" s="259">
        <v>23.445518129479328</v>
      </c>
      <c r="S44" s="259">
        <v>23.74059711591844</v>
      </c>
      <c r="T44" s="259">
        <v>24.083319114327431</v>
      </c>
      <c r="U44" s="259">
        <v>24.443436660266801</v>
      </c>
      <c r="V44" s="259">
        <v>24.768594202452103</v>
      </c>
      <c r="W44" s="259">
        <v>25.058032332173443</v>
      </c>
      <c r="X44" s="259">
        <v>25.317211248716603</v>
      </c>
      <c r="Y44" s="259">
        <v>25.549062451137587</v>
      </c>
      <c r="Z44" s="259">
        <v>25.755826787750568</v>
      </c>
      <c r="AA44" s="259">
        <v>25.938345574745281</v>
      </c>
      <c r="AB44" s="259">
        <v>26.101783246867708</v>
      </c>
      <c r="AC44" s="259">
        <v>26.259723953786995</v>
      </c>
      <c r="AD44" s="259">
        <v>26.418804084593351</v>
      </c>
      <c r="AE44" s="259">
        <v>26.582134655884296</v>
      </c>
      <c r="AF44" s="259">
        <v>26.747711636473674</v>
      </c>
      <c r="AG44" s="259">
        <v>26.914902754900123</v>
      </c>
      <c r="AH44" s="259">
        <v>27.081342735829022</v>
      </c>
      <c r="AI44" s="259">
        <v>27.247691282759771</v>
      </c>
      <c r="AJ44" s="259">
        <v>27.414807120201289</v>
      </c>
      <c r="AK44" s="259">
        <v>27.585904434442664</v>
      </c>
      <c r="AL44" s="259">
        <v>27.763697521687511</v>
      </c>
      <c r="AM44" s="259">
        <v>27.95165475969306</v>
      </c>
      <c r="AN44" s="259">
        <v>28.151661718078326</v>
      </c>
      <c r="AO44" s="259">
        <v>28.361294307131267</v>
      </c>
      <c r="AP44" s="259">
        <v>28.578964570971856</v>
      </c>
      <c r="AQ44" s="259">
        <v>28.809579065540312</v>
      </c>
      <c r="AR44" s="259">
        <v>29.048370624637059</v>
      </c>
      <c r="AS44" s="259">
        <v>29.290876396490034</v>
      </c>
      <c r="AT44" s="259">
        <v>29.535934443723654</v>
      </c>
      <c r="AU44" s="259">
        <v>29.782693549749272</v>
      </c>
      <c r="AV44" s="259">
        <v>30.029009483214363</v>
      </c>
      <c r="AW44" s="259">
        <v>30.27684344907351</v>
      </c>
      <c r="AX44" s="259">
        <v>30.521829141956939</v>
      </c>
      <c r="AY44" s="259">
        <v>30.761208750374294</v>
      </c>
      <c r="AZ44" s="259">
        <v>30.995589601636517</v>
      </c>
      <c r="BA44" s="260">
        <v>31.225840610012309</v>
      </c>
    </row>
    <row r="45" spans="1:53" x14ac:dyDescent="0.35">
      <c r="A45" s="256" t="s">
        <v>285</v>
      </c>
      <c r="B45" s="257" t="s">
        <v>286</v>
      </c>
      <c r="C45" s="258">
        <v>29155.545879693647</v>
      </c>
      <c r="D45" s="259">
        <v>28422.209260000003</v>
      </c>
      <c r="E45" s="259">
        <v>28942.654340000001</v>
      </c>
      <c r="F45" s="259">
        <v>28030.392459999995</v>
      </c>
      <c r="G45" s="259">
        <v>29387.225369999996</v>
      </c>
      <c r="H45" s="259">
        <v>30226.812858490011</v>
      </c>
      <c r="I45" s="259">
        <v>30312.540199999999</v>
      </c>
      <c r="J45" s="259">
        <v>28895.882350000018</v>
      </c>
      <c r="K45" s="259">
        <v>27928.403529999989</v>
      </c>
      <c r="L45" s="259">
        <v>25674.93478</v>
      </c>
      <c r="M45" s="259">
        <v>26370.514220814486</v>
      </c>
      <c r="N45" s="259">
        <v>25765.413842996986</v>
      </c>
      <c r="O45" s="259">
        <v>23086.688825505764</v>
      </c>
      <c r="P45" s="259">
        <v>21495.792350165877</v>
      </c>
      <c r="Q45" s="259">
        <v>20292.243774670605</v>
      </c>
      <c r="R45" s="259">
        <v>21053.144660408994</v>
      </c>
      <c r="S45" s="259">
        <v>21330.251523752133</v>
      </c>
      <c r="T45" s="259">
        <v>21699.481730311341</v>
      </c>
      <c r="U45" s="259">
        <v>22049.917008781587</v>
      </c>
      <c r="V45" s="259">
        <v>22361.105319787963</v>
      </c>
      <c r="W45" s="259">
        <v>22635.10699958332</v>
      </c>
      <c r="X45" s="259">
        <v>22888.418417732773</v>
      </c>
      <c r="Y45" s="259">
        <v>23126.740897604122</v>
      </c>
      <c r="Z45" s="259">
        <v>23353.897846204949</v>
      </c>
      <c r="AA45" s="259">
        <v>23572.851880750157</v>
      </c>
      <c r="AB45" s="259">
        <v>23786.572525768486</v>
      </c>
      <c r="AC45" s="259">
        <v>24001.222469283639</v>
      </c>
      <c r="AD45" s="259">
        <v>24216.185564205036</v>
      </c>
      <c r="AE45" s="259">
        <v>24431.095032134315</v>
      </c>
      <c r="AF45" s="259">
        <v>24645.512049950899</v>
      </c>
      <c r="AG45" s="259">
        <v>24858.677462384261</v>
      </c>
      <c r="AH45" s="259">
        <v>25069.794924665919</v>
      </c>
      <c r="AI45" s="259">
        <v>25279.341081684794</v>
      </c>
      <c r="AJ45" s="259">
        <v>25489.718399066493</v>
      </c>
      <c r="AK45" s="259">
        <v>25701.465150602322</v>
      </c>
      <c r="AL45" s="259">
        <v>25914.529783052785</v>
      </c>
      <c r="AM45" s="259">
        <v>26130.602683226585</v>
      </c>
      <c r="AN45" s="259">
        <v>26350.958035963009</v>
      </c>
      <c r="AO45" s="259">
        <v>26575.347744673069</v>
      </c>
      <c r="AP45" s="259">
        <v>26804.568229864115</v>
      </c>
      <c r="AQ45" s="259">
        <v>27039.944844855185</v>
      </c>
      <c r="AR45" s="259">
        <v>27281.844707200748</v>
      </c>
      <c r="AS45" s="259">
        <v>27529.973473232909</v>
      </c>
      <c r="AT45" s="259">
        <v>27783.234885818336</v>
      </c>
      <c r="AU45" s="259">
        <v>28040.159887533595</v>
      </c>
      <c r="AV45" s="259">
        <v>28304.294058304651</v>
      </c>
      <c r="AW45" s="259">
        <v>28572.895054102046</v>
      </c>
      <c r="AX45" s="259">
        <v>28842.544579574438</v>
      </c>
      <c r="AY45" s="259">
        <v>29113.419510054344</v>
      </c>
      <c r="AZ45" s="259">
        <v>29386.251418309956</v>
      </c>
      <c r="BA45" s="260">
        <v>29662.109249485744</v>
      </c>
    </row>
    <row r="46" spans="1:53" x14ac:dyDescent="0.35">
      <c r="A46" s="261" t="s">
        <v>287</v>
      </c>
      <c r="B46" s="262" t="s">
        <v>288</v>
      </c>
      <c r="C46" s="263">
        <v>925.85709034321883</v>
      </c>
      <c r="D46" s="264">
        <v>825.12822999999992</v>
      </c>
      <c r="E46" s="264">
        <v>941.78264999999999</v>
      </c>
      <c r="F46" s="264">
        <v>752.94751999999994</v>
      </c>
      <c r="G46" s="264">
        <v>963.55804999999975</v>
      </c>
      <c r="H46" s="264">
        <v>1043.6842913017979</v>
      </c>
      <c r="I46" s="264">
        <v>774.3518499999999</v>
      </c>
      <c r="J46" s="264">
        <v>737.14472000000012</v>
      </c>
      <c r="K46" s="264">
        <v>715.11606000000006</v>
      </c>
      <c r="L46" s="264">
        <v>819.1463399999999</v>
      </c>
      <c r="M46" s="264">
        <v>775.71569716274576</v>
      </c>
      <c r="N46" s="264">
        <v>756.2094765051495</v>
      </c>
      <c r="O46" s="264">
        <v>715.00881479129237</v>
      </c>
      <c r="P46" s="264">
        <v>760.41177335860584</v>
      </c>
      <c r="Q46" s="264">
        <v>599.84209035990648</v>
      </c>
      <c r="R46" s="264">
        <v>546.10742127177809</v>
      </c>
      <c r="S46" s="264">
        <v>552.44566935582304</v>
      </c>
      <c r="T46" s="264">
        <v>560.78251590921093</v>
      </c>
      <c r="U46" s="264">
        <v>568.8805273739988</v>
      </c>
      <c r="V46" s="264">
        <v>576.08115053687084</v>
      </c>
      <c r="W46" s="264">
        <v>582.31728649041702</v>
      </c>
      <c r="X46" s="264">
        <v>588.04297890897999</v>
      </c>
      <c r="Y46" s="264">
        <v>593.44093987028441</v>
      </c>
      <c r="Z46" s="264">
        <v>598.67010970154831</v>
      </c>
      <c r="AA46" s="264">
        <v>603.87831711702222</v>
      </c>
      <c r="AB46" s="264">
        <v>609.18122145224311</v>
      </c>
      <c r="AC46" s="264">
        <v>614.78004349919479</v>
      </c>
      <c r="AD46" s="264">
        <v>620.54493472222759</v>
      </c>
      <c r="AE46" s="264">
        <v>626.4418545757494</v>
      </c>
      <c r="AF46" s="264">
        <v>632.42517830986174</v>
      </c>
      <c r="AG46" s="264">
        <v>638.44391259423662</v>
      </c>
      <c r="AH46" s="264">
        <v>644.50391083267743</v>
      </c>
      <c r="AI46" s="264">
        <v>650.63759046663324</v>
      </c>
      <c r="AJ46" s="264">
        <v>656.88100822610352</v>
      </c>
      <c r="AK46" s="264">
        <v>663.24905090795551</v>
      </c>
      <c r="AL46" s="264">
        <v>669.72191980515902</v>
      </c>
      <c r="AM46" s="264">
        <v>676.33891939505691</v>
      </c>
      <c r="AN46" s="264">
        <v>683.10420542510451</v>
      </c>
      <c r="AO46" s="264">
        <v>690.00783020429344</v>
      </c>
      <c r="AP46" s="264">
        <v>697.07486145208043</v>
      </c>
      <c r="AQ46" s="264">
        <v>704.31712187120092</v>
      </c>
      <c r="AR46" s="264">
        <v>711.77248766089735</v>
      </c>
      <c r="AS46" s="264">
        <v>719.43803131042012</v>
      </c>
      <c r="AT46" s="264">
        <v>727.22913872662025</v>
      </c>
      <c r="AU46" s="264">
        <v>735.1126813422901</v>
      </c>
      <c r="AV46" s="264">
        <v>743.29969720508552</v>
      </c>
      <c r="AW46" s="264">
        <v>751.67913279260961</v>
      </c>
      <c r="AX46" s="264">
        <v>760.0317685679787</v>
      </c>
      <c r="AY46" s="264">
        <v>768.4220585061438</v>
      </c>
      <c r="AZ46" s="264">
        <v>776.86572422609891</v>
      </c>
      <c r="BA46" s="265">
        <v>785.38135428030148</v>
      </c>
    </row>
    <row r="47" spans="1:53" x14ac:dyDescent="0.35">
      <c r="A47" s="261" t="s">
        <v>289</v>
      </c>
      <c r="B47" s="262" t="s">
        <v>290</v>
      </c>
      <c r="C47" s="263">
        <v>6207.5994804712764</v>
      </c>
      <c r="D47" s="264">
        <v>5797.1462400000009</v>
      </c>
      <c r="E47" s="264">
        <v>5774.8055000000013</v>
      </c>
      <c r="F47" s="264">
        <v>5587.2211699999971</v>
      </c>
      <c r="G47" s="264">
        <v>5909.378740000001</v>
      </c>
      <c r="H47" s="264">
        <v>5718.0234904988374</v>
      </c>
      <c r="I47" s="264">
        <v>5660.9994799999977</v>
      </c>
      <c r="J47" s="264">
        <v>5624.5155800000039</v>
      </c>
      <c r="K47" s="264">
        <v>5063.4142000000002</v>
      </c>
      <c r="L47" s="264">
        <v>3996.0284199999983</v>
      </c>
      <c r="M47" s="264">
        <v>4340.6960877115798</v>
      </c>
      <c r="N47" s="264">
        <v>4254.9469202188266</v>
      </c>
      <c r="O47" s="264">
        <v>4138.1264506760444</v>
      </c>
      <c r="P47" s="264">
        <v>4031.7025225732182</v>
      </c>
      <c r="Q47" s="264">
        <v>4111.7184276467005</v>
      </c>
      <c r="R47" s="264">
        <v>4161.3431963959392</v>
      </c>
      <c r="S47" s="264">
        <v>4215.185264597897</v>
      </c>
      <c r="T47" s="264">
        <v>4286.1352809153941</v>
      </c>
      <c r="U47" s="264">
        <v>4354.5430132678875</v>
      </c>
      <c r="V47" s="264">
        <v>4415.3405774022503</v>
      </c>
      <c r="W47" s="264">
        <v>4468.5881388156504</v>
      </c>
      <c r="X47" s="264">
        <v>4517.5031683551206</v>
      </c>
      <c r="Y47" s="264">
        <v>4563.1214520616877</v>
      </c>
      <c r="Z47" s="264">
        <v>4606.1402973204877</v>
      </c>
      <c r="AA47" s="264">
        <v>4647.0479356231863</v>
      </c>
      <c r="AB47" s="264">
        <v>4686.5254992647688</v>
      </c>
      <c r="AC47" s="264">
        <v>4725.8683368177026</v>
      </c>
      <c r="AD47" s="264">
        <v>4765.1086222828144</v>
      </c>
      <c r="AE47" s="264">
        <v>4804.3427099944547</v>
      </c>
      <c r="AF47" s="264">
        <v>4843.5294630591516</v>
      </c>
      <c r="AG47" s="264">
        <v>4882.6110630103631</v>
      </c>
      <c r="AH47" s="264">
        <v>4921.3024721715738</v>
      </c>
      <c r="AI47" s="264">
        <v>4959.7218446237393</v>
      </c>
      <c r="AJ47" s="264">
        <v>4998.2465439340695</v>
      </c>
      <c r="AK47" s="264">
        <v>5037.0223596600827</v>
      </c>
      <c r="AL47" s="264">
        <v>5076.1499422530824</v>
      </c>
      <c r="AM47" s="264">
        <v>5116.0135761584615</v>
      </c>
      <c r="AN47" s="264">
        <v>5156.8068315498213</v>
      </c>
      <c r="AO47" s="264">
        <v>5198.4716374474365</v>
      </c>
      <c r="AP47" s="264">
        <v>5241.1126136315233</v>
      </c>
      <c r="AQ47" s="264">
        <v>5285.0876084215497</v>
      </c>
      <c r="AR47" s="264">
        <v>5330.4842148920507</v>
      </c>
      <c r="AS47" s="264">
        <v>5377.2060843745476</v>
      </c>
      <c r="AT47" s="264">
        <v>5425.0743441626282</v>
      </c>
      <c r="AU47" s="264">
        <v>5473.8139589895309</v>
      </c>
      <c r="AV47" s="264">
        <v>5523.9418714745634</v>
      </c>
      <c r="AW47" s="264">
        <v>5574.9546551781632</v>
      </c>
      <c r="AX47" s="264">
        <v>5626.3501379311465</v>
      </c>
      <c r="AY47" s="264">
        <v>5678.1102350067995</v>
      </c>
      <c r="AZ47" s="264">
        <v>5730.3562065838714</v>
      </c>
      <c r="BA47" s="265">
        <v>5783.2213519511142</v>
      </c>
    </row>
    <row r="48" spans="1:53" x14ac:dyDescent="0.35">
      <c r="A48" s="261" t="s">
        <v>291</v>
      </c>
      <c r="B48" s="262" t="s">
        <v>292</v>
      </c>
      <c r="C48" s="263">
        <v>17979.409859285119</v>
      </c>
      <c r="D48" s="264">
        <v>17422.377299999996</v>
      </c>
      <c r="E48" s="264">
        <v>17710.160490000002</v>
      </c>
      <c r="F48" s="264">
        <v>17536.167069999996</v>
      </c>
      <c r="G48" s="264">
        <v>18582.644499999999</v>
      </c>
      <c r="H48" s="264">
        <v>19547.818126930346</v>
      </c>
      <c r="I48" s="264">
        <v>19781.794409999999</v>
      </c>
      <c r="J48" s="264">
        <v>19077.889410000007</v>
      </c>
      <c r="K48" s="264">
        <v>18847.490459999994</v>
      </c>
      <c r="L48" s="264">
        <v>17899.394249999998</v>
      </c>
      <c r="M48" s="264">
        <v>17513.589692244186</v>
      </c>
      <c r="N48" s="264">
        <v>17178.01093322206</v>
      </c>
      <c r="O48" s="264">
        <v>14736.746948368573</v>
      </c>
      <c r="P48" s="264">
        <v>14045.091888338589</v>
      </c>
      <c r="Q48" s="264">
        <v>13048.966457769049</v>
      </c>
      <c r="R48" s="264">
        <v>13764.352251323568</v>
      </c>
      <c r="S48" s="264">
        <v>13945.996163614564</v>
      </c>
      <c r="T48" s="264">
        <v>14190.222110133715</v>
      </c>
      <c r="U48" s="264">
        <v>14422.437156879763</v>
      </c>
      <c r="V48" s="264">
        <v>14628.720298800721</v>
      </c>
      <c r="W48" s="264">
        <v>14810.758076842845</v>
      </c>
      <c r="X48" s="264">
        <v>14979.317455630988</v>
      </c>
      <c r="Y48" s="264">
        <v>15138.125358837762</v>
      </c>
      <c r="Z48" s="264">
        <v>15289.621108067229</v>
      </c>
      <c r="AA48" s="264">
        <v>15435.601466477225</v>
      </c>
      <c r="AB48" s="264">
        <v>15577.978727978936</v>
      </c>
      <c r="AC48" s="264">
        <v>15720.465535622765</v>
      </c>
      <c r="AD48" s="264">
        <v>15862.848380027914</v>
      </c>
      <c r="AE48" s="264">
        <v>16005.064587723275</v>
      </c>
      <c r="AF48" s="264">
        <v>16146.913216553534</v>
      </c>
      <c r="AG48" s="264">
        <v>16287.882511477572</v>
      </c>
      <c r="AH48" s="264">
        <v>16427.56160902396</v>
      </c>
      <c r="AI48" s="264">
        <v>16566.192257364888</v>
      </c>
      <c r="AJ48" s="264">
        <v>16705.415659368995</v>
      </c>
      <c r="AK48" s="264">
        <v>16845.679611361593</v>
      </c>
      <c r="AL48" s="264">
        <v>16986.851827861181</v>
      </c>
      <c r="AM48" s="264">
        <v>17129.979433649631</v>
      </c>
      <c r="AN48" s="264">
        <v>17275.828340034775</v>
      </c>
      <c r="AO48" s="264">
        <v>17424.275241813004</v>
      </c>
      <c r="AP48" s="264">
        <v>17575.825049112438</v>
      </c>
      <c r="AQ48" s="264">
        <v>17731.306237841087</v>
      </c>
      <c r="AR48" s="264">
        <v>17891.010868656329</v>
      </c>
      <c r="AS48" s="264">
        <v>18054.770920670559</v>
      </c>
      <c r="AT48" s="264">
        <v>18221.745513840171</v>
      </c>
      <c r="AU48" s="264">
        <v>18390.950852194208</v>
      </c>
      <c r="AV48" s="264">
        <v>18564.454984117041</v>
      </c>
      <c r="AW48" s="264">
        <v>18740.438432165109</v>
      </c>
      <c r="AX48" s="264">
        <v>18917.06455649254</v>
      </c>
      <c r="AY48" s="264">
        <v>19094.440094197238</v>
      </c>
      <c r="AZ48" s="264">
        <v>19273.063670350508</v>
      </c>
      <c r="BA48" s="265">
        <v>19453.696659418121</v>
      </c>
    </row>
    <row r="49" spans="1:53" x14ac:dyDescent="0.35">
      <c r="A49" s="261" t="s">
        <v>293</v>
      </c>
      <c r="B49" s="262" t="s">
        <v>294</v>
      </c>
      <c r="C49" s="263">
        <v>1841.5968503071681</v>
      </c>
      <c r="D49" s="264">
        <v>2067.297880000001</v>
      </c>
      <c r="E49" s="264">
        <v>2269.9119400000013</v>
      </c>
      <c r="F49" s="264">
        <v>2080.4699099999998</v>
      </c>
      <c r="G49" s="264">
        <v>2535.6751499999987</v>
      </c>
      <c r="H49" s="264">
        <v>2472.867406049786</v>
      </c>
      <c r="I49" s="264">
        <v>2468.3372999999988</v>
      </c>
      <c r="J49" s="264">
        <v>1940.4026800000015</v>
      </c>
      <c r="K49" s="264">
        <v>1726.5656400000009</v>
      </c>
      <c r="L49" s="264">
        <v>1213.4935999999982</v>
      </c>
      <c r="M49" s="264">
        <v>1544.6177228542936</v>
      </c>
      <c r="N49" s="264">
        <v>1403.4483463496447</v>
      </c>
      <c r="O49" s="264">
        <v>1206.2308424007651</v>
      </c>
      <c r="P49" s="264">
        <v>1067.2976338342301</v>
      </c>
      <c r="Q49" s="264">
        <v>731.91005150649107</v>
      </c>
      <c r="R49" s="264">
        <v>746.00340064441639</v>
      </c>
      <c r="S49" s="264">
        <v>759.11430770884078</v>
      </c>
      <c r="T49" s="264">
        <v>776.36670576697736</v>
      </c>
      <c r="U49" s="264">
        <v>791.32999388836993</v>
      </c>
      <c r="V49" s="264">
        <v>804.83774260412429</v>
      </c>
      <c r="W49" s="264">
        <v>817.11970030904433</v>
      </c>
      <c r="X49" s="264">
        <v>828.62872139848844</v>
      </c>
      <c r="Y49" s="264">
        <v>839.58950280741385</v>
      </c>
      <c r="Z49" s="264">
        <v>850.11554506542222</v>
      </c>
      <c r="AA49" s="264">
        <v>860.34226692815366</v>
      </c>
      <c r="AB49" s="264">
        <v>870.32411546002027</v>
      </c>
      <c r="AC49" s="264">
        <v>880.2880223192069</v>
      </c>
      <c r="AD49" s="264">
        <v>890.38976575948823</v>
      </c>
      <c r="AE49" s="264">
        <v>900.45269517217434</v>
      </c>
      <c r="AF49" s="264">
        <v>910.36778466521366</v>
      </c>
      <c r="AG49" s="264">
        <v>920.00311869645736</v>
      </c>
      <c r="AH49" s="264">
        <v>929.35975261732767</v>
      </c>
      <c r="AI49" s="264">
        <v>938.45945417548774</v>
      </c>
      <c r="AJ49" s="264">
        <v>947.49599037797066</v>
      </c>
      <c r="AK49" s="264">
        <v>956.36816803185673</v>
      </c>
      <c r="AL49" s="264">
        <v>965.05842835373767</v>
      </c>
      <c r="AM49" s="264">
        <v>973.67574788055583</v>
      </c>
      <c r="AN49" s="264">
        <v>982.47362958887049</v>
      </c>
      <c r="AO49" s="264">
        <v>991.42159103922916</v>
      </c>
      <c r="AP49" s="264">
        <v>1000.5682107505173</v>
      </c>
      <c r="AQ49" s="264">
        <v>1009.9622699408328</v>
      </c>
      <c r="AR49" s="264">
        <v>1019.3893322911218</v>
      </c>
      <c r="AS49" s="264">
        <v>1028.863579771476</v>
      </c>
      <c r="AT49" s="264">
        <v>1038.4370750339228</v>
      </c>
      <c r="AU49" s="264">
        <v>1048.066188838465</v>
      </c>
      <c r="AV49" s="264">
        <v>1057.8712341870289</v>
      </c>
      <c r="AW49" s="264">
        <v>1067.9442222774314</v>
      </c>
      <c r="AX49" s="264">
        <v>1078.0826936074955</v>
      </c>
      <c r="AY49" s="264">
        <v>1088.2288270540271</v>
      </c>
      <c r="AZ49" s="264">
        <v>1098.456749698559</v>
      </c>
      <c r="BA49" s="265">
        <v>1108.8743118686011</v>
      </c>
    </row>
    <row r="50" spans="1:53" x14ac:dyDescent="0.35">
      <c r="A50" s="261" t="s">
        <v>295</v>
      </c>
      <c r="B50" s="262" t="s">
        <v>296</v>
      </c>
      <c r="C50" s="263">
        <v>999.97556826503273</v>
      </c>
      <c r="D50" s="264">
        <v>941.2563100000001</v>
      </c>
      <c r="E50" s="264">
        <v>747.99812999999995</v>
      </c>
      <c r="F50" s="264">
        <v>754.8101999999999</v>
      </c>
      <c r="G50" s="264">
        <v>809.30648999999994</v>
      </c>
      <c r="H50" s="264">
        <v>924.19318021047172</v>
      </c>
      <c r="I50" s="264">
        <v>948.3433500000001</v>
      </c>
      <c r="J50" s="264">
        <v>905.56398000000058</v>
      </c>
      <c r="K50" s="264">
        <v>854.63140999999985</v>
      </c>
      <c r="L50" s="264">
        <v>585.80100999999991</v>
      </c>
      <c r="M50" s="264">
        <v>737.43707555858464</v>
      </c>
      <c r="N50" s="264">
        <v>845.79816268180298</v>
      </c>
      <c r="O50" s="264">
        <v>643.14058695200447</v>
      </c>
      <c r="P50" s="264">
        <v>634.51813227075377</v>
      </c>
      <c r="Q50" s="264">
        <v>741.63699826073241</v>
      </c>
      <c r="R50" s="264">
        <v>763.18416326836018</v>
      </c>
      <c r="S50" s="264">
        <v>773.61589857772981</v>
      </c>
      <c r="T50" s="264">
        <v>787.61883638036272</v>
      </c>
      <c r="U50" s="264">
        <v>801.31918628746007</v>
      </c>
      <c r="V50" s="264">
        <v>813.43154312346678</v>
      </c>
      <c r="W50" s="264">
        <v>824.04400745082296</v>
      </c>
      <c r="X50" s="264">
        <v>833.72050104302684</v>
      </c>
      <c r="Y50" s="264">
        <v>842.7000117883556</v>
      </c>
      <c r="Z50" s="264">
        <v>851.07875908035737</v>
      </c>
      <c r="AA50" s="264">
        <v>858.89802773331803</v>
      </c>
      <c r="AB50" s="264">
        <v>866.33306494846579</v>
      </c>
      <c r="AC50" s="264">
        <v>873.71701922690852</v>
      </c>
      <c r="AD50" s="264">
        <v>881.07446835672863</v>
      </c>
      <c r="AE50" s="264">
        <v>888.40959804685986</v>
      </c>
      <c r="AF50" s="264">
        <v>895.69959838480383</v>
      </c>
      <c r="AG50" s="264">
        <v>902.93556802675323</v>
      </c>
      <c r="AH50" s="264">
        <v>910.06369180668219</v>
      </c>
      <c r="AI50" s="264">
        <v>917.08736829156521</v>
      </c>
      <c r="AJ50" s="264">
        <v>924.04930356766749</v>
      </c>
      <c r="AK50" s="264">
        <v>931.04882843711857</v>
      </c>
      <c r="AL50" s="264">
        <v>938.12405621743312</v>
      </c>
      <c r="AM50" s="264">
        <v>945.32938550016138</v>
      </c>
      <c r="AN50" s="264">
        <v>952.70584285682344</v>
      </c>
      <c r="AO50" s="264">
        <v>960.22368395630201</v>
      </c>
      <c r="AP50" s="264">
        <v>967.90514281094352</v>
      </c>
      <c r="AQ50" s="264">
        <v>975.79656747049557</v>
      </c>
      <c r="AR50" s="264">
        <v>983.88180870966585</v>
      </c>
      <c r="AS50" s="264">
        <v>992.10230275547951</v>
      </c>
      <c r="AT50" s="264">
        <v>1000.4079339111046</v>
      </c>
      <c r="AU50" s="264">
        <v>1008.7599026622416</v>
      </c>
      <c r="AV50" s="264">
        <v>1017.2151313057684</v>
      </c>
      <c r="AW50" s="264">
        <v>1025.7440939755622</v>
      </c>
      <c r="AX50" s="264">
        <v>1034.2661851187563</v>
      </c>
      <c r="AY50" s="264">
        <v>1042.7461769513036</v>
      </c>
      <c r="AZ50" s="264">
        <v>1051.2140014895915</v>
      </c>
      <c r="BA50" s="265">
        <v>1059.6995886576606</v>
      </c>
    </row>
    <row r="51" spans="1:53" x14ac:dyDescent="0.35">
      <c r="A51" s="261" t="s">
        <v>297</v>
      </c>
      <c r="B51" s="262" t="s">
        <v>298</v>
      </c>
      <c r="C51" s="263">
        <v>1201.1070310218404</v>
      </c>
      <c r="D51" s="264">
        <v>1369.0032999999996</v>
      </c>
      <c r="E51" s="264">
        <v>1497.9956299999997</v>
      </c>
      <c r="F51" s="264">
        <v>1318.7765900000002</v>
      </c>
      <c r="G51" s="264">
        <v>586.66243999999983</v>
      </c>
      <c r="H51" s="264">
        <v>520.22636349877985</v>
      </c>
      <c r="I51" s="264">
        <v>678.71380999999974</v>
      </c>
      <c r="J51" s="264">
        <v>610.36597999999992</v>
      </c>
      <c r="K51" s="264">
        <v>721.18575999999996</v>
      </c>
      <c r="L51" s="264">
        <v>1161.0711599999997</v>
      </c>
      <c r="M51" s="264">
        <v>1458.4579452831019</v>
      </c>
      <c r="N51" s="264">
        <v>1327.0000040195048</v>
      </c>
      <c r="O51" s="264">
        <v>1647.4351823170791</v>
      </c>
      <c r="P51" s="264">
        <v>956.7703997904772</v>
      </c>
      <c r="Q51" s="264">
        <v>1058.1697491277223</v>
      </c>
      <c r="R51" s="264">
        <v>1072.1542275049319</v>
      </c>
      <c r="S51" s="264">
        <v>1083.8942198972773</v>
      </c>
      <c r="T51" s="264">
        <v>1098.3562812056844</v>
      </c>
      <c r="U51" s="264">
        <v>1111.4071310841125</v>
      </c>
      <c r="V51" s="264">
        <v>1122.6940073205351</v>
      </c>
      <c r="W51" s="264">
        <v>1132.2797896745471</v>
      </c>
      <c r="X51" s="264">
        <v>1141.205592396163</v>
      </c>
      <c r="Y51" s="264">
        <v>1149.7636322386163</v>
      </c>
      <c r="Z51" s="264">
        <v>1158.2720269699032</v>
      </c>
      <c r="AA51" s="264">
        <v>1167.0838668712538</v>
      </c>
      <c r="AB51" s="264">
        <v>1176.2298966640412</v>
      </c>
      <c r="AC51" s="264">
        <v>1186.1035117978565</v>
      </c>
      <c r="AD51" s="264">
        <v>1196.2193930558692</v>
      </c>
      <c r="AE51" s="264">
        <v>1206.3835866218055</v>
      </c>
      <c r="AF51" s="264">
        <v>1216.5768089783362</v>
      </c>
      <c r="AG51" s="264">
        <v>1226.801288578886</v>
      </c>
      <c r="AH51" s="264">
        <v>1237.0034882136911</v>
      </c>
      <c r="AI51" s="264">
        <v>1247.2425667624766</v>
      </c>
      <c r="AJ51" s="264">
        <v>1257.6298935916886</v>
      </c>
      <c r="AK51" s="264">
        <v>1268.0971322037171</v>
      </c>
      <c r="AL51" s="264">
        <v>1278.6236085621899</v>
      </c>
      <c r="AM51" s="264">
        <v>1289.2656206427157</v>
      </c>
      <c r="AN51" s="264">
        <v>1300.0391865076183</v>
      </c>
      <c r="AO51" s="264">
        <v>1310.9477602128059</v>
      </c>
      <c r="AP51" s="264">
        <v>1322.0823521066045</v>
      </c>
      <c r="AQ51" s="264">
        <v>1333.4750393100217</v>
      </c>
      <c r="AR51" s="264">
        <v>1345.3059949906808</v>
      </c>
      <c r="AS51" s="264">
        <v>1357.5925543504261</v>
      </c>
      <c r="AT51" s="264">
        <v>1370.3408801438861</v>
      </c>
      <c r="AU51" s="264">
        <v>1383.4563035068616</v>
      </c>
      <c r="AV51" s="264">
        <v>1397.5111400151641</v>
      </c>
      <c r="AW51" s="264">
        <v>1412.1345177131659</v>
      </c>
      <c r="AX51" s="264">
        <v>1426.749237856525</v>
      </c>
      <c r="AY51" s="264">
        <v>1441.4721183388249</v>
      </c>
      <c r="AZ51" s="264">
        <v>1456.2950659613221</v>
      </c>
      <c r="BA51" s="265">
        <v>1471.2359833099431</v>
      </c>
    </row>
    <row r="52" spans="1:53" x14ac:dyDescent="0.35">
      <c r="A52" s="246" t="s">
        <v>122</v>
      </c>
      <c r="B52" s="247" t="s">
        <v>299</v>
      </c>
      <c r="C52" s="248">
        <v>382.71557018647587</v>
      </c>
      <c r="D52" s="249">
        <v>451.31987999999996</v>
      </c>
      <c r="E52" s="249">
        <v>351.57173000000023</v>
      </c>
      <c r="F52" s="249">
        <v>0.10001000000011119</v>
      </c>
      <c r="G52" s="249">
        <v>0</v>
      </c>
      <c r="H52" s="249">
        <v>1.1567580626433481E-2</v>
      </c>
      <c r="I52" s="249">
        <v>11.485000000000586</v>
      </c>
      <c r="J52" s="249">
        <v>19.799329999999319</v>
      </c>
      <c r="K52" s="249">
        <v>14.294419999998349</v>
      </c>
      <c r="L52" s="249">
        <v>7.9461899999994348</v>
      </c>
      <c r="M52" s="249">
        <v>22.680056602969945</v>
      </c>
      <c r="N52" s="249">
        <v>24.116873669047383</v>
      </c>
      <c r="O52" s="249">
        <v>31.352468245899896</v>
      </c>
      <c r="P52" s="249">
        <v>91.429247864494656</v>
      </c>
      <c r="Q52" s="249">
        <v>26.552843444834213</v>
      </c>
      <c r="R52" s="249">
        <v>22.338883075042165</v>
      </c>
      <c r="S52" s="249">
        <v>22.715038241364127</v>
      </c>
      <c r="T52" s="249">
        <v>23.360245728728188</v>
      </c>
      <c r="U52" s="249">
        <v>23.889515082867863</v>
      </c>
      <c r="V52" s="249">
        <v>24.382918477494695</v>
      </c>
      <c r="W52" s="249">
        <v>24.81419342921513</v>
      </c>
      <c r="X52" s="249">
        <v>25.206594418068665</v>
      </c>
      <c r="Y52" s="249">
        <v>25.568972264347739</v>
      </c>
      <c r="Z52" s="249">
        <v>25.899634791228241</v>
      </c>
      <c r="AA52" s="249">
        <v>26.206446240870662</v>
      </c>
      <c r="AB52" s="249">
        <v>26.507661849088993</v>
      </c>
      <c r="AC52" s="249">
        <v>26.814098143380129</v>
      </c>
      <c r="AD52" s="249">
        <v>27.130534621919352</v>
      </c>
      <c r="AE52" s="249">
        <v>27.454762725519867</v>
      </c>
      <c r="AF52" s="249">
        <v>27.787327803553161</v>
      </c>
      <c r="AG52" s="249">
        <v>28.122714939098138</v>
      </c>
      <c r="AH52" s="249">
        <v>28.449793951211895</v>
      </c>
      <c r="AI52" s="249">
        <v>28.765543629603179</v>
      </c>
      <c r="AJ52" s="249">
        <v>29.068715287098804</v>
      </c>
      <c r="AK52" s="249">
        <v>29.358848936344192</v>
      </c>
      <c r="AL52" s="249">
        <v>29.635398104719815</v>
      </c>
      <c r="AM52" s="249">
        <v>29.897953474274516</v>
      </c>
      <c r="AN52" s="249">
        <v>30.147403472528115</v>
      </c>
      <c r="AO52" s="249">
        <v>30.386184159287684</v>
      </c>
      <c r="AP52" s="249">
        <v>30.618739725730737</v>
      </c>
      <c r="AQ52" s="249">
        <v>30.847594516634668</v>
      </c>
      <c r="AR52" s="249">
        <v>31.07505316608767</v>
      </c>
      <c r="AS52" s="249">
        <v>31.301719271526171</v>
      </c>
      <c r="AT52" s="249">
        <v>31.526070681522651</v>
      </c>
      <c r="AU52" s="249">
        <v>31.748477369906116</v>
      </c>
      <c r="AV52" s="249">
        <v>31.969933433464242</v>
      </c>
      <c r="AW52" s="249">
        <v>32.19094196442753</v>
      </c>
      <c r="AX52" s="249">
        <v>32.411099049053142</v>
      </c>
      <c r="AY52" s="249">
        <v>32.630380594481778</v>
      </c>
      <c r="AZ52" s="249">
        <v>32.850100384225307</v>
      </c>
      <c r="BA52" s="250">
        <v>33.072383406245983</v>
      </c>
    </row>
    <row r="53" spans="1:53" x14ac:dyDescent="0.35">
      <c r="A53" s="251" t="s">
        <v>50</v>
      </c>
      <c r="B53" s="252" t="s">
        <v>300</v>
      </c>
      <c r="C53" s="253">
        <v>382.71557018647587</v>
      </c>
      <c r="D53" s="254">
        <v>451.31987999999996</v>
      </c>
      <c r="E53" s="254">
        <v>351.57173000000023</v>
      </c>
      <c r="F53" s="254">
        <v>0.10001000000011119</v>
      </c>
      <c r="G53" s="254">
        <v>0</v>
      </c>
      <c r="H53" s="254">
        <v>1.1567580626433481E-2</v>
      </c>
      <c r="I53" s="254">
        <v>11.485000000000586</v>
      </c>
      <c r="J53" s="254">
        <v>9.8008899999993027</v>
      </c>
      <c r="K53" s="254">
        <v>14.294419999998349</v>
      </c>
      <c r="L53" s="254">
        <v>7.9461899999994348</v>
      </c>
      <c r="M53" s="254">
        <v>5.9875733052454008</v>
      </c>
      <c r="N53" s="254">
        <v>5.2958164637013843</v>
      </c>
      <c r="O53" s="254">
        <v>15.08706505796277</v>
      </c>
      <c r="P53" s="254">
        <v>72.6080760768819</v>
      </c>
      <c r="Q53" s="254">
        <v>5.749365848579318</v>
      </c>
      <c r="R53" s="254">
        <v>3.3984769005809286</v>
      </c>
      <c r="S53" s="254">
        <v>3.4568002432533267</v>
      </c>
      <c r="T53" s="254">
        <v>3.555709829267315</v>
      </c>
      <c r="U53" s="254">
        <v>3.6528304723215403</v>
      </c>
      <c r="V53" s="254">
        <v>3.735641613552811</v>
      </c>
      <c r="W53" s="254">
        <v>3.8089078516107122</v>
      </c>
      <c r="X53" s="254">
        <v>3.8769943621991132</v>
      </c>
      <c r="Y53" s="254">
        <v>3.942315133465045</v>
      </c>
      <c r="Z53" s="254">
        <v>4.0053787374411387</v>
      </c>
      <c r="AA53" s="254">
        <v>4.0664551668421849</v>
      </c>
      <c r="AB53" s="254">
        <v>4.1270944747559861</v>
      </c>
      <c r="AC53" s="254">
        <v>4.1883165569349998</v>
      </c>
      <c r="AD53" s="254">
        <v>4.2493056875347808</v>
      </c>
      <c r="AE53" s="254">
        <v>4.3092407961571348</v>
      </c>
      <c r="AF53" s="254">
        <v>4.3679465877331891</v>
      </c>
      <c r="AG53" s="254">
        <v>4.4247554400402942</v>
      </c>
      <c r="AH53" s="254">
        <v>4.4798206165702368</v>
      </c>
      <c r="AI53" s="254">
        <v>4.532524455839658</v>
      </c>
      <c r="AJ53" s="254">
        <v>4.5823781268377495</v>
      </c>
      <c r="AK53" s="254">
        <v>4.6308166537944224</v>
      </c>
      <c r="AL53" s="254">
        <v>4.6779340872781452</v>
      </c>
      <c r="AM53" s="254">
        <v>4.723595127904324</v>
      </c>
      <c r="AN53" s="254">
        <v>4.7675510875830831</v>
      </c>
      <c r="AO53" s="254">
        <v>4.8099242179928643</v>
      </c>
      <c r="AP53" s="254">
        <v>4.8502668764490693</v>
      </c>
      <c r="AQ53" s="254">
        <v>4.8883848937514722</v>
      </c>
      <c r="AR53" s="254">
        <v>4.9252209077120712</v>
      </c>
      <c r="AS53" s="254">
        <v>4.9610102388132491</v>
      </c>
      <c r="AT53" s="254">
        <v>4.9956667665875445</v>
      </c>
      <c r="AU53" s="254">
        <v>5.0294273192063343</v>
      </c>
      <c r="AV53" s="254">
        <v>5.0624771875592787</v>
      </c>
      <c r="AW53" s="254">
        <v>5.0953286165982838</v>
      </c>
      <c r="AX53" s="254">
        <v>5.1283419962959416</v>
      </c>
      <c r="AY53" s="254">
        <v>5.161326683277645</v>
      </c>
      <c r="AZ53" s="254">
        <v>5.1943482275358557</v>
      </c>
      <c r="BA53" s="255">
        <v>5.2272760267474725</v>
      </c>
    </row>
    <row r="54" spans="1:53" x14ac:dyDescent="0.35">
      <c r="A54" s="251" t="s">
        <v>301</v>
      </c>
      <c r="B54" s="252" t="s">
        <v>302</v>
      </c>
      <c r="C54" s="253">
        <v>0</v>
      </c>
      <c r="D54" s="254">
        <v>0</v>
      </c>
      <c r="E54" s="254">
        <v>0</v>
      </c>
      <c r="F54" s="254">
        <v>0</v>
      </c>
      <c r="G54" s="254">
        <v>0</v>
      </c>
      <c r="H54" s="254">
        <v>0</v>
      </c>
      <c r="I54" s="254">
        <v>0</v>
      </c>
      <c r="J54" s="254">
        <v>9.9984400000000182</v>
      </c>
      <c r="K54" s="254">
        <v>0</v>
      </c>
      <c r="L54" s="254">
        <v>0</v>
      </c>
      <c r="M54" s="254">
        <v>16.692483297724543</v>
      </c>
      <c r="N54" s="254">
        <v>18.821057205345998</v>
      </c>
      <c r="O54" s="254">
        <v>16.265403187937121</v>
      </c>
      <c r="P54" s="254">
        <v>18.821171787612762</v>
      </c>
      <c r="Q54" s="254">
        <v>20.803477596254897</v>
      </c>
      <c r="R54" s="254">
        <v>18.940406174461238</v>
      </c>
      <c r="S54" s="254">
        <v>19.258237998110801</v>
      </c>
      <c r="T54" s="254">
        <v>19.804535899460873</v>
      </c>
      <c r="U54" s="254">
        <v>20.236684610546323</v>
      </c>
      <c r="V54" s="254">
        <v>20.64727686394188</v>
      </c>
      <c r="W54" s="254">
        <v>21.005285577604418</v>
      </c>
      <c r="X54" s="254">
        <v>21.329600055869552</v>
      </c>
      <c r="Y54" s="254">
        <v>21.626657130882691</v>
      </c>
      <c r="Z54" s="254">
        <v>21.894256053787103</v>
      </c>
      <c r="AA54" s="254">
        <v>22.139991074028472</v>
      </c>
      <c r="AB54" s="254">
        <v>22.380567374333005</v>
      </c>
      <c r="AC54" s="254">
        <v>22.625781586445129</v>
      </c>
      <c r="AD54" s="254">
        <v>22.881228934384573</v>
      </c>
      <c r="AE54" s="254">
        <v>23.145521929362737</v>
      </c>
      <c r="AF54" s="254">
        <v>23.419381215819971</v>
      </c>
      <c r="AG54" s="254">
        <v>23.697959499057848</v>
      </c>
      <c r="AH54" s="254">
        <v>23.969973334641658</v>
      </c>
      <c r="AI54" s="254">
        <v>24.233019173763523</v>
      </c>
      <c r="AJ54" s="254">
        <v>24.486337160261055</v>
      </c>
      <c r="AK54" s="254">
        <v>24.728032282549769</v>
      </c>
      <c r="AL54" s="254">
        <v>24.957464017441666</v>
      </c>
      <c r="AM54" s="254">
        <v>25.174358346370195</v>
      </c>
      <c r="AN54" s="254">
        <v>25.379852384945028</v>
      </c>
      <c r="AO54" s="254">
        <v>25.576259941294822</v>
      </c>
      <c r="AP54" s="254">
        <v>25.768472849281668</v>
      </c>
      <c r="AQ54" s="254">
        <v>25.959209622883193</v>
      </c>
      <c r="AR54" s="254">
        <v>26.149832258375604</v>
      </c>
      <c r="AS54" s="254">
        <v>26.340709032712923</v>
      </c>
      <c r="AT54" s="254">
        <v>26.530403914935107</v>
      </c>
      <c r="AU54" s="254">
        <v>26.719050050699778</v>
      </c>
      <c r="AV54" s="254">
        <v>26.907456245904964</v>
      </c>
      <c r="AW54" s="254">
        <v>27.095613347829243</v>
      </c>
      <c r="AX54" s="254">
        <v>27.282757052757201</v>
      </c>
      <c r="AY54" s="254">
        <v>27.469053911204135</v>
      </c>
      <c r="AZ54" s="254">
        <v>27.655752156689452</v>
      </c>
      <c r="BA54" s="255">
        <v>27.845107379498511</v>
      </c>
    </row>
    <row r="55" spans="1:53" x14ac:dyDescent="0.35">
      <c r="A55" s="256" t="s">
        <v>303</v>
      </c>
      <c r="B55" s="257" t="s">
        <v>304</v>
      </c>
      <c r="C55" s="258">
        <v>0</v>
      </c>
      <c r="D55" s="259">
        <v>0</v>
      </c>
      <c r="E55" s="259">
        <v>0</v>
      </c>
      <c r="F55" s="259">
        <v>0</v>
      </c>
      <c r="G55" s="259">
        <v>0</v>
      </c>
      <c r="H55" s="259">
        <v>0</v>
      </c>
      <c r="I55" s="259">
        <v>0</v>
      </c>
      <c r="J55" s="259">
        <v>0</v>
      </c>
      <c r="K55" s="259">
        <v>0</v>
      </c>
      <c r="L55" s="259">
        <v>0</v>
      </c>
      <c r="M55" s="259">
        <v>0</v>
      </c>
      <c r="N55" s="259">
        <v>0</v>
      </c>
      <c r="O55" s="259">
        <v>0</v>
      </c>
      <c r="P55" s="259">
        <v>0</v>
      </c>
      <c r="Q55" s="259">
        <v>0</v>
      </c>
      <c r="R55" s="259">
        <v>0</v>
      </c>
      <c r="S55" s="259">
        <v>0</v>
      </c>
      <c r="T55" s="259">
        <v>0</v>
      </c>
      <c r="U55" s="259">
        <v>0</v>
      </c>
      <c r="V55" s="259">
        <v>0</v>
      </c>
      <c r="W55" s="259">
        <v>0</v>
      </c>
      <c r="X55" s="259">
        <v>0</v>
      </c>
      <c r="Y55" s="259">
        <v>0</v>
      </c>
      <c r="Z55" s="259">
        <v>0</v>
      </c>
      <c r="AA55" s="259">
        <v>0</v>
      </c>
      <c r="AB55" s="259">
        <v>0</v>
      </c>
      <c r="AC55" s="259">
        <v>0</v>
      </c>
      <c r="AD55" s="259">
        <v>0</v>
      </c>
      <c r="AE55" s="259">
        <v>0</v>
      </c>
      <c r="AF55" s="259">
        <v>0</v>
      </c>
      <c r="AG55" s="259">
        <v>0</v>
      </c>
      <c r="AH55" s="259">
        <v>0</v>
      </c>
      <c r="AI55" s="259">
        <v>0</v>
      </c>
      <c r="AJ55" s="259">
        <v>0</v>
      </c>
      <c r="AK55" s="259">
        <v>0</v>
      </c>
      <c r="AL55" s="259">
        <v>0</v>
      </c>
      <c r="AM55" s="259">
        <v>0</v>
      </c>
      <c r="AN55" s="259">
        <v>0</v>
      </c>
      <c r="AO55" s="259">
        <v>0</v>
      </c>
      <c r="AP55" s="259">
        <v>0</v>
      </c>
      <c r="AQ55" s="259">
        <v>0</v>
      </c>
      <c r="AR55" s="259">
        <v>0</v>
      </c>
      <c r="AS55" s="259">
        <v>0</v>
      </c>
      <c r="AT55" s="259">
        <v>0</v>
      </c>
      <c r="AU55" s="259">
        <v>0</v>
      </c>
      <c r="AV55" s="259">
        <v>0</v>
      </c>
      <c r="AW55" s="259">
        <v>0</v>
      </c>
      <c r="AX55" s="259">
        <v>0</v>
      </c>
      <c r="AY55" s="259">
        <v>0</v>
      </c>
      <c r="AZ55" s="259">
        <v>0</v>
      </c>
      <c r="BA55" s="260">
        <v>0</v>
      </c>
    </row>
    <row r="56" spans="1:53" x14ac:dyDescent="0.35">
      <c r="A56" s="256" t="s">
        <v>305</v>
      </c>
      <c r="B56" s="257" t="s">
        <v>306</v>
      </c>
      <c r="C56" s="258">
        <v>0</v>
      </c>
      <c r="D56" s="259">
        <v>0</v>
      </c>
      <c r="E56" s="259">
        <v>0</v>
      </c>
      <c r="F56" s="259">
        <v>0</v>
      </c>
      <c r="G56" s="259">
        <v>0</v>
      </c>
      <c r="H56" s="259">
        <v>0</v>
      </c>
      <c r="I56" s="259">
        <v>0</v>
      </c>
      <c r="J56" s="259">
        <v>9.9984400000000182</v>
      </c>
      <c r="K56" s="259">
        <v>0</v>
      </c>
      <c r="L56" s="259">
        <v>0</v>
      </c>
      <c r="M56" s="259">
        <v>0</v>
      </c>
      <c r="N56" s="259">
        <v>0</v>
      </c>
      <c r="O56" s="259">
        <v>0</v>
      </c>
      <c r="P56" s="259">
        <v>0</v>
      </c>
      <c r="Q56" s="259">
        <v>0</v>
      </c>
      <c r="R56" s="259">
        <v>0</v>
      </c>
      <c r="S56" s="259">
        <v>0</v>
      </c>
      <c r="T56" s="259">
        <v>0</v>
      </c>
      <c r="U56" s="259">
        <v>0</v>
      </c>
      <c r="V56" s="259">
        <v>0</v>
      </c>
      <c r="W56" s="259">
        <v>0</v>
      </c>
      <c r="X56" s="259">
        <v>0</v>
      </c>
      <c r="Y56" s="259">
        <v>0</v>
      </c>
      <c r="Z56" s="259">
        <v>0</v>
      </c>
      <c r="AA56" s="259">
        <v>0</v>
      </c>
      <c r="AB56" s="259">
        <v>0</v>
      </c>
      <c r="AC56" s="259">
        <v>0</v>
      </c>
      <c r="AD56" s="259">
        <v>0</v>
      </c>
      <c r="AE56" s="259">
        <v>0</v>
      </c>
      <c r="AF56" s="259">
        <v>0</v>
      </c>
      <c r="AG56" s="259">
        <v>0</v>
      </c>
      <c r="AH56" s="259">
        <v>0</v>
      </c>
      <c r="AI56" s="259">
        <v>0</v>
      </c>
      <c r="AJ56" s="259">
        <v>0</v>
      </c>
      <c r="AK56" s="259">
        <v>0</v>
      </c>
      <c r="AL56" s="259">
        <v>0</v>
      </c>
      <c r="AM56" s="259">
        <v>0</v>
      </c>
      <c r="AN56" s="259">
        <v>0</v>
      </c>
      <c r="AO56" s="259">
        <v>0</v>
      </c>
      <c r="AP56" s="259">
        <v>0</v>
      </c>
      <c r="AQ56" s="259">
        <v>0</v>
      </c>
      <c r="AR56" s="259">
        <v>0</v>
      </c>
      <c r="AS56" s="259">
        <v>0</v>
      </c>
      <c r="AT56" s="259">
        <v>0</v>
      </c>
      <c r="AU56" s="259">
        <v>0</v>
      </c>
      <c r="AV56" s="259">
        <v>0</v>
      </c>
      <c r="AW56" s="259">
        <v>0</v>
      </c>
      <c r="AX56" s="259">
        <v>0</v>
      </c>
      <c r="AY56" s="259">
        <v>0</v>
      </c>
      <c r="AZ56" s="259">
        <v>0</v>
      </c>
      <c r="BA56" s="260">
        <v>0</v>
      </c>
    </row>
    <row r="57" spans="1:53" x14ac:dyDescent="0.35">
      <c r="A57" s="256" t="s">
        <v>307</v>
      </c>
      <c r="B57" s="257" t="s">
        <v>308</v>
      </c>
      <c r="C57" s="258">
        <v>0</v>
      </c>
      <c r="D57" s="259">
        <v>0</v>
      </c>
      <c r="E57" s="259">
        <v>0</v>
      </c>
      <c r="F57" s="259">
        <v>0</v>
      </c>
      <c r="G57" s="259">
        <v>0</v>
      </c>
      <c r="H57" s="259">
        <v>0</v>
      </c>
      <c r="I57" s="259">
        <v>0</v>
      </c>
      <c r="J57" s="259">
        <v>0</v>
      </c>
      <c r="K57" s="259">
        <v>0</v>
      </c>
      <c r="L57" s="259">
        <v>0</v>
      </c>
      <c r="M57" s="259">
        <v>0</v>
      </c>
      <c r="N57" s="259">
        <v>0</v>
      </c>
      <c r="O57" s="259">
        <v>0</v>
      </c>
      <c r="P57" s="259">
        <v>0</v>
      </c>
      <c r="Q57" s="259">
        <v>0</v>
      </c>
      <c r="R57" s="259">
        <v>0</v>
      </c>
      <c r="S57" s="259">
        <v>0</v>
      </c>
      <c r="T57" s="259">
        <v>0</v>
      </c>
      <c r="U57" s="259">
        <v>0</v>
      </c>
      <c r="V57" s="259">
        <v>0</v>
      </c>
      <c r="W57" s="259">
        <v>0</v>
      </c>
      <c r="X57" s="259">
        <v>0</v>
      </c>
      <c r="Y57" s="259">
        <v>0</v>
      </c>
      <c r="Z57" s="259">
        <v>0</v>
      </c>
      <c r="AA57" s="259">
        <v>0</v>
      </c>
      <c r="AB57" s="259">
        <v>0</v>
      </c>
      <c r="AC57" s="259">
        <v>0</v>
      </c>
      <c r="AD57" s="259">
        <v>0</v>
      </c>
      <c r="AE57" s="259">
        <v>0</v>
      </c>
      <c r="AF57" s="259">
        <v>0</v>
      </c>
      <c r="AG57" s="259">
        <v>0</v>
      </c>
      <c r="AH57" s="259">
        <v>0</v>
      </c>
      <c r="AI57" s="259">
        <v>0</v>
      </c>
      <c r="AJ57" s="259">
        <v>0</v>
      </c>
      <c r="AK57" s="259">
        <v>0</v>
      </c>
      <c r="AL57" s="259">
        <v>0</v>
      </c>
      <c r="AM57" s="259">
        <v>0</v>
      </c>
      <c r="AN57" s="259">
        <v>0</v>
      </c>
      <c r="AO57" s="259">
        <v>0</v>
      </c>
      <c r="AP57" s="259">
        <v>0</v>
      </c>
      <c r="AQ57" s="259">
        <v>0</v>
      </c>
      <c r="AR57" s="259">
        <v>0</v>
      </c>
      <c r="AS57" s="259">
        <v>0</v>
      </c>
      <c r="AT57" s="259">
        <v>0</v>
      </c>
      <c r="AU57" s="259">
        <v>0</v>
      </c>
      <c r="AV57" s="259">
        <v>0</v>
      </c>
      <c r="AW57" s="259">
        <v>0</v>
      </c>
      <c r="AX57" s="259">
        <v>0</v>
      </c>
      <c r="AY57" s="259">
        <v>0</v>
      </c>
      <c r="AZ57" s="259">
        <v>0</v>
      </c>
      <c r="BA57" s="260">
        <v>0</v>
      </c>
    </row>
    <row r="58" spans="1:53" x14ac:dyDescent="0.35">
      <c r="A58" s="256" t="s">
        <v>309</v>
      </c>
      <c r="B58" s="257" t="s">
        <v>310</v>
      </c>
      <c r="C58" s="258">
        <v>0</v>
      </c>
      <c r="D58" s="259">
        <v>0</v>
      </c>
      <c r="E58" s="259">
        <v>0</v>
      </c>
      <c r="F58" s="259">
        <v>0</v>
      </c>
      <c r="G58" s="259">
        <v>0</v>
      </c>
      <c r="H58" s="259">
        <v>0</v>
      </c>
      <c r="I58" s="259">
        <v>0</v>
      </c>
      <c r="J58" s="259">
        <v>0</v>
      </c>
      <c r="K58" s="259">
        <v>0</v>
      </c>
      <c r="L58" s="259">
        <v>0</v>
      </c>
      <c r="M58" s="259">
        <v>16.692483297724543</v>
      </c>
      <c r="N58" s="259">
        <v>18.821057205345998</v>
      </c>
      <c r="O58" s="259">
        <v>16.265403187937121</v>
      </c>
      <c r="P58" s="259">
        <v>18.821171787612762</v>
      </c>
      <c r="Q58" s="259">
        <v>20.803477596254897</v>
      </c>
      <c r="R58" s="259">
        <v>18.940406174461238</v>
      </c>
      <c r="S58" s="259">
        <v>19.258237998110801</v>
      </c>
      <c r="T58" s="259">
        <v>19.804535899460873</v>
      </c>
      <c r="U58" s="259">
        <v>20.236684610546323</v>
      </c>
      <c r="V58" s="259">
        <v>20.64727686394188</v>
      </c>
      <c r="W58" s="259">
        <v>21.005285577604418</v>
      </c>
      <c r="X58" s="259">
        <v>21.329600055869552</v>
      </c>
      <c r="Y58" s="259">
        <v>21.626657130882691</v>
      </c>
      <c r="Z58" s="259">
        <v>21.894256053787103</v>
      </c>
      <c r="AA58" s="259">
        <v>22.139991074028472</v>
      </c>
      <c r="AB58" s="259">
        <v>22.380567374333005</v>
      </c>
      <c r="AC58" s="259">
        <v>22.625781586445129</v>
      </c>
      <c r="AD58" s="259">
        <v>22.881228934384573</v>
      </c>
      <c r="AE58" s="259">
        <v>23.145521929362737</v>
      </c>
      <c r="AF58" s="259">
        <v>23.419381215819971</v>
      </c>
      <c r="AG58" s="259">
        <v>23.697959499057848</v>
      </c>
      <c r="AH58" s="259">
        <v>23.969973334641658</v>
      </c>
      <c r="AI58" s="259">
        <v>24.233019173763523</v>
      </c>
      <c r="AJ58" s="259">
        <v>24.486337160261055</v>
      </c>
      <c r="AK58" s="259">
        <v>24.728032282549769</v>
      </c>
      <c r="AL58" s="259">
        <v>24.957464017441666</v>
      </c>
      <c r="AM58" s="259">
        <v>25.174358346370195</v>
      </c>
      <c r="AN58" s="259">
        <v>25.379852384945028</v>
      </c>
      <c r="AO58" s="259">
        <v>25.576259941294822</v>
      </c>
      <c r="AP58" s="259">
        <v>25.768472849281668</v>
      </c>
      <c r="AQ58" s="259">
        <v>25.959209622883193</v>
      </c>
      <c r="AR58" s="259">
        <v>26.149832258375604</v>
      </c>
      <c r="AS58" s="259">
        <v>26.340709032712923</v>
      </c>
      <c r="AT58" s="259">
        <v>26.530403914935107</v>
      </c>
      <c r="AU58" s="259">
        <v>26.719050050699778</v>
      </c>
      <c r="AV58" s="259">
        <v>26.907456245904964</v>
      </c>
      <c r="AW58" s="259">
        <v>27.095613347829243</v>
      </c>
      <c r="AX58" s="259">
        <v>27.282757052757201</v>
      </c>
      <c r="AY58" s="259">
        <v>27.469053911204135</v>
      </c>
      <c r="AZ58" s="259">
        <v>27.655752156689452</v>
      </c>
      <c r="BA58" s="260">
        <v>27.845107379498511</v>
      </c>
    </row>
    <row r="59" spans="1:53" x14ac:dyDescent="0.35">
      <c r="A59" s="246" t="s">
        <v>311</v>
      </c>
      <c r="B59" s="247" t="s">
        <v>312</v>
      </c>
      <c r="C59" s="248">
        <v>0</v>
      </c>
      <c r="D59" s="249">
        <v>0</v>
      </c>
      <c r="E59" s="249">
        <v>0</v>
      </c>
      <c r="F59" s="249">
        <v>0</v>
      </c>
      <c r="G59" s="249">
        <v>0</v>
      </c>
      <c r="H59" s="249">
        <v>0</v>
      </c>
      <c r="I59" s="249">
        <v>0</v>
      </c>
      <c r="J59" s="249">
        <v>0</v>
      </c>
      <c r="K59" s="249">
        <v>0</v>
      </c>
      <c r="L59" s="249">
        <v>0</v>
      </c>
      <c r="M59" s="249">
        <v>0</v>
      </c>
      <c r="N59" s="249">
        <v>0</v>
      </c>
      <c r="O59" s="249">
        <v>0</v>
      </c>
      <c r="P59" s="249">
        <v>0</v>
      </c>
      <c r="Q59" s="249">
        <v>0</v>
      </c>
      <c r="R59" s="249">
        <v>0</v>
      </c>
      <c r="S59" s="249">
        <v>0</v>
      </c>
      <c r="T59" s="249">
        <v>0</v>
      </c>
      <c r="U59" s="249">
        <v>0</v>
      </c>
      <c r="V59" s="249">
        <v>0</v>
      </c>
      <c r="W59" s="249">
        <v>0</v>
      </c>
      <c r="X59" s="249">
        <v>0</v>
      </c>
      <c r="Y59" s="249">
        <v>0</v>
      </c>
      <c r="Z59" s="249">
        <v>0</v>
      </c>
      <c r="AA59" s="249">
        <v>0</v>
      </c>
      <c r="AB59" s="249">
        <v>0</v>
      </c>
      <c r="AC59" s="249">
        <v>0</v>
      </c>
      <c r="AD59" s="249">
        <v>0</v>
      </c>
      <c r="AE59" s="249">
        <v>0</v>
      </c>
      <c r="AF59" s="249">
        <v>0</v>
      </c>
      <c r="AG59" s="249">
        <v>0</v>
      </c>
      <c r="AH59" s="249">
        <v>0</v>
      </c>
      <c r="AI59" s="249">
        <v>0</v>
      </c>
      <c r="AJ59" s="249">
        <v>0</v>
      </c>
      <c r="AK59" s="249">
        <v>0</v>
      </c>
      <c r="AL59" s="249">
        <v>0</v>
      </c>
      <c r="AM59" s="249">
        <v>0</v>
      </c>
      <c r="AN59" s="249">
        <v>0</v>
      </c>
      <c r="AO59" s="249">
        <v>0</v>
      </c>
      <c r="AP59" s="249">
        <v>0</v>
      </c>
      <c r="AQ59" s="249">
        <v>0</v>
      </c>
      <c r="AR59" s="249">
        <v>0</v>
      </c>
      <c r="AS59" s="249">
        <v>0</v>
      </c>
      <c r="AT59" s="249">
        <v>0</v>
      </c>
      <c r="AU59" s="249">
        <v>0</v>
      </c>
      <c r="AV59" s="249">
        <v>0</v>
      </c>
      <c r="AW59" s="249">
        <v>0</v>
      </c>
      <c r="AX59" s="249">
        <v>0</v>
      </c>
      <c r="AY59" s="249">
        <v>0</v>
      </c>
      <c r="AZ59" s="249">
        <v>0</v>
      </c>
      <c r="BA59" s="250">
        <v>0</v>
      </c>
    </row>
    <row r="60" spans="1:53" x14ac:dyDescent="0.35">
      <c r="A60" s="246" t="s">
        <v>313</v>
      </c>
      <c r="B60" s="247" t="s">
        <v>314</v>
      </c>
      <c r="C60" s="248">
        <v>0</v>
      </c>
      <c r="D60" s="249">
        <v>0</v>
      </c>
      <c r="E60" s="249">
        <v>0</v>
      </c>
      <c r="F60" s="249">
        <v>0</v>
      </c>
      <c r="G60" s="249">
        <v>0</v>
      </c>
      <c r="H60" s="249">
        <v>0</v>
      </c>
      <c r="I60" s="249">
        <v>0</v>
      </c>
      <c r="J60" s="249">
        <v>0</v>
      </c>
      <c r="K60" s="249">
        <v>0</v>
      </c>
      <c r="L60" s="249">
        <v>0</v>
      </c>
      <c r="M60" s="249">
        <v>0</v>
      </c>
      <c r="N60" s="249">
        <v>0</v>
      </c>
      <c r="O60" s="249">
        <v>0</v>
      </c>
      <c r="P60" s="249">
        <v>0</v>
      </c>
      <c r="Q60" s="249">
        <v>0</v>
      </c>
      <c r="R60" s="249">
        <v>0</v>
      </c>
      <c r="S60" s="249">
        <v>0</v>
      </c>
      <c r="T60" s="249">
        <v>0</v>
      </c>
      <c r="U60" s="249">
        <v>0</v>
      </c>
      <c r="V60" s="249">
        <v>0</v>
      </c>
      <c r="W60" s="249">
        <v>0</v>
      </c>
      <c r="X60" s="249">
        <v>0</v>
      </c>
      <c r="Y60" s="249">
        <v>0</v>
      </c>
      <c r="Z60" s="249">
        <v>0</v>
      </c>
      <c r="AA60" s="249">
        <v>0</v>
      </c>
      <c r="AB60" s="249">
        <v>0</v>
      </c>
      <c r="AC60" s="249">
        <v>0</v>
      </c>
      <c r="AD60" s="249">
        <v>0</v>
      </c>
      <c r="AE60" s="249">
        <v>0</v>
      </c>
      <c r="AF60" s="249">
        <v>0</v>
      </c>
      <c r="AG60" s="249">
        <v>0</v>
      </c>
      <c r="AH60" s="249">
        <v>0</v>
      </c>
      <c r="AI60" s="249">
        <v>0</v>
      </c>
      <c r="AJ60" s="249">
        <v>0</v>
      </c>
      <c r="AK60" s="249">
        <v>0</v>
      </c>
      <c r="AL60" s="249">
        <v>0</v>
      </c>
      <c r="AM60" s="249">
        <v>0</v>
      </c>
      <c r="AN60" s="249">
        <v>0</v>
      </c>
      <c r="AO60" s="249">
        <v>0</v>
      </c>
      <c r="AP60" s="249">
        <v>0</v>
      </c>
      <c r="AQ60" s="249">
        <v>0</v>
      </c>
      <c r="AR60" s="249">
        <v>0</v>
      </c>
      <c r="AS60" s="249">
        <v>0</v>
      </c>
      <c r="AT60" s="249">
        <v>0</v>
      </c>
      <c r="AU60" s="249">
        <v>0</v>
      </c>
      <c r="AV60" s="249">
        <v>0</v>
      </c>
      <c r="AW60" s="249">
        <v>0</v>
      </c>
      <c r="AX60" s="249">
        <v>0</v>
      </c>
      <c r="AY60" s="249">
        <v>0</v>
      </c>
      <c r="AZ60" s="249">
        <v>0</v>
      </c>
      <c r="BA60" s="250">
        <v>0</v>
      </c>
    </row>
    <row r="61" spans="1:53" x14ac:dyDescent="0.35">
      <c r="A61" s="246" t="s">
        <v>315</v>
      </c>
      <c r="B61" s="247" t="s">
        <v>316</v>
      </c>
      <c r="C61" s="248">
        <v>0</v>
      </c>
      <c r="D61" s="249">
        <v>0</v>
      </c>
      <c r="E61" s="249">
        <v>0</v>
      </c>
      <c r="F61" s="249">
        <v>0</v>
      </c>
      <c r="G61" s="249">
        <v>0</v>
      </c>
      <c r="H61" s="249">
        <v>0</v>
      </c>
      <c r="I61" s="249">
        <v>0</v>
      </c>
      <c r="J61" s="249">
        <v>0</v>
      </c>
      <c r="K61" s="249">
        <v>0</v>
      </c>
      <c r="L61" s="249">
        <v>0</v>
      </c>
      <c r="M61" s="249">
        <v>0</v>
      </c>
      <c r="N61" s="249">
        <v>0</v>
      </c>
      <c r="O61" s="249">
        <v>1.2897624585677936</v>
      </c>
      <c r="P61" s="249">
        <v>0</v>
      </c>
      <c r="Q61" s="249">
        <v>0</v>
      </c>
      <c r="R61" s="249">
        <v>0</v>
      </c>
      <c r="S61" s="249">
        <v>0</v>
      </c>
      <c r="T61" s="249">
        <v>0</v>
      </c>
      <c r="U61" s="249">
        <v>0</v>
      </c>
      <c r="V61" s="249">
        <v>0</v>
      </c>
      <c r="W61" s="249">
        <v>0</v>
      </c>
      <c r="X61" s="249">
        <v>0</v>
      </c>
      <c r="Y61" s="249">
        <v>0</v>
      </c>
      <c r="Z61" s="249">
        <v>0</v>
      </c>
      <c r="AA61" s="249">
        <v>0</v>
      </c>
      <c r="AB61" s="249">
        <v>0</v>
      </c>
      <c r="AC61" s="249">
        <v>0</v>
      </c>
      <c r="AD61" s="249">
        <v>0</v>
      </c>
      <c r="AE61" s="249">
        <v>0</v>
      </c>
      <c r="AF61" s="249">
        <v>0</v>
      </c>
      <c r="AG61" s="249">
        <v>0</v>
      </c>
      <c r="AH61" s="249">
        <v>0</v>
      </c>
      <c r="AI61" s="249">
        <v>0</v>
      </c>
      <c r="AJ61" s="249">
        <v>0</v>
      </c>
      <c r="AK61" s="249">
        <v>0</v>
      </c>
      <c r="AL61" s="249">
        <v>0</v>
      </c>
      <c r="AM61" s="249">
        <v>0</v>
      </c>
      <c r="AN61" s="249">
        <v>0</v>
      </c>
      <c r="AO61" s="249">
        <v>0</v>
      </c>
      <c r="AP61" s="249">
        <v>0</v>
      </c>
      <c r="AQ61" s="249">
        <v>0</v>
      </c>
      <c r="AR61" s="249">
        <v>0</v>
      </c>
      <c r="AS61" s="249">
        <v>0</v>
      </c>
      <c r="AT61" s="249">
        <v>0</v>
      </c>
      <c r="AU61" s="249">
        <v>0</v>
      </c>
      <c r="AV61" s="249">
        <v>0</v>
      </c>
      <c r="AW61" s="249">
        <v>0</v>
      </c>
      <c r="AX61" s="249">
        <v>0</v>
      </c>
      <c r="AY61" s="249">
        <v>0</v>
      </c>
      <c r="AZ61" s="249">
        <v>0</v>
      </c>
      <c r="BA61" s="250">
        <v>0</v>
      </c>
    </row>
    <row r="62" spans="1:53" x14ac:dyDescent="0.35">
      <c r="A62" s="251" t="s">
        <v>317</v>
      </c>
      <c r="B62" s="252" t="s">
        <v>318</v>
      </c>
      <c r="C62" s="253">
        <v>0</v>
      </c>
      <c r="D62" s="254">
        <v>0</v>
      </c>
      <c r="E62" s="254">
        <v>0</v>
      </c>
      <c r="F62" s="254">
        <v>0</v>
      </c>
      <c r="G62" s="254">
        <v>0</v>
      </c>
      <c r="H62" s="254">
        <v>0</v>
      </c>
      <c r="I62" s="254">
        <v>0</v>
      </c>
      <c r="J62" s="254">
        <v>0</v>
      </c>
      <c r="K62" s="254">
        <v>0</v>
      </c>
      <c r="L62" s="254">
        <v>0</v>
      </c>
      <c r="M62" s="254">
        <v>0</v>
      </c>
      <c r="N62" s="254">
        <v>0</v>
      </c>
      <c r="O62" s="254">
        <v>0</v>
      </c>
      <c r="P62" s="254">
        <v>0</v>
      </c>
      <c r="Q62" s="254">
        <v>0</v>
      </c>
      <c r="R62" s="254">
        <v>0</v>
      </c>
      <c r="S62" s="254">
        <v>0</v>
      </c>
      <c r="T62" s="254">
        <v>0</v>
      </c>
      <c r="U62" s="254">
        <v>0</v>
      </c>
      <c r="V62" s="254">
        <v>0</v>
      </c>
      <c r="W62" s="254">
        <v>0</v>
      </c>
      <c r="X62" s="254">
        <v>0</v>
      </c>
      <c r="Y62" s="254">
        <v>0</v>
      </c>
      <c r="Z62" s="254">
        <v>0</v>
      </c>
      <c r="AA62" s="254">
        <v>0</v>
      </c>
      <c r="AB62" s="254">
        <v>0</v>
      </c>
      <c r="AC62" s="254">
        <v>0</v>
      </c>
      <c r="AD62" s="254">
        <v>0</v>
      </c>
      <c r="AE62" s="254">
        <v>0</v>
      </c>
      <c r="AF62" s="254">
        <v>0</v>
      </c>
      <c r="AG62" s="254">
        <v>0</v>
      </c>
      <c r="AH62" s="254">
        <v>0</v>
      </c>
      <c r="AI62" s="254">
        <v>0</v>
      </c>
      <c r="AJ62" s="254">
        <v>0</v>
      </c>
      <c r="AK62" s="254">
        <v>0</v>
      </c>
      <c r="AL62" s="254">
        <v>0</v>
      </c>
      <c r="AM62" s="254">
        <v>0</v>
      </c>
      <c r="AN62" s="254">
        <v>0</v>
      </c>
      <c r="AO62" s="254">
        <v>0</v>
      </c>
      <c r="AP62" s="254">
        <v>0</v>
      </c>
      <c r="AQ62" s="254">
        <v>0</v>
      </c>
      <c r="AR62" s="254">
        <v>0</v>
      </c>
      <c r="AS62" s="254">
        <v>0</v>
      </c>
      <c r="AT62" s="254">
        <v>0</v>
      </c>
      <c r="AU62" s="254">
        <v>0</v>
      </c>
      <c r="AV62" s="254">
        <v>0</v>
      </c>
      <c r="AW62" s="254">
        <v>0</v>
      </c>
      <c r="AX62" s="254">
        <v>0</v>
      </c>
      <c r="AY62" s="254">
        <v>0</v>
      </c>
      <c r="AZ62" s="254">
        <v>0</v>
      </c>
      <c r="BA62" s="255">
        <v>0</v>
      </c>
    </row>
    <row r="63" spans="1:53" x14ac:dyDescent="0.35">
      <c r="A63" s="251" t="s">
        <v>319</v>
      </c>
      <c r="B63" s="252" t="s">
        <v>320</v>
      </c>
      <c r="C63" s="253">
        <v>0</v>
      </c>
      <c r="D63" s="254">
        <v>0</v>
      </c>
      <c r="E63" s="254">
        <v>0</v>
      </c>
      <c r="F63" s="254">
        <v>0</v>
      </c>
      <c r="G63" s="254">
        <v>0</v>
      </c>
      <c r="H63" s="254">
        <v>0</v>
      </c>
      <c r="I63" s="254">
        <v>0</v>
      </c>
      <c r="J63" s="254">
        <v>0</v>
      </c>
      <c r="K63" s="254">
        <v>0</v>
      </c>
      <c r="L63" s="254">
        <v>0</v>
      </c>
      <c r="M63" s="254">
        <v>0</v>
      </c>
      <c r="N63" s="254">
        <v>0</v>
      </c>
      <c r="O63" s="254">
        <v>0</v>
      </c>
      <c r="P63" s="254">
        <v>0</v>
      </c>
      <c r="Q63" s="254">
        <v>0</v>
      </c>
      <c r="R63" s="254">
        <v>0</v>
      </c>
      <c r="S63" s="254">
        <v>0</v>
      </c>
      <c r="T63" s="254">
        <v>0</v>
      </c>
      <c r="U63" s="254">
        <v>0</v>
      </c>
      <c r="V63" s="254">
        <v>0</v>
      </c>
      <c r="W63" s="254">
        <v>0</v>
      </c>
      <c r="X63" s="254">
        <v>0</v>
      </c>
      <c r="Y63" s="254">
        <v>0</v>
      </c>
      <c r="Z63" s="254">
        <v>0</v>
      </c>
      <c r="AA63" s="254">
        <v>0</v>
      </c>
      <c r="AB63" s="254">
        <v>0</v>
      </c>
      <c r="AC63" s="254">
        <v>0</v>
      </c>
      <c r="AD63" s="254">
        <v>0</v>
      </c>
      <c r="AE63" s="254">
        <v>0</v>
      </c>
      <c r="AF63" s="254">
        <v>0</v>
      </c>
      <c r="AG63" s="254">
        <v>0</v>
      </c>
      <c r="AH63" s="254">
        <v>0</v>
      </c>
      <c r="AI63" s="254">
        <v>0</v>
      </c>
      <c r="AJ63" s="254">
        <v>0</v>
      </c>
      <c r="AK63" s="254">
        <v>0</v>
      </c>
      <c r="AL63" s="254">
        <v>0</v>
      </c>
      <c r="AM63" s="254">
        <v>0</v>
      </c>
      <c r="AN63" s="254">
        <v>0</v>
      </c>
      <c r="AO63" s="254">
        <v>0</v>
      </c>
      <c r="AP63" s="254">
        <v>0</v>
      </c>
      <c r="AQ63" s="254">
        <v>0</v>
      </c>
      <c r="AR63" s="254">
        <v>0</v>
      </c>
      <c r="AS63" s="254">
        <v>0</v>
      </c>
      <c r="AT63" s="254">
        <v>0</v>
      </c>
      <c r="AU63" s="254">
        <v>0</v>
      </c>
      <c r="AV63" s="254">
        <v>0</v>
      </c>
      <c r="AW63" s="254">
        <v>0</v>
      </c>
      <c r="AX63" s="254">
        <v>0</v>
      </c>
      <c r="AY63" s="254">
        <v>0</v>
      </c>
      <c r="AZ63" s="254">
        <v>0</v>
      </c>
      <c r="BA63" s="255">
        <v>0</v>
      </c>
    </row>
    <row r="64" spans="1:53" x14ac:dyDescent="0.35">
      <c r="A64" s="251" t="s">
        <v>321</v>
      </c>
      <c r="B64" s="252" t="s">
        <v>322</v>
      </c>
      <c r="C64" s="253">
        <v>0</v>
      </c>
      <c r="D64" s="254">
        <v>0</v>
      </c>
      <c r="E64" s="254">
        <v>0</v>
      </c>
      <c r="F64" s="254">
        <v>0</v>
      </c>
      <c r="G64" s="254">
        <v>0</v>
      </c>
      <c r="H64" s="254">
        <v>0</v>
      </c>
      <c r="I64" s="254">
        <v>0</v>
      </c>
      <c r="J64" s="254">
        <v>0</v>
      </c>
      <c r="K64" s="254">
        <v>0</v>
      </c>
      <c r="L64" s="254">
        <v>0</v>
      </c>
      <c r="M64" s="254">
        <v>0</v>
      </c>
      <c r="N64" s="254">
        <v>0</v>
      </c>
      <c r="O64" s="254">
        <v>0</v>
      </c>
      <c r="P64" s="254">
        <v>0</v>
      </c>
      <c r="Q64" s="254">
        <v>0</v>
      </c>
      <c r="R64" s="254">
        <v>0</v>
      </c>
      <c r="S64" s="254">
        <v>0</v>
      </c>
      <c r="T64" s="254">
        <v>0</v>
      </c>
      <c r="U64" s="254">
        <v>0</v>
      </c>
      <c r="V64" s="254">
        <v>0</v>
      </c>
      <c r="W64" s="254">
        <v>0</v>
      </c>
      <c r="X64" s="254">
        <v>0</v>
      </c>
      <c r="Y64" s="254">
        <v>0</v>
      </c>
      <c r="Z64" s="254">
        <v>0</v>
      </c>
      <c r="AA64" s="254">
        <v>0</v>
      </c>
      <c r="AB64" s="254">
        <v>0</v>
      </c>
      <c r="AC64" s="254">
        <v>0</v>
      </c>
      <c r="AD64" s="254">
        <v>0</v>
      </c>
      <c r="AE64" s="254">
        <v>0</v>
      </c>
      <c r="AF64" s="254">
        <v>0</v>
      </c>
      <c r="AG64" s="254">
        <v>0</v>
      </c>
      <c r="AH64" s="254">
        <v>0</v>
      </c>
      <c r="AI64" s="254">
        <v>0</v>
      </c>
      <c r="AJ64" s="254">
        <v>0</v>
      </c>
      <c r="AK64" s="254">
        <v>0</v>
      </c>
      <c r="AL64" s="254">
        <v>0</v>
      </c>
      <c r="AM64" s="254">
        <v>0</v>
      </c>
      <c r="AN64" s="254">
        <v>0</v>
      </c>
      <c r="AO64" s="254">
        <v>0</v>
      </c>
      <c r="AP64" s="254">
        <v>0</v>
      </c>
      <c r="AQ64" s="254">
        <v>0</v>
      </c>
      <c r="AR64" s="254">
        <v>0</v>
      </c>
      <c r="AS64" s="254">
        <v>0</v>
      </c>
      <c r="AT64" s="254">
        <v>0</v>
      </c>
      <c r="AU64" s="254">
        <v>0</v>
      </c>
      <c r="AV64" s="254">
        <v>0</v>
      </c>
      <c r="AW64" s="254">
        <v>0</v>
      </c>
      <c r="AX64" s="254">
        <v>0</v>
      </c>
      <c r="AY64" s="254">
        <v>0</v>
      </c>
      <c r="AZ64" s="254">
        <v>0</v>
      </c>
      <c r="BA64" s="255">
        <v>0</v>
      </c>
    </row>
    <row r="65" spans="1:53" x14ac:dyDescent="0.35">
      <c r="A65" s="256" t="s">
        <v>323</v>
      </c>
      <c r="B65" s="257" t="s">
        <v>324</v>
      </c>
      <c r="C65" s="258">
        <v>0</v>
      </c>
      <c r="D65" s="259">
        <v>0</v>
      </c>
      <c r="E65" s="259">
        <v>0</v>
      </c>
      <c r="F65" s="259">
        <v>0</v>
      </c>
      <c r="G65" s="259">
        <v>0</v>
      </c>
      <c r="H65" s="259">
        <v>0</v>
      </c>
      <c r="I65" s="259">
        <v>0</v>
      </c>
      <c r="J65" s="259">
        <v>0</v>
      </c>
      <c r="K65" s="259">
        <v>0</v>
      </c>
      <c r="L65" s="259">
        <v>0</v>
      </c>
      <c r="M65" s="259">
        <v>0</v>
      </c>
      <c r="N65" s="259">
        <v>0</v>
      </c>
      <c r="O65" s="259">
        <v>0</v>
      </c>
      <c r="P65" s="259">
        <v>0</v>
      </c>
      <c r="Q65" s="259">
        <v>0</v>
      </c>
      <c r="R65" s="259">
        <v>0</v>
      </c>
      <c r="S65" s="259">
        <v>0</v>
      </c>
      <c r="T65" s="259">
        <v>0</v>
      </c>
      <c r="U65" s="259">
        <v>0</v>
      </c>
      <c r="V65" s="259">
        <v>0</v>
      </c>
      <c r="W65" s="259">
        <v>0</v>
      </c>
      <c r="X65" s="259">
        <v>0</v>
      </c>
      <c r="Y65" s="259">
        <v>0</v>
      </c>
      <c r="Z65" s="259">
        <v>0</v>
      </c>
      <c r="AA65" s="259">
        <v>0</v>
      </c>
      <c r="AB65" s="259">
        <v>0</v>
      </c>
      <c r="AC65" s="259">
        <v>0</v>
      </c>
      <c r="AD65" s="259">
        <v>0</v>
      </c>
      <c r="AE65" s="259">
        <v>0</v>
      </c>
      <c r="AF65" s="259">
        <v>0</v>
      </c>
      <c r="AG65" s="259">
        <v>0</v>
      </c>
      <c r="AH65" s="259">
        <v>0</v>
      </c>
      <c r="AI65" s="259">
        <v>0</v>
      </c>
      <c r="AJ65" s="259">
        <v>0</v>
      </c>
      <c r="AK65" s="259">
        <v>0</v>
      </c>
      <c r="AL65" s="259">
        <v>0</v>
      </c>
      <c r="AM65" s="259">
        <v>0</v>
      </c>
      <c r="AN65" s="259">
        <v>0</v>
      </c>
      <c r="AO65" s="259">
        <v>0</v>
      </c>
      <c r="AP65" s="259">
        <v>0</v>
      </c>
      <c r="AQ65" s="259">
        <v>0</v>
      </c>
      <c r="AR65" s="259">
        <v>0</v>
      </c>
      <c r="AS65" s="259">
        <v>0</v>
      </c>
      <c r="AT65" s="259">
        <v>0</v>
      </c>
      <c r="AU65" s="259">
        <v>0</v>
      </c>
      <c r="AV65" s="259">
        <v>0</v>
      </c>
      <c r="AW65" s="259">
        <v>0</v>
      </c>
      <c r="AX65" s="259">
        <v>0</v>
      </c>
      <c r="AY65" s="259">
        <v>0</v>
      </c>
      <c r="AZ65" s="259">
        <v>0</v>
      </c>
      <c r="BA65" s="260">
        <v>0</v>
      </c>
    </row>
    <row r="66" spans="1:53" x14ac:dyDescent="0.35">
      <c r="A66" s="256" t="s">
        <v>325</v>
      </c>
      <c r="B66" s="257" t="s">
        <v>326</v>
      </c>
      <c r="C66" s="258">
        <v>0</v>
      </c>
      <c r="D66" s="259">
        <v>0</v>
      </c>
      <c r="E66" s="259">
        <v>0</v>
      </c>
      <c r="F66" s="259">
        <v>0</v>
      </c>
      <c r="G66" s="259">
        <v>0</v>
      </c>
      <c r="H66" s="259">
        <v>0</v>
      </c>
      <c r="I66" s="259">
        <v>0</v>
      </c>
      <c r="J66" s="259">
        <v>0</v>
      </c>
      <c r="K66" s="259">
        <v>0</v>
      </c>
      <c r="L66" s="259">
        <v>0</v>
      </c>
      <c r="M66" s="259">
        <v>0</v>
      </c>
      <c r="N66" s="259">
        <v>0</v>
      </c>
      <c r="O66" s="259">
        <v>0</v>
      </c>
      <c r="P66" s="259">
        <v>0</v>
      </c>
      <c r="Q66" s="259">
        <v>0</v>
      </c>
      <c r="R66" s="259">
        <v>0</v>
      </c>
      <c r="S66" s="259">
        <v>0</v>
      </c>
      <c r="T66" s="259">
        <v>0</v>
      </c>
      <c r="U66" s="259">
        <v>0</v>
      </c>
      <c r="V66" s="259">
        <v>0</v>
      </c>
      <c r="W66" s="259">
        <v>0</v>
      </c>
      <c r="X66" s="259">
        <v>0</v>
      </c>
      <c r="Y66" s="259">
        <v>0</v>
      </c>
      <c r="Z66" s="259">
        <v>0</v>
      </c>
      <c r="AA66" s="259">
        <v>0</v>
      </c>
      <c r="AB66" s="259">
        <v>0</v>
      </c>
      <c r="AC66" s="259">
        <v>0</v>
      </c>
      <c r="AD66" s="259">
        <v>0</v>
      </c>
      <c r="AE66" s="259">
        <v>0</v>
      </c>
      <c r="AF66" s="259">
        <v>0</v>
      </c>
      <c r="AG66" s="259">
        <v>0</v>
      </c>
      <c r="AH66" s="259">
        <v>0</v>
      </c>
      <c r="AI66" s="259">
        <v>0</v>
      </c>
      <c r="AJ66" s="259">
        <v>0</v>
      </c>
      <c r="AK66" s="259">
        <v>0</v>
      </c>
      <c r="AL66" s="259">
        <v>0</v>
      </c>
      <c r="AM66" s="259">
        <v>0</v>
      </c>
      <c r="AN66" s="259">
        <v>0</v>
      </c>
      <c r="AO66" s="259">
        <v>0</v>
      </c>
      <c r="AP66" s="259">
        <v>0</v>
      </c>
      <c r="AQ66" s="259">
        <v>0</v>
      </c>
      <c r="AR66" s="259">
        <v>0</v>
      </c>
      <c r="AS66" s="259">
        <v>0</v>
      </c>
      <c r="AT66" s="259">
        <v>0</v>
      </c>
      <c r="AU66" s="259">
        <v>0</v>
      </c>
      <c r="AV66" s="259">
        <v>0</v>
      </c>
      <c r="AW66" s="259">
        <v>0</v>
      </c>
      <c r="AX66" s="259">
        <v>0</v>
      </c>
      <c r="AY66" s="259">
        <v>0</v>
      </c>
      <c r="AZ66" s="259">
        <v>0</v>
      </c>
      <c r="BA66" s="260">
        <v>0</v>
      </c>
    </row>
    <row r="67" spans="1:53" x14ac:dyDescent="0.35">
      <c r="A67" s="251" t="s">
        <v>327</v>
      </c>
      <c r="B67" s="252" t="s">
        <v>328</v>
      </c>
      <c r="C67" s="253">
        <v>0</v>
      </c>
      <c r="D67" s="254">
        <v>0</v>
      </c>
      <c r="E67" s="254">
        <v>0</v>
      </c>
      <c r="F67" s="254">
        <v>0</v>
      </c>
      <c r="G67" s="254">
        <v>0</v>
      </c>
      <c r="H67" s="254">
        <v>0</v>
      </c>
      <c r="I67" s="254">
        <v>0</v>
      </c>
      <c r="J67" s="254">
        <v>0</v>
      </c>
      <c r="K67" s="254">
        <v>0</v>
      </c>
      <c r="L67" s="254">
        <v>0</v>
      </c>
      <c r="M67" s="254">
        <v>0</v>
      </c>
      <c r="N67" s="254">
        <v>0</v>
      </c>
      <c r="O67" s="254">
        <v>0</v>
      </c>
      <c r="P67" s="254">
        <v>0</v>
      </c>
      <c r="Q67" s="254">
        <v>0</v>
      </c>
      <c r="R67" s="254">
        <v>0</v>
      </c>
      <c r="S67" s="254">
        <v>0</v>
      </c>
      <c r="T67" s="254">
        <v>0</v>
      </c>
      <c r="U67" s="254">
        <v>0</v>
      </c>
      <c r="V67" s="254">
        <v>0</v>
      </c>
      <c r="W67" s="254">
        <v>0</v>
      </c>
      <c r="X67" s="254">
        <v>0</v>
      </c>
      <c r="Y67" s="254">
        <v>0</v>
      </c>
      <c r="Z67" s="254">
        <v>0</v>
      </c>
      <c r="AA67" s="254">
        <v>0</v>
      </c>
      <c r="AB67" s="254">
        <v>0</v>
      </c>
      <c r="AC67" s="254">
        <v>0</v>
      </c>
      <c r="AD67" s="254">
        <v>0</v>
      </c>
      <c r="AE67" s="254">
        <v>0</v>
      </c>
      <c r="AF67" s="254">
        <v>0</v>
      </c>
      <c r="AG67" s="254">
        <v>0</v>
      </c>
      <c r="AH67" s="254">
        <v>0</v>
      </c>
      <c r="AI67" s="254">
        <v>0</v>
      </c>
      <c r="AJ67" s="254">
        <v>0</v>
      </c>
      <c r="AK67" s="254">
        <v>0</v>
      </c>
      <c r="AL67" s="254">
        <v>0</v>
      </c>
      <c r="AM67" s="254">
        <v>0</v>
      </c>
      <c r="AN67" s="254">
        <v>0</v>
      </c>
      <c r="AO67" s="254">
        <v>0</v>
      </c>
      <c r="AP67" s="254">
        <v>0</v>
      </c>
      <c r="AQ67" s="254">
        <v>0</v>
      </c>
      <c r="AR67" s="254">
        <v>0</v>
      </c>
      <c r="AS67" s="254">
        <v>0</v>
      </c>
      <c r="AT67" s="254">
        <v>0</v>
      </c>
      <c r="AU67" s="254">
        <v>0</v>
      </c>
      <c r="AV67" s="254">
        <v>0</v>
      </c>
      <c r="AW67" s="254">
        <v>0</v>
      </c>
      <c r="AX67" s="254">
        <v>0</v>
      </c>
      <c r="AY67" s="254">
        <v>0</v>
      </c>
      <c r="AZ67" s="254">
        <v>0</v>
      </c>
      <c r="BA67" s="255">
        <v>0</v>
      </c>
    </row>
    <row r="68" spans="1:53" x14ac:dyDescent="0.35">
      <c r="A68" s="251" t="s">
        <v>329</v>
      </c>
      <c r="B68" s="252" t="s">
        <v>330</v>
      </c>
      <c r="C68" s="253">
        <v>0</v>
      </c>
      <c r="D68" s="254">
        <v>0</v>
      </c>
      <c r="E68" s="254">
        <v>0</v>
      </c>
      <c r="F68" s="254">
        <v>0</v>
      </c>
      <c r="G68" s="254">
        <v>0</v>
      </c>
      <c r="H68" s="254">
        <v>0</v>
      </c>
      <c r="I68" s="254">
        <v>0</v>
      </c>
      <c r="J68" s="254">
        <v>0</v>
      </c>
      <c r="K68" s="254">
        <v>0</v>
      </c>
      <c r="L68" s="254">
        <v>0</v>
      </c>
      <c r="M68" s="254">
        <v>0</v>
      </c>
      <c r="N68" s="254">
        <v>0</v>
      </c>
      <c r="O68" s="254">
        <v>1.2897624585677936</v>
      </c>
      <c r="P68" s="254">
        <v>0</v>
      </c>
      <c r="Q68" s="254">
        <v>0</v>
      </c>
      <c r="R68" s="254">
        <v>0</v>
      </c>
      <c r="S68" s="254">
        <v>0</v>
      </c>
      <c r="T68" s="254">
        <v>0</v>
      </c>
      <c r="U68" s="254">
        <v>0</v>
      </c>
      <c r="V68" s="254">
        <v>0</v>
      </c>
      <c r="W68" s="254">
        <v>0</v>
      </c>
      <c r="X68" s="254">
        <v>0</v>
      </c>
      <c r="Y68" s="254">
        <v>0</v>
      </c>
      <c r="Z68" s="254">
        <v>0</v>
      </c>
      <c r="AA68" s="254">
        <v>0</v>
      </c>
      <c r="AB68" s="254">
        <v>0</v>
      </c>
      <c r="AC68" s="254">
        <v>0</v>
      </c>
      <c r="AD68" s="254">
        <v>0</v>
      </c>
      <c r="AE68" s="254">
        <v>0</v>
      </c>
      <c r="AF68" s="254">
        <v>0</v>
      </c>
      <c r="AG68" s="254">
        <v>0</v>
      </c>
      <c r="AH68" s="254">
        <v>0</v>
      </c>
      <c r="AI68" s="254">
        <v>0</v>
      </c>
      <c r="AJ68" s="254">
        <v>0</v>
      </c>
      <c r="AK68" s="254">
        <v>0</v>
      </c>
      <c r="AL68" s="254">
        <v>0</v>
      </c>
      <c r="AM68" s="254">
        <v>0</v>
      </c>
      <c r="AN68" s="254">
        <v>0</v>
      </c>
      <c r="AO68" s="254">
        <v>0</v>
      </c>
      <c r="AP68" s="254">
        <v>0</v>
      </c>
      <c r="AQ68" s="254">
        <v>0</v>
      </c>
      <c r="AR68" s="254">
        <v>0</v>
      </c>
      <c r="AS68" s="254">
        <v>0</v>
      </c>
      <c r="AT68" s="254">
        <v>0</v>
      </c>
      <c r="AU68" s="254">
        <v>0</v>
      </c>
      <c r="AV68" s="254">
        <v>0</v>
      </c>
      <c r="AW68" s="254">
        <v>0</v>
      </c>
      <c r="AX68" s="254">
        <v>0</v>
      </c>
      <c r="AY68" s="254">
        <v>0</v>
      </c>
      <c r="AZ68" s="254">
        <v>0</v>
      </c>
      <c r="BA68" s="255">
        <v>0</v>
      </c>
    </row>
    <row r="69" spans="1:53" x14ac:dyDescent="0.35">
      <c r="A69" s="256" t="s">
        <v>331</v>
      </c>
      <c r="B69" s="257" t="s">
        <v>332</v>
      </c>
      <c r="C69" s="258">
        <v>0</v>
      </c>
      <c r="D69" s="259">
        <v>0</v>
      </c>
      <c r="E69" s="259">
        <v>0</v>
      </c>
      <c r="F69" s="259">
        <v>0</v>
      </c>
      <c r="G69" s="259">
        <v>0</v>
      </c>
      <c r="H69" s="259">
        <v>0</v>
      </c>
      <c r="I69" s="259">
        <v>0</v>
      </c>
      <c r="J69" s="259">
        <v>0</v>
      </c>
      <c r="K69" s="259">
        <v>0</v>
      </c>
      <c r="L69" s="259">
        <v>0</v>
      </c>
      <c r="M69" s="259">
        <v>0</v>
      </c>
      <c r="N69" s="259">
        <v>0</v>
      </c>
      <c r="O69" s="259">
        <v>0</v>
      </c>
      <c r="P69" s="259">
        <v>0</v>
      </c>
      <c r="Q69" s="259">
        <v>0</v>
      </c>
      <c r="R69" s="259">
        <v>0</v>
      </c>
      <c r="S69" s="259">
        <v>0</v>
      </c>
      <c r="T69" s="259">
        <v>0</v>
      </c>
      <c r="U69" s="259">
        <v>0</v>
      </c>
      <c r="V69" s="259">
        <v>0</v>
      </c>
      <c r="W69" s="259">
        <v>0</v>
      </c>
      <c r="X69" s="259">
        <v>0</v>
      </c>
      <c r="Y69" s="259">
        <v>0</v>
      </c>
      <c r="Z69" s="259">
        <v>0</v>
      </c>
      <c r="AA69" s="259">
        <v>0</v>
      </c>
      <c r="AB69" s="259">
        <v>0</v>
      </c>
      <c r="AC69" s="259">
        <v>0</v>
      </c>
      <c r="AD69" s="259">
        <v>0</v>
      </c>
      <c r="AE69" s="259">
        <v>0</v>
      </c>
      <c r="AF69" s="259">
        <v>0</v>
      </c>
      <c r="AG69" s="259">
        <v>0</v>
      </c>
      <c r="AH69" s="259">
        <v>0</v>
      </c>
      <c r="AI69" s="259">
        <v>0</v>
      </c>
      <c r="AJ69" s="259">
        <v>0</v>
      </c>
      <c r="AK69" s="259">
        <v>0</v>
      </c>
      <c r="AL69" s="259">
        <v>0</v>
      </c>
      <c r="AM69" s="259">
        <v>0</v>
      </c>
      <c r="AN69" s="259">
        <v>0</v>
      </c>
      <c r="AO69" s="259">
        <v>0</v>
      </c>
      <c r="AP69" s="259">
        <v>0</v>
      </c>
      <c r="AQ69" s="259">
        <v>0</v>
      </c>
      <c r="AR69" s="259">
        <v>0</v>
      </c>
      <c r="AS69" s="259">
        <v>0</v>
      </c>
      <c r="AT69" s="259">
        <v>0</v>
      </c>
      <c r="AU69" s="259">
        <v>0</v>
      </c>
      <c r="AV69" s="259">
        <v>0</v>
      </c>
      <c r="AW69" s="259">
        <v>0</v>
      </c>
      <c r="AX69" s="259">
        <v>0</v>
      </c>
      <c r="AY69" s="259">
        <v>0</v>
      </c>
      <c r="AZ69" s="259">
        <v>0</v>
      </c>
      <c r="BA69" s="260">
        <v>0</v>
      </c>
    </row>
    <row r="70" spans="1:53" x14ac:dyDescent="0.35">
      <c r="A70" s="256" t="s">
        <v>333</v>
      </c>
      <c r="B70" s="257" t="s">
        <v>334</v>
      </c>
      <c r="C70" s="258">
        <v>0</v>
      </c>
      <c r="D70" s="259">
        <v>0</v>
      </c>
      <c r="E70" s="259">
        <v>0</v>
      </c>
      <c r="F70" s="259">
        <v>0</v>
      </c>
      <c r="G70" s="259">
        <v>0</v>
      </c>
      <c r="H70" s="259">
        <v>0</v>
      </c>
      <c r="I70" s="259">
        <v>0</v>
      </c>
      <c r="J70" s="259">
        <v>0</v>
      </c>
      <c r="K70" s="259">
        <v>0</v>
      </c>
      <c r="L70" s="259">
        <v>0</v>
      </c>
      <c r="M70" s="259">
        <v>0</v>
      </c>
      <c r="N70" s="259">
        <v>0</v>
      </c>
      <c r="O70" s="259">
        <v>0</v>
      </c>
      <c r="P70" s="259">
        <v>0</v>
      </c>
      <c r="Q70" s="259">
        <v>0</v>
      </c>
      <c r="R70" s="259">
        <v>0</v>
      </c>
      <c r="S70" s="259">
        <v>0</v>
      </c>
      <c r="T70" s="259">
        <v>0</v>
      </c>
      <c r="U70" s="259">
        <v>0</v>
      </c>
      <c r="V70" s="259">
        <v>0</v>
      </c>
      <c r="W70" s="259">
        <v>0</v>
      </c>
      <c r="X70" s="259">
        <v>0</v>
      </c>
      <c r="Y70" s="259">
        <v>0</v>
      </c>
      <c r="Z70" s="259">
        <v>0</v>
      </c>
      <c r="AA70" s="259">
        <v>0</v>
      </c>
      <c r="AB70" s="259">
        <v>0</v>
      </c>
      <c r="AC70" s="259">
        <v>0</v>
      </c>
      <c r="AD70" s="259">
        <v>0</v>
      </c>
      <c r="AE70" s="259">
        <v>0</v>
      </c>
      <c r="AF70" s="259">
        <v>0</v>
      </c>
      <c r="AG70" s="259">
        <v>0</v>
      </c>
      <c r="AH70" s="259">
        <v>0</v>
      </c>
      <c r="AI70" s="259">
        <v>0</v>
      </c>
      <c r="AJ70" s="259">
        <v>0</v>
      </c>
      <c r="AK70" s="259">
        <v>0</v>
      </c>
      <c r="AL70" s="259">
        <v>0</v>
      </c>
      <c r="AM70" s="259">
        <v>0</v>
      </c>
      <c r="AN70" s="259">
        <v>0</v>
      </c>
      <c r="AO70" s="259">
        <v>0</v>
      </c>
      <c r="AP70" s="259">
        <v>0</v>
      </c>
      <c r="AQ70" s="259">
        <v>0</v>
      </c>
      <c r="AR70" s="259">
        <v>0</v>
      </c>
      <c r="AS70" s="259">
        <v>0</v>
      </c>
      <c r="AT70" s="259">
        <v>0</v>
      </c>
      <c r="AU70" s="259">
        <v>0</v>
      </c>
      <c r="AV70" s="259">
        <v>0</v>
      </c>
      <c r="AW70" s="259">
        <v>0</v>
      </c>
      <c r="AX70" s="259">
        <v>0</v>
      </c>
      <c r="AY70" s="259">
        <v>0</v>
      </c>
      <c r="AZ70" s="259">
        <v>0</v>
      </c>
      <c r="BA70" s="260">
        <v>0</v>
      </c>
    </row>
    <row r="71" spans="1:53" x14ac:dyDescent="0.35">
      <c r="A71" s="256" t="s">
        <v>124</v>
      </c>
      <c r="B71" s="257" t="s">
        <v>335</v>
      </c>
      <c r="C71" s="258">
        <v>0</v>
      </c>
      <c r="D71" s="259">
        <v>0</v>
      </c>
      <c r="E71" s="259">
        <v>0</v>
      </c>
      <c r="F71" s="259">
        <v>0</v>
      </c>
      <c r="G71" s="259">
        <v>0</v>
      </c>
      <c r="H71" s="259">
        <v>0</v>
      </c>
      <c r="I71" s="259">
        <v>0</v>
      </c>
      <c r="J71" s="259">
        <v>0</v>
      </c>
      <c r="K71" s="259">
        <v>0</v>
      </c>
      <c r="L71" s="259">
        <v>0</v>
      </c>
      <c r="M71" s="259">
        <v>0</v>
      </c>
      <c r="N71" s="259">
        <v>0</v>
      </c>
      <c r="O71" s="259">
        <v>0</v>
      </c>
      <c r="P71" s="259">
        <v>0</v>
      </c>
      <c r="Q71" s="259">
        <v>0</v>
      </c>
      <c r="R71" s="259">
        <v>0</v>
      </c>
      <c r="S71" s="259">
        <v>0</v>
      </c>
      <c r="T71" s="259">
        <v>0</v>
      </c>
      <c r="U71" s="259">
        <v>0</v>
      </c>
      <c r="V71" s="259">
        <v>0</v>
      </c>
      <c r="W71" s="259">
        <v>0</v>
      </c>
      <c r="X71" s="259">
        <v>0</v>
      </c>
      <c r="Y71" s="259">
        <v>0</v>
      </c>
      <c r="Z71" s="259">
        <v>0</v>
      </c>
      <c r="AA71" s="259">
        <v>0</v>
      </c>
      <c r="AB71" s="259">
        <v>0</v>
      </c>
      <c r="AC71" s="259">
        <v>0</v>
      </c>
      <c r="AD71" s="259">
        <v>0</v>
      </c>
      <c r="AE71" s="259">
        <v>0</v>
      </c>
      <c r="AF71" s="259">
        <v>0</v>
      </c>
      <c r="AG71" s="259">
        <v>0</v>
      </c>
      <c r="AH71" s="259">
        <v>0</v>
      </c>
      <c r="AI71" s="259">
        <v>0</v>
      </c>
      <c r="AJ71" s="259">
        <v>0</v>
      </c>
      <c r="AK71" s="259">
        <v>0</v>
      </c>
      <c r="AL71" s="259">
        <v>0</v>
      </c>
      <c r="AM71" s="259">
        <v>0</v>
      </c>
      <c r="AN71" s="259">
        <v>0</v>
      </c>
      <c r="AO71" s="259">
        <v>0</v>
      </c>
      <c r="AP71" s="259">
        <v>0</v>
      </c>
      <c r="AQ71" s="259">
        <v>0</v>
      </c>
      <c r="AR71" s="259">
        <v>0</v>
      </c>
      <c r="AS71" s="259">
        <v>0</v>
      </c>
      <c r="AT71" s="259">
        <v>0</v>
      </c>
      <c r="AU71" s="259">
        <v>0</v>
      </c>
      <c r="AV71" s="259">
        <v>0</v>
      </c>
      <c r="AW71" s="259">
        <v>0</v>
      </c>
      <c r="AX71" s="259">
        <v>0</v>
      </c>
      <c r="AY71" s="259">
        <v>0</v>
      </c>
      <c r="AZ71" s="259">
        <v>0</v>
      </c>
      <c r="BA71" s="260">
        <v>0</v>
      </c>
    </row>
    <row r="72" spans="1:53" x14ac:dyDescent="0.35">
      <c r="A72" s="256" t="s">
        <v>336</v>
      </c>
      <c r="B72" s="257" t="s">
        <v>337</v>
      </c>
      <c r="C72" s="258">
        <v>0</v>
      </c>
      <c r="D72" s="259">
        <v>0</v>
      </c>
      <c r="E72" s="259">
        <v>0</v>
      </c>
      <c r="F72" s="259">
        <v>0</v>
      </c>
      <c r="G72" s="259">
        <v>0</v>
      </c>
      <c r="H72" s="259">
        <v>0</v>
      </c>
      <c r="I72" s="259">
        <v>0</v>
      </c>
      <c r="J72" s="259">
        <v>0</v>
      </c>
      <c r="K72" s="259">
        <v>0</v>
      </c>
      <c r="L72" s="259">
        <v>0</v>
      </c>
      <c r="M72" s="259">
        <v>0</v>
      </c>
      <c r="N72" s="259">
        <v>0</v>
      </c>
      <c r="O72" s="259">
        <v>0</v>
      </c>
      <c r="P72" s="259">
        <v>0</v>
      </c>
      <c r="Q72" s="259">
        <v>0</v>
      </c>
      <c r="R72" s="259">
        <v>0</v>
      </c>
      <c r="S72" s="259">
        <v>0</v>
      </c>
      <c r="T72" s="259">
        <v>0</v>
      </c>
      <c r="U72" s="259">
        <v>0</v>
      </c>
      <c r="V72" s="259">
        <v>0</v>
      </c>
      <c r="W72" s="259">
        <v>0</v>
      </c>
      <c r="X72" s="259">
        <v>0</v>
      </c>
      <c r="Y72" s="259">
        <v>0</v>
      </c>
      <c r="Z72" s="259">
        <v>0</v>
      </c>
      <c r="AA72" s="259">
        <v>0</v>
      </c>
      <c r="AB72" s="259">
        <v>0</v>
      </c>
      <c r="AC72" s="259">
        <v>0</v>
      </c>
      <c r="AD72" s="259">
        <v>0</v>
      </c>
      <c r="AE72" s="259">
        <v>0</v>
      </c>
      <c r="AF72" s="259">
        <v>0</v>
      </c>
      <c r="AG72" s="259">
        <v>0</v>
      </c>
      <c r="AH72" s="259">
        <v>0</v>
      </c>
      <c r="AI72" s="259">
        <v>0</v>
      </c>
      <c r="AJ72" s="259">
        <v>0</v>
      </c>
      <c r="AK72" s="259">
        <v>0</v>
      </c>
      <c r="AL72" s="259">
        <v>0</v>
      </c>
      <c r="AM72" s="259">
        <v>0</v>
      </c>
      <c r="AN72" s="259">
        <v>0</v>
      </c>
      <c r="AO72" s="259">
        <v>0</v>
      </c>
      <c r="AP72" s="259">
        <v>0</v>
      </c>
      <c r="AQ72" s="259">
        <v>0</v>
      </c>
      <c r="AR72" s="259">
        <v>0</v>
      </c>
      <c r="AS72" s="259">
        <v>0</v>
      </c>
      <c r="AT72" s="259">
        <v>0</v>
      </c>
      <c r="AU72" s="259">
        <v>0</v>
      </c>
      <c r="AV72" s="259">
        <v>0</v>
      </c>
      <c r="AW72" s="259">
        <v>0</v>
      </c>
      <c r="AX72" s="259">
        <v>0</v>
      </c>
      <c r="AY72" s="259">
        <v>0</v>
      </c>
      <c r="AZ72" s="259">
        <v>0</v>
      </c>
      <c r="BA72" s="260">
        <v>0</v>
      </c>
    </row>
    <row r="73" spans="1:53" x14ac:dyDescent="0.35">
      <c r="A73" s="256" t="s">
        <v>125</v>
      </c>
      <c r="B73" s="257" t="s">
        <v>338</v>
      </c>
      <c r="C73" s="258">
        <v>0</v>
      </c>
      <c r="D73" s="259">
        <v>0</v>
      </c>
      <c r="E73" s="259">
        <v>0</v>
      </c>
      <c r="F73" s="259">
        <v>0</v>
      </c>
      <c r="G73" s="259">
        <v>0</v>
      </c>
      <c r="H73" s="259">
        <v>0</v>
      </c>
      <c r="I73" s="259">
        <v>0</v>
      </c>
      <c r="J73" s="259">
        <v>0</v>
      </c>
      <c r="K73" s="259">
        <v>0</v>
      </c>
      <c r="L73" s="259">
        <v>0</v>
      </c>
      <c r="M73" s="259">
        <v>0</v>
      </c>
      <c r="N73" s="259">
        <v>0</v>
      </c>
      <c r="O73" s="259">
        <v>1.2897624585677936</v>
      </c>
      <c r="P73" s="259">
        <v>0</v>
      </c>
      <c r="Q73" s="259">
        <v>0</v>
      </c>
      <c r="R73" s="259">
        <v>0</v>
      </c>
      <c r="S73" s="259">
        <v>0</v>
      </c>
      <c r="T73" s="259">
        <v>0</v>
      </c>
      <c r="U73" s="259">
        <v>0</v>
      </c>
      <c r="V73" s="259">
        <v>0</v>
      </c>
      <c r="W73" s="259">
        <v>0</v>
      </c>
      <c r="X73" s="259">
        <v>0</v>
      </c>
      <c r="Y73" s="259">
        <v>0</v>
      </c>
      <c r="Z73" s="259">
        <v>0</v>
      </c>
      <c r="AA73" s="259">
        <v>0</v>
      </c>
      <c r="AB73" s="259">
        <v>0</v>
      </c>
      <c r="AC73" s="259">
        <v>0</v>
      </c>
      <c r="AD73" s="259">
        <v>0</v>
      </c>
      <c r="AE73" s="259">
        <v>0</v>
      </c>
      <c r="AF73" s="259">
        <v>0</v>
      </c>
      <c r="AG73" s="259">
        <v>0</v>
      </c>
      <c r="AH73" s="259">
        <v>0</v>
      </c>
      <c r="AI73" s="259">
        <v>0</v>
      </c>
      <c r="AJ73" s="259">
        <v>0</v>
      </c>
      <c r="AK73" s="259">
        <v>0</v>
      </c>
      <c r="AL73" s="259">
        <v>0</v>
      </c>
      <c r="AM73" s="259">
        <v>0</v>
      </c>
      <c r="AN73" s="259">
        <v>0</v>
      </c>
      <c r="AO73" s="259">
        <v>0</v>
      </c>
      <c r="AP73" s="259">
        <v>0</v>
      </c>
      <c r="AQ73" s="259">
        <v>0</v>
      </c>
      <c r="AR73" s="259">
        <v>0</v>
      </c>
      <c r="AS73" s="259">
        <v>0</v>
      </c>
      <c r="AT73" s="259">
        <v>0</v>
      </c>
      <c r="AU73" s="259">
        <v>0</v>
      </c>
      <c r="AV73" s="259">
        <v>0</v>
      </c>
      <c r="AW73" s="259">
        <v>0</v>
      </c>
      <c r="AX73" s="259">
        <v>0</v>
      </c>
      <c r="AY73" s="259">
        <v>0</v>
      </c>
      <c r="AZ73" s="259">
        <v>0</v>
      </c>
      <c r="BA73" s="260">
        <v>0</v>
      </c>
    </row>
    <row r="74" spans="1:53" x14ac:dyDescent="0.35">
      <c r="A74" s="261" t="s">
        <v>339</v>
      </c>
      <c r="B74" s="262" t="s">
        <v>340</v>
      </c>
      <c r="C74" s="263">
        <v>0</v>
      </c>
      <c r="D74" s="264">
        <v>0</v>
      </c>
      <c r="E74" s="264">
        <v>0</v>
      </c>
      <c r="F74" s="264">
        <v>0</v>
      </c>
      <c r="G74" s="264">
        <v>0</v>
      </c>
      <c r="H74" s="264">
        <v>0</v>
      </c>
      <c r="I74" s="264">
        <v>0</v>
      </c>
      <c r="J74" s="264">
        <v>0</v>
      </c>
      <c r="K74" s="264">
        <v>0</v>
      </c>
      <c r="L74" s="264">
        <v>0</v>
      </c>
      <c r="M74" s="264">
        <v>0</v>
      </c>
      <c r="N74" s="264">
        <v>0</v>
      </c>
      <c r="O74" s="264">
        <v>1.2897624585677936</v>
      </c>
      <c r="P74" s="264">
        <v>0</v>
      </c>
      <c r="Q74" s="264">
        <v>0</v>
      </c>
      <c r="R74" s="264">
        <v>0</v>
      </c>
      <c r="S74" s="264">
        <v>0</v>
      </c>
      <c r="T74" s="264">
        <v>0</v>
      </c>
      <c r="U74" s="264">
        <v>0</v>
      </c>
      <c r="V74" s="264">
        <v>0</v>
      </c>
      <c r="W74" s="264">
        <v>0</v>
      </c>
      <c r="X74" s="264">
        <v>0</v>
      </c>
      <c r="Y74" s="264">
        <v>0</v>
      </c>
      <c r="Z74" s="264">
        <v>0</v>
      </c>
      <c r="AA74" s="264">
        <v>0</v>
      </c>
      <c r="AB74" s="264">
        <v>0</v>
      </c>
      <c r="AC74" s="264">
        <v>0</v>
      </c>
      <c r="AD74" s="264">
        <v>0</v>
      </c>
      <c r="AE74" s="264">
        <v>0</v>
      </c>
      <c r="AF74" s="264">
        <v>0</v>
      </c>
      <c r="AG74" s="264">
        <v>0</v>
      </c>
      <c r="AH74" s="264">
        <v>0</v>
      </c>
      <c r="AI74" s="264">
        <v>0</v>
      </c>
      <c r="AJ74" s="264">
        <v>0</v>
      </c>
      <c r="AK74" s="264">
        <v>0</v>
      </c>
      <c r="AL74" s="264">
        <v>0</v>
      </c>
      <c r="AM74" s="264">
        <v>0</v>
      </c>
      <c r="AN74" s="264">
        <v>0</v>
      </c>
      <c r="AO74" s="264">
        <v>0</v>
      </c>
      <c r="AP74" s="264">
        <v>0</v>
      </c>
      <c r="AQ74" s="264">
        <v>0</v>
      </c>
      <c r="AR74" s="264">
        <v>0</v>
      </c>
      <c r="AS74" s="264">
        <v>0</v>
      </c>
      <c r="AT74" s="264">
        <v>0</v>
      </c>
      <c r="AU74" s="264">
        <v>0</v>
      </c>
      <c r="AV74" s="264">
        <v>0</v>
      </c>
      <c r="AW74" s="264">
        <v>0</v>
      </c>
      <c r="AX74" s="264">
        <v>0</v>
      </c>
      <c r="AY74" s="264">
        <v>0</v>
      </c>
      <c r="AZ74" s="264">
        <v>0</v>
      </c>
      <c r="BA74" s="265">
        <v>0</v>
      </c>
    </row>
    <row r="75" spans="1:53" x14ac:dyDescent="0.35">
      <c r="A75" s="261" t="s">
        <v>341</v>
      </c>
      <c r="B75" s="262" t="s">
        <v>342</v>
      </c>
      <c r="C75" s="263">
        <v>0</v>
      </c>
      <c r="D75" s="264">
        <v>0</v>
      </c>
      <c r="E75" s="264">
        <v>0</v>
      </c>
      <c r="F75" s="264">
        <v>0</v>
      </c>
      <c r="G75" s="264">
        <v>0</v>
      </c>
      <c r="H75" s="264">
        <v>0</v>
      </c>
      <c r="I75" s="264">
        <v>0</v>
      </c>
      <c r="J75" s="264">
        <v>0</v>
      </c>
      <c r="K75" s="264">
        <v>0</v>
      </c>
      <c r="L75" s="264">
        <v>0</v>
      </c>
      <c r="M75" s="264">
        <v>0</v>
      </c>
      <c r="N75" s="264">
        <v>0</v>
      </c>
      <c r="O75" s="264">
        <v>0</v>
      </c>
      <c r="P75" s="264">
        <v>0</v>
      </c>
      <c r="Q75" s="264">
        <v>0</v>
      </c>
      <c r="R75" s="264">
        <v>0</v>
      </c>
      <c r="S75" s="264">
        <v>0</v>
      </c>
      <c r="T75" s="264">
        <v>0</v>
      </c>
      <c r="U75" s="264">
        <v>0</v>
      </c>
      <c r="V75" s="264">
        <v>0</v>
      </c>
      <c r="W75" s="264">
        <v>0</v>
      </c>
      <c r="X75" s="264">
        <v>0</v>
      </c>
      <c r="Y75" s="264">
        <v>0</v>
      </c>
      <c r="Z75" s="264">
        <v>0</v>
      </c>
      <c r="AA75" s="264">
        <v>0</v>
      </c>
      <c r="AB75" s="264">
        <v>0</v>
      </c>
      <c r="AC75" s="264">
        <v>0</v>
      </c>
      <c r="AD75" s="264">
        <v>0</v>
      </c>
      <c r="AE75" s="264">
        <v>0</v>
      </c>
      <c r="AF75" s="264">
        <v>0</v>
      </c>
      <c r="AG75" s="264">
        <v>0</v>
      </c>
      <c r="AH75" s="264">
        <v>0</v>
      </c>
      <c r="AI75" s="264">
        <v>0</v>
      </c>
      <c r="AJ75" s="264">
        <v>0</v>
      </c>
      <c r="AK75" s="264">
        <v>0</v>
      </c>
      <c r="AL75" s="264">
        <v>0</v>
      </c>
      <c r="AM75" s="264">
        <v>0</v>
      </c>
      <c r="AN75" s="264">
        <v>0</v>
      </c>
      <c r="AO75" s="264">
        <v>0</v>
      </c>
      <c r="AP75" s="264">
        <v>0</v>
      </c>
      <c r="AQ75" s="264">
        <v>0</v>
      </c>
      <c r="AR75" s="264">
        <v>0</v>
      </c>
      <c r="AS75" s="264">
        <v>0</v>
      </c>
      <c r="AT75" s="264">
        <v>0</v>
      </c>
      <c r="AU75" s="264">
        <v>0</v>
      </c>
      <c r="AV75" s="264">
        <v>0</v>
      </c>
      <c r="AW75" s="264">
        <v>0</v>
      </c>
      <c r="AX75" s="264">
        <v>0</v>
      </c>
      <c r="AY75" s="264">
        <v>0</v>
      </c>
      <c r="AZ75" s="264">
        <v>0</v>
      </c>
      <c r="BA75" s="265">
        <v>0</v>
      </c>
    </row>
    <row r="76" spans="1:53" x14ac:dyDescent="0.35">
      <c r="A76" s="261" t="s">
        <v>343</v>
      </c>
      <c r="B76" s="262" t="s">
        <v>344</v>
      </c>
      <c r="C76" s="263">
        <v>0</v>
      </c>
      <c r="D76" s="264">
        <v>0</v>
      </c>
      <c r="E76" s="264">
        <v>0</v>
      </c>
      <c r="F76" s="264">
        <v>0</v>
      </c>
      <c r="G76" s="264">
        <v>0</v>
      </c>
      <c r="H76" s="264">
        <v>0</v>
      </c>
      <c r="I76" s="264">
        <v>0</v>
      </c>
      <c r="J76" s="264">
        <v>0</v>
      </c>
      <c r="K76" s="264">
        <v>0</v>
      </c>
      <c r="L76" s="264">
        <v>0</v>
      </c>
      <c r="M76" s="264">
        <v>0</v>
      </c>
      <c r="N76" s="264">
        <v>0</v>
      </c>
      <c r="O76" s="264">
        <v>0</v>
      </c>
      <c r="P76" s="264">
        <v>0</v>
      </c>
      <c r="Q76" s="264">
        <v>0</v>
      </c>
      <c r="R76" s="264">
        <v>0</v>
      </c>
      <c r="S76" s="264">
        <v>0</v>
      </c>
      <c r="T76" s="264">
        <v>0</v>
      </c>
      <c r="U76" s="264">
        <v>0</v>
      </c>
      <c r="V76" s="264">
        <v>0</v>
      </c>
      <c r="W76" s="264">
        <v>0</v>
      </c>
      <c r="X76" s="264">
        <v>0</v>
      </c>
      <c r="Y76" s="264">
        <v>0</v>
      </c>
      <c r="Z76" s="264">
        <v>0</v>
      </c>
      <c r="AA76" s="264">
        <v>0</v>
      </c>
      <c r="AB76" s="264">
        <v>0</v>
      </c>
      <c r="AC76" s="264">
        <v>0</v>
      </c>
      <c r="AD76" s="264">
        <v>0</v>
      </c>
      <c r="AE76" s="264">
        <v>0</v>
      </c>
      <c r="AF76" s="264">
        <v>0</v>
      </c>
      <c r="AG76" s="264">
        <v>0</v>
      </c>
      <c r="AH76" s="264">
        <v>0</v>
      </c>
      <c r="AI76" s="264">
        <v>0</v>
      </c>
      <c r="AJ76" s="264">
        <v>0</v>
      </c>
      <c r="AK76" s="264">
        <v>0</v>
      </c>
      <c r="AL76" s="264">
        <v>0</v>
      </c>
      <c r="AM76" s="264">
        <v>0</v>
      </c>
      <c r="AN76" s="264">
        <v>0</v>
      </c>
      <c r="AO76" s="264">
        <v>0</v>
      </c>
      <c r="AP76" s="264">
        <v>0</v>
      </c>
      <c r="AQ76" s="264">
        <v>0</v>
      </c>
      <c r="AR76" s="264">
        <v>0</v>
      </c>
      <c r="AS76" s="264">
        <v>0</v>
      </c>
      <c r="AT76" s="264">
        <v>0</v>
      </c>
      <c r="AU76" s="264">
        <v>0</v>
      </c>
      <c r="AV76" s="264">
        <v>0</v>
      </c>
      <c r="AW76" s="264">
        <v>0</v>
      </c>
      <c r="AX76" s="264">
        <v>0</v>
      </c>
      <c r="AY76" s="264">
        <v>0</v>
      </c>
      <c r="AZ76" s="264">
        <v>0</v>
      </c>
      <c r="BA76" s="265">
        <v>0</v>
      </c>
    </row>
    <row r="77" spans="1:53" x14ac:dyDescent="0.35">
      <c r="A77" s="261" t="s">
        <v>345</v>
      </c>
      <c r="B77" s="262" t="s">
        <v>346</v>
      </c>
      <c r="C77" s="263">
        <v>0</v>
      </c>
      <c r="D77" s="264">
        <v>0</v>
      </c>
      <c r="E77" s="264">
        <v>0</v>
      </c>
      <c r="F77" s="264">
        <v>0</v>
      </c>
      <c r="G77" s="264">
        <v>0</v>
      </c>
      <c r="H77" s="264">
        <v>0</v>
      </c>
      <c r="I77" s="264">
        <v>0</v>
      </c>
      <c r="J77" s="264">
        <v>0</v>
      </c>
      <c r="K77" s="264">
        <v>0</v>
      </c>
      <c r="L77" s="264">
        <v>0</v>
      </c>
      <c r="M77" s="264">
        <v>0</v>
      </c>
      <c r="N77" s="264">
        <v>0</v>
      </c>
      <c r="O77" s="264">
        <v>0</v>
      </c>
      <c r="P77" s="264">
        <v>0</v>
      </c>
      <c r="Q77" s="264">
        <v>0</v>
      </c>
      <c r="R77" s="264">
        <v>0</v>
      </c>
      <c r="S77" s="264">
        <v>0</v>
      </c>
      <c r="T77" s="264">
        <v>0</v>
      </c>
      <c r="U77" s="264">
        <v>0</v>
      </c>
      <c r="V77" s="264">
        <v>0</v>
      </c>
      <c r="W77" s="264">
        <v>0</v>
      </c>
      <c r="X77" s="264">
        <v>0</v>
      </c>
      <c r="Y77" s="264">
        <v>0</v>
      </c>
      <c r="Z77" s="264">
        <v>0</v>
      </c>
      <c r="AA77" s="264">
        <v>0</v>
      </c>
      <c r="AB77" s="264">
        <v>0</v>
      </c>
      <c r="AC77" s="264">
        <v>0</v>
      </c>
      <c r="AD77" s="264">
        <v>0</v>
      </c>
      <c r="AE77" s="264">
        <v>0</v>
      </c>
      <c r="AF77" s="264">
        <v>0</v>
      </c>
      <c r="AG77" s="264">
        <v>0</v>
      </c>
      <c r="AH77" s="264">
        <v>0</v>
      </c>
      <c r="AI77" s="264">
        <v>0</v>
      </c>
      <c r="AJ77" s="264">
        <v>0</v>
      </c>
      <c r="AK77" s="264">
        <v>0</v>
      </c>
      <c r="AL77" s="264">
        <v>0</v>
      </c>
      <c r="AM77" s="264">
        <v>0</v>
      </c>
      <c r="AN77" s="264">
        <v>0</v>
      </c>
      <c r="AO77" s="264">
        <v>0</v>
      </c>
      <c r="AP77" s="264">
        <v>0</v>
      </c>
      <c r="AQ77" s="264">
        <v>0</v>
      </c>
      <c r="AR77" s="264">
        <v>0</v>
      </c>
      <c r="AS77" s="264">
        <v>0</v>
      </c>
      <c r="AT77" s="264">
        <v>0</v>
      </c>
      <c r="AU77" s="264">
        <v>0</v>
      </c>
      <c r="AV77" s="264">
        <v>0</v>
      </c>
      <c r="AW77" s="264">
        <v>0</v>
      </c>
      <c r="AX77" s="264">
        <v>0</v>
      </c>
      <c r="AY77" s="264">
        <v>0</v>
      </c>
      <c r="AZ77" s="264">
        <v>0</v>
      </c>
      <c r="BA77" s="265">
        <v>0</v>
      </c>
    </row>
    <row r="78" spans="1:53" x14ac:dyDescent="0.35">
      <c r="A78" s="251" t="s">
        <v>126</v>
      </c>
      <c r="B78" s="252" t="s">
        <v>347</v>
      </c>
      <c r="C78" s="253">
        <v>0</v>
      </c>
      <c r="D78" s="254">
        <v>0</v>
      </c>
      <c r="E78" s="254">
        <v>0</v>
      </c>
      <c r="F78" s="254">
        <v>0</v>
      </c>
      <c r="G78" s="254">
        <v>0</v>
      </c>
      <c r="H78" s="254">
        <v>0</v>
      </c>
      <c r="I78" s="254">
        <v>0</v>
      </c>
      <c r="J78" s="254">
        <v>0</v>
      </c>
      <c r="K78" s="254">
        <v>0</v>
      </c>
      <c r="L78" s="254">
        <v>0</v>
      </c>
      <c r="M78" s="254">
        <v>0</v>
      </c>
      <c r="N78" s="254">
        <v>0</v>
      </c>
      <c r="O78" s="254">
        <v>0</v>
      </c>
      <c r="P78" s="254">
        <v>0</v>
      </c>
      <c r="Q78" s="254">
        <v>0</v>
      </c>
      <c r="R78" s="254">
        <v>0</v>
      </c>
      <c r="S78" s="254">
        <v>0</v>
      </c>
      <c r="T78" s="254">
        <v>0</v>
      </c>
      <c r="U78" s="254">
        <v>0</v>
      </c>
      <c r="V78" s="254">
        <v>0</v>
      </c>
      <c r="W78" s="254">
        <v>0</v>
      </c>
      <c r="X78" s="254">
        <v>0</v>
      </c>
      <c r="Y78" s="254">
        <v>0</v>
      </c>
      <c r="Z78" s="254">
        <v>0</v>
      </c>
      <c r="AA78" s="254">
        <v>0</v>
      </c>
      <c r="AB78" s="254">
        <v>0</v>
      </c>
      <c r="AC78" s="254">
        <v>0</v>
      </c>
      <c r="AD78" s="254">
        <v>0</v>
      </c>
      <c r="AE78" s="254">
        <v>0</v>
      </c>
      <c r="AF78" s="254">
        <v>0</v>
      </c>
      <c r="AG78" s="254">
        <v>0</v>
      </c>
      <c r="AH78" s="254">
        <v>0</v>
      </c>
      <c r="AI78" s="254">
        <v>0</v>
      </c>
      <c r="AJ78" s="254">
        <v>0</v>
      </c>
      <c r="AK78" s="254">
        <v>0</v>
      </c>
      <c r="AL78" s="254">
        <v>0</v>
      </c>
      <c r="AM78" s="254">
        <v>0</v>
      </c>
      <c r="AN78" s="254">
        <v>0</v>
      </c>
      <c r="AO78" s="254">
        <v>0</v>
      </c>
      <c r="AP78" s="254">
        <v>0</v>
      </c>
      <c r="AQ78" s="254">
        <v>0</v>
      </c>
      <c r="AR78" s="254">
        <v>0</v>
      </c>
      <c r="AS78" s="254">
        <v>0</v>
      </c>
      <c r="AT78" s="254">
        <v>0</v>
      </c>
      <c r="AU78" s="254">
        <v>0</v>
      </c>
      <c r="AV78" s="254">
        <v>0</v>
      </c>
      <c r="AW78" s="254">
        <v>0</v>
      </c>
      <c r="AX78" s="254">
        <v>0</v>
      </c>
      <c r="AY78" s="254">
        <v>0</v>
      </c>
      <c r="AZ78" s="254">
        <v>0</v>
      </c>
      <c r="BA78" s="255">
        <v>0</v>
      </c>
    </row>
    <row r="79" spans="1:53" x14ac:dyDescent="0.35">
      <c r="A79" s="246" t="s">
        <v>36</v>
      </c>
      <c r="B79" s="247" t="s">
        <v>348</v>
      </c>
      <c r="C79" s="248">
        <v>0</v>
      </c>
      <c r="D79" s="249">
        <v>0</v>
      </c>
      <c r="E79" s="249">
        <v>0</v>
      </c>
      <c r="F79" s="249">
        <v>0</v>
      </c>
      <c r="G79" s="249">
        <v>0</v>
      </c>
      <c r="H79" s="249">
        <v>0</v>
      </c>
      <c r="I79" s="249">
        <v>0</v>
      </c>
      <c r="J79" s="249">
        <v>0</v>
      </c>
      <c r="K79" s="249">
        <v>0</v>
      </c>
      <c r="L79" s="249">
        <v>0</v>
      </c>
      <c r="M79" s="249">
        <v>0</v>
      </c>
      <c r="N79" s="249">
        <v>0</v>
      </c>
      <c r="O79" s="249">
        <v>0</v>
      </c>
      <c r="P79" s="249">
        <v>0</v>
      </c>
      <c r="Q79" s="249">
        <v>0</v>
      </c>
      <c r="R79" s="249">
        <v>0</v>
      </c>
      <c r="S79" s="249">
        <v>0</v>
      </c>
      <c r="T79" s="249">
        <v>0</v>
      </c>
      <c r="U79" s="249">
        <v>0</v>
      </c>
      <c r="V79" s="249">
        <v>0</v>
      </c>
      <c r="W79" s="249">
        <v>0</v>
      </c>
      <c r="X79" s="249">
        <v>0</v>
      </c>
      <c r="Y79" s="249">
        <v>0</v>
      </c>
      <c r="Z79" s="249">
        <v>0</v>
      </c>
      <c r="AA79" s="249">
        <v>0</v>
      </c>
      <c r="AB79" s="249">
        <v>0</v>
      </c>
      <c r="AC79" s="249">
        <v>0</v>
      </c>
      <c r="AD79" s="249">
        <v>0</v>
      </c>
      <c r="AE79" s="249">
        <v>0</v>
      </c>
      <c r="AF79" s="249">
        <v>0</v>
      </c>
      <c r="AG79" s="249">
        <v>0</v>
      </c>
      <c r="AH79" s="249">
        <v>0</v>
      </c>
      <c r="AI79" s="249">
        <v>0</v>
      </c>
      <c r="AJ79" s="249">
        <v>0</v>
      </c>
      <c r="AK79" s="249">
        <v>0</v>
      </c>
      <c r="AL79" s="249">
        <v>0</v>
      </c>
      <c r="AM79" s="249">
        <v>0</v>
      </c>
      <c r="AN79" s="249">
        <v>0</v>
      </c>
      <c r="AO79" s="249">
        <v>0</v>
      </c>
      <c r="AP79" s="249">
        <v>0</v>
      </c>
      <c r="AQ79" s="249">
        <v>0</v>
      </c>
      <c r="AR79" s="249">
        <v>0</v>
      </c>
      <c r="AS79" s="249">
        <v>0</v>
      </c>
      <c r="AT79" s="249">
        <v>0</v>
      </c>
      <c r="AU79" s="249">
        <v>0</v>
      </c>
      <c r="AV79" s="249">
        <v>0</v>
      </c>
      <c r="AW79" s="249">
        <v>0</v>
      </c>
      <c r="AX79" s="249">
        <v>0</v>
      </c>
      <c r="AY79" s="249">
        <v>0</v>
      </c>
      <c r="AZ79" s="249">
        <v>0</v>
      </c>
      <c r="BA79" s="250">
        <v>0</v>
      </c>
    </row>
    <row r="80" spans="1:53" x14ac:dyDescent="0.35">
      <c r="A80" s="246" t="s">
        <v>349</v>
      </c>
      <c r="B80" s="247">
        <v>7200</v>
      </c>
      <c r="C80" s="248">
        <v>0</v>
      </c>
      <c r="D80" s="249">
        <v>0</v>
      </c>
      <c r="E80" s="249">
        <v>0</v>
      </c>
      <c r="F80" s="249">
        <v>0</v>
      </c>
      <c r="G80" s="249">
        <v>0</v>
      </c>
      <c r="H80" s="249">
        <v>0</v>
      </c>
      <c r="I80" s="249">
        <v>0</v>
      </c>
      <c r="J80" s="249">
        <v>0</v>
      </c>
      <c r="K80" s="249">
        <v>0</v>
      </c>
      <c r="L80" s="249">
        <v>0</v>
      </c>
      <c r="M80" s="249">
        <v>0</v>
      </c>
      <c r="N80" s="249">
        <v>0</v>
      </c>
      <c r="O80" s="249">
        <v>0</v>
      </c>
      <c r="P80" s="249">
        <v>0</v>
      </c>
      <c r="Q80" s="249">
        <v>0</v>
      </c>
      <c r="R80" s="249">
        <v>0</v>
      </c>
      <c r="S80" s="249">
        <v>0</v>
      </c>
      <c r="T80" s="249">
        <v>0</v>
      </c>
      <c r="U80" s="249">
        <v>0</v>
      </c>
      <c r="V80" s="249">
        <v>0</v>
      </c>
      <c r="W80" s="249">
        <v>0</v>
      </c>
      <c r="X80" s="249">
        <v>0</v>
      </c>
      <c r="Y80" s="249">
        <v>0</v>
      </c>
      <c r="Z80" s="249">
        <v>0</v>
      </c>
      <c r="AA80" s="249">
        <v>0</v>
      </c>
      <c r="AB80" s="249">
        <v>0</v>
      </c>
      <c r="AC80" s="249">
        <v>0</v>
      </c>
      <c r="AD80" s="249">
        <v>0</v>
      </c>
      <c r="AE80" s="249">
        <v>0</v>
      </c>
      <c r="AF80" s="249">
        <v>0</v>
      </c>
      <c r="AG80" s="249">
        <v>0</v>
      </c>
      <c r="AH80" s="249">
        <v>0</v>
      </c>
      <c r="AI80" s="249">
        <v>0</v>
      </c>
      <c r="AJ80" s="249">
        <v>0</v>
      </c>
      <c r="AK80" s="249">
        <v>0</v>
      </c>
      <c r="AL80" s="249">
        <v>0</v>
      </c>
      <c r="AM80" s="249">
        <v>0</v>
      </c>
      <c r="AN80" s="249">
        <v>0</v>
      </c>
      <c r="AO80" s="249">
        <v>0</v>
      </c>
      <c r="AP80" s="249">
        <v>0</v>
      </c>
      <c r="AQ80" s="249">
        <v>0</v>
      </c>
      <c r="AR80" s="249">
        <v>0</v>
      </c>
      <c r="AS80" s="249">
        <v>0</v>
      </c>
      <c r="AT80" s="249">
        <v>0</v>
      </c>
      <c r="AU80" s="249">
        <v>0</v>
      </c>
      <c r="AV80" s="249">
        <v>0</v>
      </c>
      <c r="AW80" s="249">
        <v>0</v>
      </c>
      <c r="AX80" s="249">
        <v>0</v>
      </c>
      <c r="AY80" s="249">
        <v>0</v>
      </c>
      <c r="AZ80" s="249">
        <v>0</v>
      </c>
      <c r="BA80" s="250">
        <v>0</v>
      </c>
    </row>
    <row r="81" spans="1:53" x14ac:dyDescent="0.35">
      <c r="A81" s="251" t="s">
        <v>350</v>
      </c>
      <c r="B81" s="252" t="s">
        <v>351</v>
      </c>
      <c r="C81" s="253">
        <v>0</v>
      </c>
      <c r="D81" s="254">
        <v>0</v>
      </c>
      <c r="E81" s="254">
        <v>0</v>
      </c>
      <c r="F81" s="254">
        <v>0</v>
      </c>
      <c r="G81" s="254">
        <v>0</v>
      </c>
      <c r="H81" s="254">
        <v>0</v>
      </c>
      <c r="I81" s="254">
        <v>0</v>
      </c>
      <c r="J81" s="254">
        <v>0</v>
      </c>
      <c r="K81" s="254">
        <v>0</v>
      </c>
      <c r="L81" s="254">
        <v>0</v>
      </c>
      <c r="M81" s="254">
        <v>0</v>
      </c>
      <c r="N81" s="254">
        <v>0</v>
      </c>
      <c r="O81" s="254">
        <v>0</v>
      </c>
      <c r="P81" s="254">
        <v>0</v>
      </c>
      <c r="Q81" s="254">
        <v>0</v>
      </c>
      <c r="R81" s="254">
        <v>0</v>
      </c>
      <c r="S81" s="254">
        <v>0</v>
      </c>
      <c r="T81" s="254">
        <v>0</v>
      </c>
      <c r="U81" s="254">
        <v>0</v>
      </c>
      <c r="V81" s="254">
        <v>0</v>
      </c>
      <c r="W81" s="254">
        <v>0</v>
      </c>
      <c r="X81" s="254">
        <v>0</v>
      </c>
      <c r="Y81" s="254">
        <v>0</v>
      </c>
      <c r="Z81" s="254">
        <v>0</v>
      </c>
      <c r="AA81" s="254">
        <v>0</v>
      </c>
      <c r="AB81" s="254">
        <v>0</v>
      </c>
      <c r="AC81" s="254">
        <v>0</v>
      </c>
      <c r="AD81" s="254">
        <v>0</v>
      </c>
      <c r="AE81" s="254">
        <v>0</v>
      </c>
      <c r="AF81" s="254">
        <v>0</v>
      </c>
      <c r="AG81" s="254">
        <v>0</v>
      </c>
      <c r="AH81" s="254">
        <v>0</v>
      </c>
      <c r="AI81" s="254">
        <v>0</v>
      </c>
      <c r="AJ81" s="254">
        <v>0</v>
      </c>
      <c r="AK81" s="254">
        <v>0</v>
      </c>
      <c r="AL81" s="254">
        <v>0</v>
      </c>
      <c r="AM81" s="254">
        <v>0</v>
      </c>
      <c r="AN81" s="254">
        <v>0</v>
      </c>
      <c r="AO81" s="254">
        <v>0</v>
      </c>
      <c r="AP81" s="254">
        <v>0</v>
      </c>
      <c r="AQ81" s="254">
        <v>0</v>
      </c>
      <c r="AR81" s="254">
        <v>0</v>
      </c>
      <c r="AS81" s="254">
        <v>0</v>
      </c>
      <c r="AT81" s="254">
        <v>0</v>
      </c>
      <c r="AU81" s="254">
        <v>0</v>
      </c>
      <c r="AV81" s="254">
        <v>0</v>
      </c>
      <c r="AW81" s="254">
        <v>0</v>
      </c>
      <c r="AX81" s="254">
        <v>0</v>
      </c>
      <c r="AY81" s="254">
        <v>0</v>
      </c>
      <c r="AZ81" s="254">
        <v>0</v>
      </c>
      <c r="BA81" s="255">
        <v>0</v>
      </c>
    </row>
    <row r="82" spans="1:53" x14ac:dyDescent="0.35">
      <c r="A82" s="251" t="s">
        <v>352</v>
      </c>
      <c r="B82" s="252" t="s">
        <v>353</v>
      </c>
      <c r="C82" s="253">
        <v>0</v>
      </c>
      <c r="D82" s="254">
        <v>0</v>
      </c>
      <c r="E82" s="254">
        <v>0</v>
      </c>
      <c r="F82" s="254">
        <v>0</v>
      </c>
      <c r="G82" s="254">
        <v>0</v>
      </c>
      <c r="H82" s="254">
        <v>0</v>
      </c>
      <c r="I82" s="254">
        <v>0</v>
      </c>
      <c r="J82" s="254">
        <v>0</v>
      </c>
      <c r="K82" s="254">
        <v>0</v>
      </c>
      <c r="L82" s="254">
        <v>0</v>
      </c>
      <c r="M82" s="254">
        <v>0</v>
      </c>
      <c r="N82" s="254">
        <v>0</v>
      </c>
      <c r="O82" s="254">
        <v>0</v>
      </c>
      <c r="P82" s="254">
        <v>0</v>
      </c>
      <c r="Q82" s="254">
        <v>0</v>
      </c>
      <c r="R82" s="254">
        <v>0</v>
      </c>
      <c r="S82" s="254">
        <v>0</v>
      </c>
      <c r="T82" s="254">
        <v>0</v>
      </c>
      <c r="U82" s="254">
        <v>0</v>
      </c>
      <c r="V82" s="254">
        <v>0</v>
      </c>
      <c r="W82" s="254">
        <v>0</v>
      </c>
      <c r="X82" s="254">
        <v>0</v>
      </c>
      <c r="Y82" s="254">
        <v>0</v>
      </c>
      <c r="Z82" s="254">
        <v>0</v>
      </c>
      <c r="AA82" s="254">
        <v>0</v>
      </c>
      <c r="AB82" s="254">
        <v>0</v>
      </c>
      <c r="AC82" s="254">
        <v>0</v>
      </c>
      <c r="AD82" s="254">
        <v>0</v>
      </c>
      <c r="AE82" s="254">
        <v>0</v>
      </c>
      <c r="AF82" s="254">
        <v>0</v>
      </c>
      <c r="AG82" s="254">
        <v>0</v>
      </c>
      <c r="AH82" s="254">
        <v>0</v>
      </c>
      <c r="AI82" s="254">
        <v>0</v>
      </c>
      <c r="AJ82" s="254">
        <v>0</v>
      </c>
      <c r="AK82" s="254">
        <v>0</v>
      </c>
      <c r="AL82" s="254">
        <v>0</v>
      </c>
      <c r="AM82" s="254">
        <v>0</v>
      </c>
      <c r="AN82" s="254">
        <v>0</v>
      </c>
      <c r="AO82" s="254">
        <v>0</v>
      </c>
      <c r="AP82" s="254">
        <v>0</v>
      </c>
      <c r="AQ82" s="254">
        <v>0</v>
      </c>
      <c r="AR82" s="254">
        <v>0</v>
      </c>
      <c r="AS82" s="254">
        <v>0</v>
      </c>
      <c r="AT82" s="254">
        <v>0</v>
      </c>
      <c r="AU82" s="254">
        <v>0</v>
      </c>
      <c r="AV82" s="254">
        <v>0</v>
      </c>
      <c r="AW82" s="254">
        <v>0</v>
      </c>
      <c r="AX82" s="254">
        <v>0</v>
      </c>
      <c r="AY82" s="254">
        <v>0</v>
      </c>
      <c r="AZ82" s="254">
        <v>0</v>
      </c>
      <c r="BA82" s="255">
        <v>0</v>
      </c>
    </row>
    <row r="83" spans="1:53" x14ac:dyDescent="0.35">
      <c r="A83" s="246" t="s">
        <v>37</v>
      </c>
      <c r="B83" s="247" t="s">
        <v>354</v>
      </c>
      <c r="C83" s="248">
        <v>0</v>
      </c>
      <c r="D83" s="249">
        <v>0</v>
      </c>
      <c r="E83" s="249">
        <v>0</v>
      </c>
      <c r="F83" s="249">
        <v>0</v>
      </c>
      <c r="G83" s="249">
        <v>0</v>
      </c>
      <c r="H83" s="249">
        <v>0</v>
      </c>
      <c r="I83" s="249">
        <v>0</v>
      </c>
      <c r="J83" s="249">
        <v>0</v>
      </c>
      <c r="K83" s="249">
        <v>0</v>
      </c>
      <c r="L83" s="249">
        <v>0</v>
      </c>
      <c r="M83" s="249">
        <v>0</v>
      </c>
      <c r="N83" s="249">
        <v>0</v>
      </c>
      <c r="O83" s="249">
        <v>0</v>
      </c>
      <c r="P83" s="249">
        <v>0</v>
      </c>
      <c r="Q83" s="249">
        <v>0</v>
      </c>
      <c r="R83" s="249">
        <v>0</v>
      </c>
      <c r="S83" s="249">
        <v>0</v>
      </c>
      <c r="T83" s="249">
        <v>0</v>
      </c>
      <c r="U83" s="249">
        <v>0</v>
      </c>
      <c r="V83" s="249">
        <v>0</v>
      </c>
      <c r="W83" s="249">
        <v>0</v>
      </c>
      <c r="X83" s="249">
        <v>0</v>
      </c>
      <c r="Y83" s="249">
        <v>0</v>
      </c>
      <c r="Z83" s="249">
        <v>0</v>
      </c>
      <c r="AA83" s="249">
        <v>0</v>
      </c>
      <c r="AB83" s="249">
        <v>0</v>
      </c>
      <c r="AC83" s="249">
        <v>0</v>
      </c>
      <c r="AD83" s="249">
        <v>0</v>
      </c>
      <c r="AE83" s="249">
        <v>0</v>
      </c>
      <c r="AF83" s="249">
        <v>0</v>
      </c>
      <c r="AG83" s="249">
        <v>0</v>
      </c>
      <c r="AH83" s="249">
        <v>0</v>
      </c>
      <c r="AI83" s="249">
        <v>0</v>
      </c>
      <c r="AJ83" s="249">
        <v>0</v>
      </c>
      <c r="AK83" s="249">
        <v>0</v>
      </c>
      <c r="AL83" s="249">
        <v>0</v>
      </c>
      <c r="AM83" s="249">
        <v>0</v>
      </c>
      <c r="AN83" s="249">
        <v>0</v>
      </c>
      <c r="AO83" s="249">
        <v>0</v>
      </c>
      <c r="AP83" s="249">
        <v>0</v>
      </c>
      <c r="AQ83" s="249">
        <v>0</v>
      </c>
      <c r="AR83" s="249">
        <v>0</v>
      </c>
      <c r="AS83" s="249">
        <v>0</v>
      </c>
      <c r="AT83" s="249">
        <v>0</v>
      </c>
      <c r="AU83" s="249">
        <v>0</v>
      </c>
      <c r="AV83" s="249">
        <v>0</v>
      </c>
      <c r="AW83" s="249">
        <v>0</v>
      </c>
      <c r="AX83" s="249">
        <v>0</v>
      </c>
      <c r="AY83" s="249">
        <v>0</v>
      </c>
      <c r="AZ83" s="249">
        <v>0</v>
      </c>
      <c r="BA83" s="250">
        <v>0</v>
      </c>
    </row>
    <row r="84" spans="1:53" x14ac:dyDescent="0.35">
      <c r="A84" s="266" t="s">
        <v>355</v>
      </c>
      <c r="B84" s="267" t="s">
        <v>356</v>
      </c>
      <c r="C84" s="268">
        <v>0</v>
      </c>
      <c r="D84" s="269">
        <v>0</v>
      </c>
      <c r="E84" s="269">
        <v>0</v>
      </c>
      <c r="F84" s="269">
        <v>0</v>
      </c>
      <c r="G84" s="269">
        <v>0</v>
      </c>
      <c r="H84" s="269">
        <v>0</v>
      </c>
      <c r="I84" s="269">
        <v>0</v>
      </c>
      <c r="J84" s="269">
        <v>0</v>
      </c>
      <c r="K84" s="269">
        <v>0</v>
      </c>
      <c r="L84" s="269">
        <v>0</v>
      </c>
      <c r="M84" s="269">
        <v>0</v>
      </c>
      <c r="N84" s="269">
        <v>0</v>
      </c>
      <c r="O84" s="269">
        <v>0</v>
      </c>
      <c r="P84" s="269">
        <v>0</v>
      </c>
      <c r="Q84" s="269">
        <v>0</v>
      </c>
      <c r="R84" s="269">
        <v>0</v>
      </c>
      <c r="S84" s="269">
        <v>0</v>
      </c>
      <c r="T84" s="269">
        <v>0</v>
      </c>
      <c r="U84" s="269">
        <v>0</v>
      </c>
      <c r="V84" s="269">
        <v>0</v>
      </c>
      <c r="W84" s="269">
        <v>0</v>
      </c>
      <c r="X84" s="269">
        <v>0</v>
      </c>
      <c r="Y84" s="269">
        <v>0</v>
      </c>
      <c r="Z84" s="269">
        <v>0</v>
      </c>
      <c r="AA84" s="269">
        <v>0</v>
      </c>
      <c r="AB84" s="269">
        <v>0</v>
      </c>
      <c r="AC84" s="269">
        <v>0</v>
      </c>
      <c r="AD84" s="269">
        <v>0</v>
      </c>
      <c r="AE84" s="269">
        <v>0</v>
      </c>
      <c r="AF84" s="269">
        <v>0</v>
      </c>
      <c r="AG84" s="269">
        <v>0</v>
      </c>
      <c r="AH84" s="269">
        <v>0</v>
      </c>
      <c r="AI84" s="269">
        <v>0</v>
      </c>
      <c r="AJ84" s="269">
        <v>0</v>
      </c>
      <c r="AK84" s="269">
        <v>0</v>
      </c>
      <c r="AL84" s="269">
        <v>0</v>
      </c>
      <c r="AM84" s="269">
        <v>0</v>
      </c>
      <c r="AN84" s="269">
        <v>0</v>
      </c>
      <c r="AO84" s="269">
        <v>0</v>
      </c>
      <c r="AP84" s="269">
        <v>0</v>
      </c>
      <c r="AQ84" s="269">
        <v>0</v>
      </c>
      <c r="AR84" s="269">
        <v>0</v>
      </c>
      <c r="AS84" s="269">
        <v>0</v>
      </c>
      <c r="AT84" s="269">
        <v>0</v>
      </c>
      <c r="AU84" s="269">
        <v>0</v>
      </c>
      <c r="AV84" s="269">
        <v>0</v>
      </c>
      <c r="AW84" s="269">
        <v>0</v>
      </c>
      <c r="AX84" s="269">
        <v>0</v>
      </c>
      <c r="AY84" s="269">
        <v>0</v>
      </c>
      <c r="AZ84" s="269">
        <v>0</v>
      </c>
      <c r="BA84" s="270">
        <v>0</v>
      </c>
    </row>
    <row r="85" spans="1:53" x14ac:dyDescent="0.35">
      <c r="A85" s="271" t="s">
        <v>357</v>
      </c>
      <c r="B85" s="272" t="s">
        <v>358</v>
      </c>
      <c r="C85" s="273">
        <v>0</v>
      </c>
      <c r="D85" s="274">
        <v>0</v>
      </c>
      <c r="E85" s="274">
        <v>0</v>
      </c>
      <c r="F85" s="274">
        <v>0</v>
      </c>
      <c r="G85" s="274">
        <v>0</v>
      </c>
      <c r="H85" s="274">
        <v>0</v>
      </c>
      <c r="I85" s="274">
        <v>0</v>
      </c>
      <c r="J85" s="274">
        <v>0</v>
      </c>
      <c r="K85" s="274">
        <v>0</v>
      </c>
      <c r="L85" s="274">
        <v>0</v>
      </c>
      <c r="M85" s="274">
        <v>0</v>
      </c>
      <c r="N85" s="274">
        <v>0</v>
      </c>
      <c r="O85" s="274">
        <v>0</v>
      </c>
      <c r="P85" s="274">
        <v>0</v>
      </c>
      <c r="Q85" s="274">
        <v>0</v>
      </c>
      <c r="R85" s="274">
        <v>0</v>
      </c>
      <c r="S85" s="274">
        <v>0</v>
      </c>
      <c r="T85" s="274">
        <v>0</v>
      </c>
      <c r="U85" s="274">
        <v>0</v>
      </c>
      <c r="V85" s="274">
        <v>0</v>
      </c>
      <c r="W85" s="274">
        <v>0</v>
      </c>
      <c r="X85" s="274">
        <v>0</v>
      </c>
      <c r="Y85" s="274">
        <v>0</v>
      </c>
      <c r="Z85" s="274">
        <v>0</v>
      </c>
      <c r="AA85" s="274">
        <v>0</v>
      </c>
      <c r="AB85" s="274">
        <v>0</v>
      </c>
      <c r="AC85" s="274">
        <v>0</v>
      </c>
      <c r="AD85" s="274">
        <v>0</v>
      </c>
      <c r="AE85" s="274">
        <v>0</v>
      </c>
      <c r="AF85" s="274">
        <v>0</v>
      </c>
      <c r="AG85" s="274">
        <v>0</v>
      </c>
      <c r="AH85" s="274">
        <v>0</v>
      </c>
      <c r="AI85" s="274">
        <v>0</v>
      </c>
      <c r="AJ85" s="274">
        <v>0</v>
      </c>
      <c r="AK85" s="274">
        <v>0</v>
      </c>
      <c r="AL85" s="274">
        <v>0</v>
      </c>
      <c r="AM85" s="274">
        <v>0</v>
      </c>
      <c r="AN85" s="274">
        <v>0</v>
      </c>
      <c r="AO85" s="274">
        <v>0</v>
      </c>
      <c r="AP85" s="274">
        <v>0</v>
      </c>
      <c r="AQ85" s="274">
        <v>0</v>
      </c>
      <c r="AR85" s="274">
        <v>0</v>
      </c>
      <c r="AS85" s="274">
        <v>0</v>
      </c>
      <c r="AT85" s="274">
        <v>0</v>
      </c>
      <c r="AU85" s="274">
        <v>0</v>
      </c>
      <c r="AV85" s="274">
        <v>0</v>
      </c>
      <c r="AW85" s="274">
        <v>0</v>
      </c>
      <c r="AX85" s="274">
        <v>0</v>
      </c>
      <c r="AY85" s="274">
        <v>0</v>
      </c>
      <c r="AZ85" s="274">
        <v>0</v>
      </c>
      <c r="BA85" s="275">
        <v>0</v>
      </c>
    </row>
  </sheetData>
  <pageMargins left="0.39370078740157483" right="0.39370078740157483" top="0.74803149606299213" bottom="0.39370078740157483" header="0.31496062992125984" footer="0.31496062992125984"/>
  <pageSetup paperSize="9" scale="21" fitToHeight="0" orientation="landscape"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749B49-E574-45E6-AE26-E8EC91E721B6}">
  <dimension ref="A2:AI18"/>
  <sheetViews>
    <sheetView workbookViewId="0">
      <selection activeCell="A16" sqref="A16"/>
    </sheetView>
  </sheetViews>
  <sheetFormatPr defaultColWidth="10.6640625" defaultRowHeight="14.25" x14ac:dyDescent="0.45"/>
  <cols>
    <col min="1" max="1" width="59.265625" customWidth="1"/>
  </cols>
  <sheetData>
    <row r="2" spans="1:35" x14ac:dyDescent="0.45">
      <c r="A2" s="387" t="s">
        <v>708</v>
      </c>
      <c r="B2" s="347"/>
      <c r="C2" s="347"/>
      <c r="D2" s="347"/>
      <c r="E2" s="347"/>
      <c r="F2" s="388"/>
      <c r="G2" s="388"/>
      <c r="H2" s="388"/>
      <c r="I2" s="388"/>
      <c r="J2" s="388"/>
      <c r="K2" s="388"/>
      <c r="L2" s="388"/>
      <c r="M2" s="388"/>
      <c r="N2" s="388"/>
      <c r="O2" s="388"/>
      <c r="P2" s="388"/>
      <c r="Q2" s="388"/>
    </row>
    <row r="3" spans="1:35" x14ac:dyDescent="0.45">
      <c r="A3" s="387" t="s">
        <v>709</v>
      </c>
      <c r="B3" s="388"/>
      <c r="C3" s="388"/>
      <c r="D3" s="388"/>
      <c r="E3" s="388"/>
      <c r="F3" s="388"/>
      <c r="G3" s="388"/>
      <c r="H3" s="388"/>
      <c r="I3" s="388"/>
      <c r="J3" s="388"/>
      <c r="K3" s="388"/>
      <c r="L3" s="388"/>
      <c r="M3" s="388"/>
      <c r="N3" s="388"/>
      <c r="O3" s="388"/>
      <c r="P3" s="388"/>
      <c r="Q3" s="388"/>
    </row>
    <row r="4" spans="1:35" x14ac:dyDescent="0.45">
      <c r="A4" s="419"/>
      <c r="B4" s="393"/>
      <c r="C4" s="393"/>
      <c r="D4" s="420"/>
      <c r="E4" s="388"/>
      <c r="F4" s="388"/>
      <c r="G4" s="388"/>
      <c r="H4" s="388"/>
      <c r="I4" s="388"/>
      <c r="J4" s="388"/>
      <c r="K4" s="388"/>
      <c r="L4" s="388"/>
      <c r="M4" s="388"/>
      <c r="N4" s="388"/>
      <c r="O4" s="388"/>
      <c r="P4" s="388"/>
      <c r="Q4" s="388"/>
    </row>
    <row r="5" spans="1:35" x14ac:dyDescent="0.45">
      <c r="A5" s="392" t="s">
        <v>710</v>
      </c>
      <c r="B5" s="392"/>
      <c r="C5" s="392"/>
      <c r="D5" s="392"/>
      <c r="E5" s="392"/>
      <c r="F5" s="392"/>
    </row>
    <row r="7" spans="1:35" x14ac:dyDescent="0.45">
      <c r="B7" s="418">
        <f>0.9636</f>
        <v>0.96360000000000001</v>
      </c>
    </row>
    <row r="8" spans="1:35" x14ac:dyDescent="0.45">
      <c r="B8" s="293"/>
    </row>
    <row r="9" spans="1:35" x14ac:dyDescent="0.45">
      <c r="A9" s="392" t="s">
        <v>715</v>
      </c>
      <c r="B9" s="392"/>
      <c r="C9" s="392"/>
      <c r="D9" s="392"/>
      <c r="E9" s="392"/>
      <c r="F9" s="392"/>
    </row>
    <row r="10" spans="1:35" x14ac:dyDescent="0.45">
      <c r="B10" s="389">
        <v>2017</v>
      </c>
      <c r="C10" s="389">
        <v>2018</v>
      </c>
      <c r="D10" s="389">
        <v>2019</v>
      </c>
      <c r="E10" s="389">
        <v>2020</v>
      </c>
      <c r="F10" s="389">
        <v>2021</v>
      </c>
      <c r="G10" s="389">
        <v>2022</v>
      </c>
      <c r="H10" s="389">
        <v>2023</v>
      </c>
      <c r="I10" s="389">
        <v>2024</v>
      </c>
      <c r="J10" s="389">
        <v>2025</v>
      </c>
      <c r="K10" s="389">
        <v>2026</v>
      </c>
      <c r="L10" s="389">
        <v>2027</v>
      </c>
      <c r="M10" s="389">
        <v>2028</v>
      </c>
      <c r="N10" s="389">
        <v>2029</v>
      </c>
      <c r="O10" s="389">
        <v>2030</v>
      </c>
      <c r="P10" s="389">
        <v>2031</v>
      </c>
      <c r="Q10" s="389">
        <v>2032</v>
      </c>
      <c r="R10" s="389">
        <v>2033</v>
      </c>
      <c r="S10" s="389">
        <v>2034</v>
      </c>
      <c r="T10" s="389">
        <v>2035</v>
      </c>
      <c r="U10" s="389">
        <v>2036</v>
      </c>
      <c r="V10" s="389">
        <v>2037</v>
      </c>
      <c r="W10" s="389">
        <v>2038</v>
      </c>
      <c r="X10" s="389">
        <v>2039</v>
      </c>
      <c r="Y10" s="389">
        <v>2040</v>
      </c>
      <c r="Z10" s="389">
        <v>2041</v>
      </c>
      <c r="AA10" s="389">
        <v>2042</v>
      </c>
      <c r="AB10" s="389">
        <v>2043</v>
      </c>
      <c r="AC10" s="389">
        <v>2044</v>
      </c>
      <c r="AD10" s="389">
        <v>2045</v>
      </c>
      <c r="AE10" s="389">
        <v>2046</v>
      </c>
      <c r="AF10" s="389">
        <v>2047</v>
      </c>
      <c r="AG10" s="389">
        <v>2048</v>
      </c>
      <c r="AH10" s="389">
        <v>2049</v>
      </c>
      <c r="AI10" s="389">
        <v>2050</v>
      </c>
    </row>
    <row r="11" spans="1:35" x14ac:dyDescent="0.45">
      <c r="A11" t="s">
        <v>712</v>
      </c>
      <c r="B11">
        <f>'Non-Metallic Minerals'!S20</f>
        <v>4442.6437769552922</v>
      </c>
      <c r="C11" s="388">
        <f>'Non-Metallic Minerals'!T20</f>
        <v>4222.5064767825315</v>
      </c>
      <c r="D11" s="388">
        <f>'Non-Metallic Minerals'!U20</f>
        <v>4141.1440813735235</v>
      </c>
      <c r="E11" s="388">
        <f>'Non-Metallic Minerals'!V20</f>
        <v>4094.0291183283343</v>
      </c>
      <c r="F11" s="388">
        <f>'Non-Metallic Minerals'!W20</f>
        <v>4088.6977756610163</v>
      </c>
      <c r="G11" s="388">
        <f>'Non-Metallic Minerals'!X20</f>
        <v>3998.0599278943796</v>
      </c>
      <c r="H11" s="388">
        <f>'Non-Metallic Minerals'!Y20</f>
        <v>3928.0242273424396</v>
      </c>
      <c r="I11" s="388">
        <f>'Non-Metallic Minerals'!Z20</f>
        <v>3859.6258007993879</v>
      </c>
      <c r="J11" s="388">
        <f>'Non-Metallic Minerals'!AA20</f>
        <v>3820.500358043721</v>
      </c>
      <c r="K11" s="388">
        <f>'Non-Metallic Minerals'!AB20</f>
        <v>3824.7569839884736</v>
      </c>
      <c r="L11" s="388">
        <f>'Non-Metallic Minerals'!AC20</f>
        <v>3757.5738380039934</v>
      </c>
      <c r="M11" s="388">
        <f>'Non-Metallic Minerals'!AD20</f>
        <v>3720.6519564204709</v>
      </c>
      <c r="N11" s="388">
        <f>'Non-Metallic Minerals'!AE20</f>
        <v>3702.1378900529216</v>
      </c>
      <c r="O11" s="388">
        <f>'Non-Metallic Minerals'!AF20</f>
        <v>3614.8175326098967</v>
      </c>
      <c r="P11" s="388">
        <f>'Non-Metallic Minerals'!AG20</f>
        <v>3557.7312851787324</v>
      </c>
      <c r="Q11" s="388">
        <f>'Non-Metallic Minerals'!AH20</f>
        <v>3443.6769660887726</v>
      </c>
      <c r="R11" s="388">
        <f>'Non-Metallic Minerals'!AI20</f>
        <v>3330.6333563994335</v>
      </c>
      <c r="S11" s="388">
        <f>'Non-Metallic Minerals'!AJ20</f>
        <v>3220.6045048265178</v>
      </c>
      <c r="T11" s="388">
        <f>'Non-Metallic Minerals'!AK20</f>
        <v>3151.7802885364517</v>
      </c>
      <c r="U11" s="388">
        <f>'Non-Metallic Minerals'!AL20</f>
        <v>3129.2552084063823</v>
      </c>
      <c r="V11" s="388">
        <f>'Non-Metallic Minerals'!AM20</f>
        <v>3056.3321179237464</v>
      </c>
      <c r="W11" s="388">
        <f>'Non-Metallic Minerals'!AN20</f>
        <v>3014.1559130158948</v>
      </c>
      <c r="X11" s="388">
        <f>'Non-Metallic Minerals'!AO20</f>
        <v>2918.1390399094316</v>
      </c>
      <c r="Y11" s="388">
        <f>'Non-Metallic Minerals'!AP20</f>
        <v>2811.4212405060762</v>
      </c>
      <c r="Z11" s="388">
        <f>'Non-Metallic Minerals'!AQ20</f>
        <v>2577.4708083356941</v>
      </c>
      <c r="AA11" s="388">
        <f>'Non-Metallic Minerals'!AR20</f>
        <v>2379.556625607383</v>
      </c>
      <c r="AB11" s="388">
        <f>'Non-Metallic Minerals'!AS20</f>
        <v>2057.1222731849139</v>
      </c>
      <c r="AC11" s="388">
        <f>'Non-Metallic Minerals'!AT20</f>
        <v>1895.7893604814833</v>
      </c>
      <c r="AD11" s="388">
        <f>'Non-Metallic Minerals'!AU20</f>
        <v>1845.6921800206717</v>
      </c>
      <c r="AE11" s="388">
        <f>'Non-Metallic Minerals'!AV20</f>
        <v>1822.3733559524785</v>
      </c>
      <c r="AF11" s="388">
        <f>'Non-Metallic Minerals'!AW20</f>
        <v>1493.7542205195873</v>
      </c>
      <c r="AG11" s="388">
        <f>'Non-Metallic Minerals'!AX20</f>
        <v>1403.9517295266312</v>
      </c>
      <c r="AH11" s="388">
        <f>'Non-Metallic Minerals'!AY20</f>
        <v>1312.5157943948439</v>
      </c>
      <c r="AI11" s="388">
        <f>'Non-Metallic Minerals'!AZ20</f>
        <v>1147.7196149332515</v>
      </c>
    </row>
    <row r="12" spans="1:35" x14ac:dyDescent="0.45">
      <c r="A12" t="s">
        <v>713</v>
      </c>
      <c r="B12">
        <f>'Non-Metallic Minerals'!S20/$B$7</f>
        <v>4610.4646917344253</v>
      </c>
      <c r="C12" s="388">
        <f>'Non-Metallic Minerals'!T20/$B$7</f>
        <v>4382.0117027631086</v>
      </c>
      <c r="D12" s="388">
        <f>'Non-Metallic Minerals'!U20/$B$7</f>
        <v>4297.5758420231668</v>
      </c>
      <c r="E12" s="388">
        <f>'Non-Metallic Minerals'!V20/$B$7</f>
        <v>4248.6811107599979</v>
      </c>
      <c r="F12" s="388">
        <f>'Non-Metallic Minerals'!W20/$B$7</f>
        <v>4243.148376568095</v>
      </c>
      <c r="G12" s="388">
        <f>'Non-Metallic Minerals'!X20/$B$7</f>
        <v>4149.0866831614567</v>
      </c>
      <c r="H12" s="388">
        <f>'Non-Metallic Minerals'!Y20/$B$7</f>
        <v>4076.4053832943541</v>
      </c>
      <c r="I12" s="388">
        <f>'Non-Metallic Minerals'!Z20/$B$7</f>
        <v>4005.4232054788167</v>
      </c>
      <c r="J12" s="388">
        <f>'Non-Metallic Minerals'!AA20/$B$7</f>
        <v>3964.8197987170206</v>
      </c>
      <c r="K12" s="388">
        <f>'Non-Metallic Minerals'!AB20/$B$7</f>
        <v>3969.2372187510105</v>
      </c>
      <c r="L12" s="388">
        <f>'Non-Metallic Minerals'!AC20/$B$7</f>
        <v>3899.5162287297567</v>
      </c>
      <c r="M12" s="388">
        <f>'Non-Metallic Minerals'!AD20/$B$7</f>
        <v>3861.1996226862502</v>
      </c>
      <c r="N12" s="388">
        <f>'Non-Metallic Minerals'!AE20/$B$7</f>
        <v>3841.9861872695324</v>
      </c>
      <c r="O12" s="388">
        <f>'Non-Metallic Minerals'!AF20/$B$7</f>
        <v>3751.3673024179084</v>
      </c>
      <c r="P12" s="388">
        <f>'Non-Metallic Minerals'!AG20/$B$7</f>
        <v>3692.1246213976051</v>
      </c>
      <c r="Q12" s="388">
        <f>'Non-Metallic Minerals'!AH20/$B$7</f>
        <v>3573.7618992203948</v>
      </c>
      <c r="R12" s="388">
        <f>'Non-Metallic Minerals'!AI20/$B$7</f>
        <v>3456.4480660019026</v>
      </c>
      <c r="S12" s="388">
        <f>'Non-Metallic Minerals'!AJ20/$B$7</f>
        <v>3342.262873418968</v>
      </c>
      <c r="T12" s="388">
        <f>'Non-Metallic Minerals'!AK20/$B$7</f>
        <v>3270.8388216443045</v>
      </c>
      <c r="U12" s="388">
        <f>'Non-Metallic Minerals'!AL20/$B$7</f>
        <v>3247.4628563785618</v>
      </c>
      <c r="V12" s="388">
        <f>'Non-Metallic Minerals'!AM20/$B$7</f>
        <v>3171.785095396167</v>
      </c>
      <c r="W12" s="388">
        <f>'Non-Metallic Minerals'!AN20/$B$7</f>
        <v>3128.0156839102269</v>
      </c>
      <c r="X12" s="388">
        <f>'Non-Metallic Minerals'!AO20/$B$7</f>
        <v>3028.3717724257281</v>
      </c>
      <c r="Y12" s="388">
        <f>'Non-Metallic Minerals'!AP20/$B$7</f>
        <v>2917.6227070424202</v>
      </c>
      <c r="Z12" s="388">
        <f>'Non-Metallic Minerals'!AQ20/$B$7</f>
        <v>2674.8347948689229</v>
      </c>
      <c r="AA12" s="388">
        <f>'Non-Metallic Minerals'!AR20/$B$7</f>
        <v>2469.444401834146</v>
      </c>
      <c r="AB12" s="388">
        <f>'Non-Metallic Minerals'!AS20/$B$7</f>
        <v>2134.8300884027749</v>
      </c>
      <c r="AC12" s="388">
        <f>'Non-Metallic Minerals'!AT20/$B$7</f>
        <v>1967.4028232476996</v>
      </c>
      <c r="AD12" s="388">
        <f>'Non-Metallic Minerals'!AU20/$B$7</f>
        <v>1915.4132212750847</v>
      </c>
      <c r="AE12" s="388">
        <f>'Non-Metallic Minerals'!AV20/$B$7</f>
        <v>1891.2135283857187</v>
      </c>
      <c r="AF12" s="388">
        <f>'Non-Metallic Minerals'!AW20/$B$7</f>
        <v>1550.1808017015228</v>
      </c>
      <c r="AG12" s="388">
        <f>'Non-Metallic Minerals'!AX20/$B$7</f>
        <v>1456.9860206793599</v>
      </c>
      <c r="AH12" s="388">
        <f>'Non-Metallic Minerals'!AY20/$B$7</f>
        <v>1362.09609214907</v>
      </c>
      <c r="AI12" s="388">
        <f>'Non-Metallic Minerals'!AZ20/$B$7</f>
        <v>1191.0747352981025</v>
      </c>
    </row>
    <row r="13" spans="1:35" x14ac:dyDescent="0.45">
      <c r="A13" t="s">
        <v>711</v>
      </c>
      <c r="B13">
        <f>B12-B11</f>
        <v>167.82091477913309</v>
      </c>
      <c r="C13" s="388">
        <f t="shared" ref="C13:AI13" si="0">C12-C11</f>
        <v>159.50522598057705</v>
      </c>
      <c r="D13" s="388">
        <f t="shared" si="0"/>
        <v>156.43176064964337</v>
      </c>
      <c r="E13" s="388">
        <f t="shared" si="0"/>
        <v>154.65199243166353</v>
      </c>
      <c r="F13" s="388">
        <f t="shared" si="0"/>
        <v>154.45060090707875</v>
      </c>
      <c r="G13" s="388">
        <f t="shared" si="0"/>
        <v>151.02675526707708</v>
      </c>
      <c r="H13" s="388">
        <f t="shared" si="0"/>
        <v>148.38115595191448</v>
      </c>
      <c r="I13" s="388">
        <f t="shared" si="0"/>
        <v>145.79740467942884</v>
      </c>
      <c r="J13" s="388">
        <f t="shared" si="0"/>
        <v>144.3194406732996</v>
      </c>
      <c r="K13" s="388">
        <f t="shared" si="0"/>
        <v>144.48023476253684</v>
      </c>
      <c r="L13" s="388">
        <f t="shared" si="0"/>
        <v>141.94239072576329</v>
      </c>
      <c r="M13" s="388">
        <f t="shared" si="0"/>
        <v>140.5476662657793</v>
      </c>
      <c r="N13" s="388">
        <f t="shared" si="0"/>
        <v>139.84829721661072</v>
      </c>
      <c r="O13" s="388">
        <f t="shared" si="0"/>
        <v>136.54976980801166</v>
      </c>
      <c r="P13" s="388">
        <f t="shared" si="0"/>
        <v>134.39333621887272</v>
      </c>
      <c r="Q13" s="388">
        <f t="shared" si="0"/>
        <v>130.08493313162217</v>
      </c>
      <c r="R13" s="388">
        <f t="shared" si="0"/>
        <v>125.81470960246907</v>
      </c>
      <c r="S13" s="388">
        <f t="shared" si="0"/>
        <v>121.65836859245019</v>
      </c>
      <c r="T13" s="388">
        <f t="shared" si="0"/>
        <v>119.05853310785278</v>
      </c>
      <c r="U13" s="388">
        <f t="shared" si="0"/>
        <v>118.20764797217953</v>
      </c>
      <c r="V13" s="388">
        <f t="shared" si="0"/>
        <v>115.45297747242057</v>
      </c>
      <c r="W13" s="388">
        <f t="shared" si="0"/>
        <v>113.85977089433209</v>
      </c>
      <c r="X13" s="388">
        <f t="shared" si="0"/>
        <v>110.23273251629644</v>
      </c>
      <c r="Y13" s="388">
        <f t="shared" si="0"/>
        <v>106.20146653634401</v>
      </c>
      <c r="Z13" s="388">
        <f t="shared" si="0"/>
        <v>97.363986533228854</v>
      </c>
      <c r="AA13" s="388">
        <f t="shared" si="0"/>
        <v>89.887776226762981</v>
      </c>
      <c r="AB13" s="388">
        <f t="shared" si="0"/>
        <v>77.707815217861025</v>
      </c>
      <c r="AC13" s="388">
        <f t="shared" si="0"/>
        <v>71.613462766216344</v>
      </c>
      <c r="AD13" s="388">
        <f t="shared" si="0"/>
        <v>69.721041254412967</v>
      </c>
      <c r="AE13" s="388">
        <f t="shared" si="0"/>
        <v>68.840172433240241</v>
      </c>
      <c r="AF13" s="388">
        <f t="shared" si="0"/>
        <v>56.426581181935489</v>
      </c>
      <c r="AG13" s="388">
        <f t="shared" si="0"/>
        <v>53.034291152728656</v>
      </c>
      <c r="AH13" s="388">
        <f t="shared" si="0"/>
        <v>49.580297754226194</v>
      </c>
      <c r="AI13" s="388">
        <f t="shared" si="0"/>
        <v>43.355120364851018</v>
      </c>
    </row>
    <row r="14" spans="1:35" x14ac:dyDescent="0.45">
      <c r="A14" t="s">
        <v>714</v>
      </c>
      <c r="B14">
        <f>'Non-Energy Use Cement'!B13/'CEB-Non-energy other Ind.-neos'!T3</f>
        <v>0.13814034887221813</v>
      </c>
      <c r="C14" s="388">
        <f>'Non-Energy Use Cement'!C13/'CEB-Non-energy other Ind.-neos'!U3</f>
        <v>0.12917389541070423</v>
      </c>
      <c r="D14" s="388">
        <f>'Non-Energy Use Cement'!D13/'CEB-Non-energy other Ind.-neos'!V3</f>
        <v>0.12484853738380408</v>
      </c>
      <c r="E14" s="388">
        <f>'Non-Energy Use Cement'!E13/'CEB-Non-energy other Ind.-neos'!W3</f>
        <v>0.12187326958029514</v>
      </c>
      <c r="F14" s="388">
        <f>'Non-Energy Use Cement'!F13/'CEB-Non-energy other Ind.-neos'!X3</f>
        <v>0.12032078751505244</v>
      </c>
      <c r="G14" s="388">
        <f>'Non-Energy Use Cement'!G13/'CEB-Non-energy other Ind.-neos'!Y3</f>
        <v>0.11641252433562511</v>
      </c>
      <c r="H14" s="388">
        <f>'Non-Energy Use Cement'!H13/'CEB-Non-energy other Ind.-neos'!Z3</f>
        <v>0.11324950485120912</v>
      </c>
      <c r="I14" s="388">
        <f>'Non-Energy Use Cement'!I13/'CEB-Non-energy other Ind.-neos'!AA3</f>
        <v>0.11024532050205896</v>
      </c>
      <c r="J14" s="388">
        <f>'Non-Energy Use Cement'!J13/'CEB-Non-energy other Ind.-neos'!AB3</f>
        <v>0.10815490719709506</v>
      </c>
      <c r="K14" s="388">
        <f>'Non-Energy Use Cement'!K13/'CEB-Non-energy other Ind.-neos'!AC3</f>
        <v>0.10731551026900663</v>
      </c>
      <c r="L14" s="388">
        <f>'Non-Energy Use Cement'!L13/'CEB-Non-energy other Ind.-neos'!AD3</f>
        <v>0.1044993952899962</v>
      </c>
      <c r="M14" s="388">
        <f>'Non-Energy Use Cement'!M13/'CEB-Non-energy other Ind.-neos'!AE3</f>
        <v>0.10255845859435274</v>
      </c>
      <c r="N14" s="388">
        <f>'Non-Energy Use Cement'!N13/'CEB-Non-energy other Ind.-neos'!AF3</f>
        <v>0.10114806678696778</v>
      </c>
      <c r="O14" s="388">
        <f>'Non-Energy Use Cement'!O13/'CEB-Non-energy other Ind.-neos'!AG3</f>
        <v>9.7900078026733478E-2</v>
      </c>
      <c r="P14" s="388">
        <f>'Non-Energy Use Cement'!P13/'CEB-Non-energy other Ind.-neos'!AH3</f>
        <v>9.5524884482400554E-2</v>
      </c>
      <c r="Q14" s="388">
        <f>'Non-Energy Use Cement'!Q13/'CEB-Non-energy other Ind.-neos'!AI3</f>
        <v>9.1680480376433157E-2</v>
      </c>
      <c r="R14" s="388">
        <f>'Non-Energy Use Cement'!R13/'CEB-Non-energy other Ind.-neos'!AJ3</f>
        <v>8.792917436172E-2</v>
      </c>
      <c r="S14" s="388">
        <f>'Non-Energy Use Cement'!S13/'CEB-Non-energy other Ind.-neos'!AK3</f>
        <v>8.431177924285975E-2</v>
      </c>
      <c r="T14" s="388">
        <f>'Non-Energy Use Cement'!T13/'CEB-Non-energy other Ind.-neos'!AL3</f>
        <v>8.1815527837871702E-2</v>
      </c>
      <c r="U14" s="388">
        <f>'Non-Energy Use Cement'!U13/'CEB-Non-energy other Ind.-neos'!AM3</f>
        <v>8.0539950608892019E-2</v>
      </c>
      <c r="V14" s="388">
        <f>'Non-Energy Use Cement'!V13/'CEB-Non-energy other Ind.-neos'!AN3</f>
        <v>7.7982308592626365E-2</v>
      </c>
      <c r="W14" s="388">
        <f>'Non-Energy Use Cement'!W13/'CEB-Non-energy other Ind.-neos'!AO3</f>
        <v>7.6232489191111683E-2</v>
      </c>
      <c r="X14" s="388">
        <f>'Non-Energy Use Cement'!X13/'CEB-Non-energy other Ind.-neos'!AP3</f>
        <v>7.3149477832229734E-2</v>
      </c>
      <c r="Y14" s="388">
        <f>'Non-Energy Use Cement'!Y13/'CEB-Non-energy other Ind.-neos'!AQ3</f>
        <v>6.983758353568939E-2</v>
      </c>
      <c r="Z14" s="388">
        <f>'Non-Energy Use Cement'!Z13/'CEB-Non-energy other Ind.-neos'!AR3</f>
        <v>6.3437563375792413E-2</v>
      </c>
      <c r="AA14" s="388">
        <f>'Non-Energy Use Cement'!AA13/'CEB-Non-energy other Ind.-neos'!AS3</f>
        <v>5.8021800945029046E-2</v>
      </c>
      <c r="AB14" s="388">
        <f>'Non-Energy Use Cement'!AB13/'CEB-Non-energy other Ind.-neos'!AT3</f>
        <v>4.9693752152668726E-2</v>
      </c>
      <c r="AC14" s="388">
        <f>'Non-Energy Use Cement'!AC13/'CEB-Non-energy other Ind.-neos'!AU3</f>
        <v>4.5373735799231957E-2</v>
      </c>
      <c r="AD14" s="388">
        <f>'Non-Energy Use Cement'!AD13/'CEB-Non-energy other Ind.-neos'!AV3</f>
        <v>4.3765866635669233E-2</v>
      </c>
      <c r="AE14" s="388">
        <f>'Non-Energy Use Cement'!AE13/'CEB-Non-energy other Ind.-neos'!AW3</f>
        <v>4.281364590633812E-2</v>
      </c>
      <c r="AF14" s="388">
        <f>'Non-Energy Use Cement'!AF13/'CEB-Non-energy other Ind.-neos'!AX3</f>
        <v>3.4773498497187222E-2</v>
      </c>
      <c r="AG14" s="388">
        <f>'Non-Energy Use Cement'!AG13/'CEB-Non-energy other Ind.-neos'!AY3</f>
        <v>3.2388966481517296E-2</v>
      </c>
      <c r="AH14" s="388">
        <f>'Non-Energy Use Cement'!AH13/'CEB-Non-energy other Ind.-neos'!AZ3</f>
        <v>3.0009551783956482E-2</v>
      </c>
      <c r="AI14" s="388">
        <f>'Non-Energy Use Cement'!AI13/'CEB-Non-energy other Ind.-neos'!BA3</f>
        <v>2.6008846232965684E-2</v>
      </c>
    </row>
    <row r="16" spans="1:35" x14ac:dyDescent="0.45">
      <c r="A16" s="297" t="s">
        <v>716</v>
      </c>
      <c r="B16" s="297"/>
      <c r="C16" s="297"/>
      <c r="D16" s="297"/>
      <c r="E16" s="297"/>
      <c r="F16" s="297"/>
    </row>
    <row r="17" spans="1:35" s="388" customFormat="1" x14ac:dyDescent="0.45">
      <c r="A17" s="393"/>
      <c r="B17" s="389">
        <v>2017</v>
      </c>
      <c r="C17" s="389">
        <v>2018</v>
      </c>
      <c r="D17" s="389">
        <v>2019</v>
      </c>
      <c r="E17" s="389">
        <v>2020</v>
      </c>
      <c r="F17" s="389">
        <v>2021</v>
      </c>
      <c r="G17" s="389">
        <v>2022</v>
      </c>
      <c r="H17" s="389">
        <v>2023</v>
      </c>
      <c r="I17" s="389">
        <v>2024</v>
      </c>
      <c r="J17" s="389">
        <v>2025</v>
      </c>
      <c r="K17" s="389">
        <v>2026</v>
      </c>
      <c r="L17" s="389">
        <v>2027</v>
      </c>
      <c r="M17" s="389">
        <v>2028</v>
      </c>
      <c r="N17" s="389">
        <v>2029</v>
      </c>
      <c r="O17" s="389">
        <v>2030</v>
      </c>
      <c r="P17" s="389">
        <v>2031</v>
      </c>
      <c r="Q17" s="389">
        <v>2032</v>
      </c>
      <c r="R17" s="389">
        <v>2033</v>
      </c>
      <c r="S17" s="389">
        <v>2034</v>
      </c>
      <c r="T17" s="389">
        <v>2035</v>
      </c>
      <c r="U17" s="389">
        <v>2036</v>
      </c>
      <c r="V17" s="389">
        <v>2037</v>
      </c>
      <c r="W17" s="389">
        <v>2038</v>
      </c>
      <c r="X17" s="389">
        <v>2039</v>
      </c>
      <c r="Y17" s="389">
        <v>2040</v>
      </c>
      <c r="Z17" s="389">
        <v>2041</v>
      </c>
      <c r="AA17" s="389">
        <v>2042</v>
      </c>
      <c r="AB17" s="389">
        <v>2043</v>
      </c>
      <c r="AC17" s="389">
        <v>2044</v>
      </c>
      <c r="AD17" s="389">
        <v>2045</v>
      </c>
      <c r="AE17" s="389">
        <v>2046</v>
      </c>
      <c r="AF17" s="389">
        <v>2047</v>
      </c>
      <c r="AG17" s="389">
        <v>2048</v>
      </c>
      <c r="AH17" s="389">
        <v>2049</v>
      </c>
      <c r="AI17" s="389">
        <v>2050</v>
      </c>
    </row>
    <row r="18" spans="1:35" x14ac:dyDescent="0.45">
      <c r="B18">
        <f>'CEB-Non-energy other Ind.-neos'!T3*B14</f>
        <v>167.82091477913309</v>
      </c>
      <c r="C18" s="388">
        <f>'CEB-Non-energy other Ind.-neos'!U3*C14</f>
        <v>159.50522598057705</v>
      </c>
      <c r="D18" s="388">
        <f>'CEB-Non-energy other Ind.-neos'!V3*D14</f>
        <v>156.43176064964337</v>
      </c>
      <c r="E18" s="388">
        <f>'CEB-Non-energy other Ind.-neos'!W3*E14</f>
        <v>154.65199243166353</v>
      </c>
      <c r="F18" s="388">
        <f>'CEB-Non-energy other Ind.-neos'!X3*F14</f>
        <v>154.45060090707875</v>
      </c>
      <c r="G18" s="388">
        <f>'CEB-Non-energy other Ind.-neos'!Y3*G14</f>
        <v>151.02675526707708</v>
      </c>
      <c r="H18" s="388">
        <f>'CEB-Non-energy other Ind.-neos'!Z3*H14</f>
        <v>148.38115595191448</v>
      </c>
      <c r="I18" s="388">
        <f>'CEB-Non-energy other Ind.-neos'!AA3*I14</f>
        <v>145.79740467942884</v>
      </c>
      <c r="J18" s="388">
        <f>'CEB-Non-energy other Ind.-neos'!AB3*J14</f>
        <v>144.3194406732996</v>
      </c>
      <c r="K18" s="388">
        <f>'CEB-Non-energy other Ind.-neos'!AC3*K14</f>
        <v>144.48023476253684</v>
      </c>
      <c r="L18" s="388">
        <f>'CEB-Non-energy other Ind.-neos'!AD3*L14</f>
        <v>141.94239072576329</v>
      </c>
      <c r="M18" s="388">
        <f>'CEB-Non-energy other Ind.-neos'!AE3*M14</f>
        <v>140.5476662657793</v>
      </c>
      <c r="N18" s="388">
        <f>'CEB-Non-energy other Ind.-neos'!AF3*N14</f>
        <v>139.84829721661072</v>
      </c>
      <c r="O18" s="388">
        <f>'CEB-Non-energy other Ind.-neos'!AG3*O14</f>
        <v>136.54976980801166</v>
      </c>
      <c r="P18" s="388">
        <f>'CEB-Non-energy other Ind.-neos'!AH3*P14</f>
        <v>134.39333621887272</v>
      </c>
      <c r="Q18" s="388">
        <f>'CEB-Non-energy other Ind.-neos'!AI3*Q14</f>
        <v>130.08493313162217</v>
      </c>
      <c r="R18" s="388">
        <f>'CEB-Non-energy other Ind.-neos'!AJ3*R14</f>
        <v>125.81470960246905</v>
      </c>
      <c r="S18" s="388">
        <f>'CEB-Non-energy other Ind.-neos'!AK3*S14</f>
        <v>121.65836859245019</v>
      </c>
      <c r="T18" s="388">
        <f>'CEB-Non-energy other Ind.-neos'!AL3*T14</f>
        <v>119.05853310785278</v>
      </c>
      <c r="U18" s="388">
        <f>'CEB-Non-energy other Ind.-neos'!AM3*U14</f>
        <v>118.20764797217953</v>
      </c>
      <c r="V18" s="388">
        <f>'CEB-Non-energy other Ind.-neos'!AN3*V14</f>
        <v>115.45297747242057</v>
      </c>
      <c r="W18" s="388">
        <f>'CEB-Non-energy other Ind.-neos'!AO3*W14</f>
        <v>113.85977089433209</v>
      </c>
      <c r="X18" s="388">
        <f>'CEB-Non-energy other Ind.-neos'!AP3*X14</f>
        <v>110.23273251629645</v>
      </c>
      <c r="Y18" s="388">
        <f>'CEB-Non-energy other Ind.-neos'!AQ3*Y14</f>
        <v>106.20146653634401</v>
      </c>
      <c r="Z18" s="388">
        <f>'CEB-Non-energy other Ind.-neos'!AR3*Z14</f>
        <v>97.363986533228854</v>
      </c>
      <c r="AA18" s="388">
        <f>'CEB-Non-energy other Ind.-neos'!AS3*AA14</f>
        <v>89.887776226762981</v>
      </c>
      <c r="AB18" s="388">
        <f>'CEB-Non-energy other Ind.-neos'!AT3*AB14</f>
        <v>77.707815217861025</v>
      </c>
      <c r="AC18" s="388">
        <f>'CEB-Non-energy other Ind.-neos'!AU3*AC14</f>
        <v>71.613462766216344</v>
      </c>
      <c r="AD18" s="388">
        <f>'CEB-Non-energy other Ind.-neos'!AV3*AD14</f>
        <v>69.721041254412967</v>
      </c>
      <c r="AE18" s="388">
        <f>'CEB-Non-energy other Ind.-neos'!AW3*AE14</f>
        <v>68.840172433240241</v>
      </c>
      <c r="AF18" s="388">
        <f>'CEB-Non-energy other Ind.-neos'!AX3*AF14</f>
        <v>56.426581181935489</v>
      </c>
      <c r="AG18" s="388">
        <f>'CEB-Non-energy other Ind.-neos'!AY3*AG14</f>
        <v>53.034291152728656</v>
      </c>
      <c r="AH18" s="388">
        <f>'CEB-Non-energy other Ind.-neos'!AZ3*AH14</f>
        <v>49.580297754226194</v>
      </c>
      <c r="AI18" s="388">
        <f>'CEB-Non-energy other Ind.-neos'!BA3*AI14</f>
        <v>43.355120364851018</v>
      </c>
    </row>
  </sheetData>
  <pageMargins left="0.7" right="0.7" top="0.78740157499999996" bottom="0.78740157499999996"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J185"/>
  <sheetViews>
    <sheetView workbookViewId="0">
      <selection activeCell="B9" sqref="B9"/>
    </sheetView>
  </sheetViews>
  <sheetFormatPr defaultColWidth="8.86328125" defaultRowHeight="14.25" x14ac:dyDescent="0.45"/>
  <cols>
    <col min="1" max="1" width="19.265625" style="287" bestFit="1" customWidth="1"/>
    <col min="2" max="2" width="34.59765625" style="287" customWidth="1"/>
    <col min="3" max="3" width="8.86328125" style="287"/>
    <col min="4" max="4" width="9.86328125" style="287" bestFit="1" customWidth="1"/>
    <col min="5" max="16384" width="8.86328125" style="287"/>
  </cols>
  <sheetData>
    <row r="1" spans="1:31" x14ac:dyDescent="0.45">
      <c r="A1" s="287" t="s">
        <v>376</v>
      </c>
      <c r="B1" s="345" t="s">
        <v>525</v>
      </c>
    </row>
    <row r="2" spans="1:31" x14ac:dyDescent="0.45">
      <c r="B2" s="129">
        <v>2020</v>
      </c>
    </row>
    <row r="3" spans="1:31" s="388" customFormat="1" x14ac:dyDescent="0.45">
      <c r="B3" s="388" t="s">
        <v>526</v>
      </c>
    </row>
    <row r="4" spans="1:31" s="388" customFormat="1" x14ac:dyDescent="0.45">
      <c r="B4" s="390" t="s">
        <v>527</v>
      </c>
    </row>
    <row r="5" spans="1:31" s="388" customFormat="1" x14ac:dyDescent="0.45">
      <c r="B5" s="388" t="s">
        <v>528</v>
      </c>
    </row>
    <row r="6" spans="1:31" s="388" customFormat="1" x14ac:dyDescent="0.45"/>
    <row r="7" spans="1:31" s="388" customFormat="1" x14ac:dyDescent="0.45">
      <c r="A7" s="391"/>
      <c r="B7" s="391" t="s">
        <v>706</v>
      </c>
      <c r="C7" s="391"/>
      <c r="D7" s="391"/>
      <c r="E7" s="391"/>
    </row>
    <row r="8" spans="1:31" s="388" customFormat="1" x14ac:dyDescent="0.45"/>
    <row r="10" spans="1:31" x14ac:dyDescent="0.45">
      <c r="A10" s="292" t="s">
        <v>493</v>
      </c>
      <c r="B10" s="292" t="s">
        <v>492</v>
      </c>
      <c r="C10" s="292">
        <v>1990</v>
      </c>
      <c r="D10" s="292">
        <v>1991</v>
      </c>
      <c r="E10" s="292">
        <v>1992</v>
      </c>
      <c r="F10" s="292">
        <v>1993</v>
      </c>
      <c r="G10" s="292">
        <v>1994</v>
      </c>
      <c r="H10" s="292">
        <v>1995</v>
      </c>
      <c r="I10" s="292">
        <v>1996</v>
      </c>
      <c r="J10" s="292">
        <v>1997</v>
      </c>
      <c r="K10" s="292">
        <v>1998</v>
      </c>
      <c r="L10" s="292">
        <v>1999</v>
      </c>
      <c r="M10" s="292">
        <v>2000</v>
      </c>
      <c r="N10" s="292">
        <v>2001</v>
      </c>
      <c r="O10" s="292">
        <v>2002</v>
      </c>
      <c r="P10" s="292">
        <v>2003</v>
      </c>
      <c r="Q10" s="292">
        <v>2004</v>
      </c>
      <c r="R10" s="292">
        <v>2005</v>
      </c>
      <c r="S10" s="292">
        <v>2006</v>
      </c>
      <c r="T10" s="292">
        <v>2007</v>
      </c>
      <c r="U10" s="292">
        <v>2008</v>
      </c>
      <c r="V10" s="292">
        <v>2009</v>
      </c>
      <c r="W10" s="292">
        <v>2010</v>
      </c>
      <c r="X10" s="292">
        <v>2011</v>
      </c>
      <c r="Y10" s="292">
        <v>2012</v>
      </c>
      <c r="Z10" s="292">
        <v>2013</v>
      </c>
      <c r="AA10" s="292">
        <v>2014</v>
      </c>
      <c r="AB10" s="292">
        <v>2015</v>
      </c>
      <c r="AC10" s="292">
        <v>2016</v>
      </c>
      <c r="AD10" s="292">
        <v>2017</v>
      </c>
      <c r="AE10" s="292">
        <v>2018</v>
      </c>
    </row>
    <row r="11" spans="1:31" x14ac:dyDescent="0.45">
      <c r="A11" s="292" t="s">
        <v>491</v>
      </c>
      <c r="B11" s="292" t="s">
        <v>490</v>
      </c>
      <c r="C11" s="287">
        <v>14.195</v>
      </c>
      <c r="D11" s="287">
        <v>14.395</v>
      </c>
      <c r="E11" s="287">
        <v>17.056000000000001</v>
      </c>
      <c r="F11" s="287">
        <v>12.856</v>
      </c>
      <c r="G11" s="287">
        <v>11.98</v>
      </c>
      <c r="H11" s="287">
        <v>10.039999999999999</v>
      </c>
      <c r="I11" s="287">
        <v>9.7029999999999994</v>
      </c>
      <c r="J11" s="287">
        <v>11.355</v>
      </c>
      <c r="K11" s="287">
        <v>12.786</v>
      </c>
      <c r="L11" s="287">
        <v>15.316000000000001</v>
      </c>
      <c r="M11" s="287">
        <v>14.964</v>
      </c>
      <c r="N11" s="287">
        <v>16.696000000000002</v>
      </c>
      <c r="O11" s="287">
        <v>18.024999999999999</v>
      </c>
      <c r="P11" s="287">
        <v>30.077999999999999</v>
      </c>
      <c r="Q11" s="287">
        <v>33.220999999999997</v>
      </c>
      <c r="R11" s="287">
        <v>34.573</v>
      </c>
      <c r="S11" s="287">
        <v>38.024000000000001</v>
      </c>
      <c r="T11" s="287">
        <v>41.84</v>
      </c>
      <c r="U11" s="287">
        <v>46.158000000000001</v>
      </c>
      <c r="V11" s="287">
        <v>62.972999999999999</v>
      </c>
      <c r="W11" s="287">
        <v>63.436999999999998</v>
      </c>
      <c r="X11" s="287">
        <v>68.92</v>
      </c>
      <c r="Y11" s="287">
        <v>77.44</v>
      </c>
      <c r="Z11" s="287">
        <v>70.058000000000007</v>
      </c>
      <c r="AA11" s="287">
        <v>72.525000000000006</v>
      </c>
      <c r="AB11" s="287">
        <v>69.650999999999996</v>
      </c>
      <c r="AC11" s="287">
        <v>50.545000000000002</v>
      </c>
      <c r="AD11" s="287">
        <v>42.095999999999997</v>
      </c>
      <c r="AE11" s="287">
        <v>45.531999999999996</v>
      </c>
    </row>
    <row r="12" spans="1:31" x14ac:dyDescent="0.45">
      <c r="A12" s="292" t="s">
        <v>489</v>
      </c>
      <c r="B12" s="292" t="s">
        <v>379</v>
      </c>
      <c r="C12" s="287">
        <v>578.91999999999996</v>
      </c>
      <c r="D12" s="287">
        <v>679.04899999999998</v>
      </c>
      <c r="E12" s="287">
        <v>346.69600000000003</v>
      </c>
      <c r="F12" s="287">
        <v>669.12599999999998</v>
      </c>
      <c r="G12" s="287">
        <v>1345.6189999999999</v>
      </c>
      <c r="H12" s="287">
        <v>1426.335</v>
      </c>
      <c r="I12" s="287">
        <v>1540.671</v>
      </c>
      <c r="J12" s="287">
        <v>1371.472</v>
      </c>
      <c r="K12" s="287">
        <v>1274.404</v>
      </c>
      <c r="L12" s="287">
        <v>1033.1400000000001</v>
      </c>
      <c r="M12" s="287">
        <v>823.41200000000003</v>
      </c>
      <c r="N12" s="287">
        <v>739.12099999999998</v>
      </c>
      <c r="O12" s="287">
        <v>379.99299999999999</v>
      </c>
      <c r="P12" s="287">
        <v>437.67200000000003</v>
      </c>
      <c r="Q12" s="287">
        <v>378.36599999999999</v>
      </c>
      <c r="R12" s="287">
        <v>240.04599999999999</v>
      </c>
      <c r="S12" s="287">
        <v>229.46700000000001</v>
      </c>
      <c r="T12" s="287">
        <v>398.67</v>
      </c>
      <c r="U12" s="287">
        <v>344.48</v>
      </c>
      <c r="V12" s="287">
        <v>204.78700000000001</v>
      </c>
      <c r="W12" s="287">
        <v>287.07299999999998</v>
      </c>
      <c r="X12" s="287">
        <v>409.69499999999999</v>
      </c>
      <c r="Y12" s="287">
        <v>352.60700000000003</v>
      </c>
      <c r="Z12" s="287">
        <v>323.524</v>
      </c>
      <c r="AA12" s="287">
        <v>343.49900000000002</v>
      </c>
      <c r="AB12" s="287">
        <v>347.10399999999998</v>
      </c>
      <c r="AC12" s="287">
        <v>354.21300000000002</v>
      </c>
      <c r="AD12" s="287">
        <v>302.83300000000003</v>
      </c>
      <c r="AE12" s="287">
        <v>309.14800000000002</v>
      </c>
    </row>
    <row r="13" spans="1:31" x14ac:dyDescent="0.45">
      <c r="A13" s="292" t="s">
        <v>488</v>
      </c>
      <c r="B13" s="292" t="s">
        <v>210</v>
      </c>
      <c r="C13" s="287">
        <v>0</v>
      </c>
      <c r="D13" s="287">
        <v>0</v>
      </c>
      <c r="E13" s="287">
        <v>0</v>
      </c>
      <c r="F13" s="287">
        <v>0</v>
      </c>
      <c r="G13" s="287">
        <v>0</v>
      </c>
      <c r="H13" s="287">
        <v>0</v>
      </c>
      <c r="I13" s="287">
        <v>0</v>
      </c>
      <c r="J13" s="287">
        <v>0</v>
      </c>
      <c r="K13" s="287">
        <v>0</v>
      </c>
      <c r="L13" s="287">
        <v>0</v>
      </c>
      <c r="M13" s="287">
        <v>0</v>
      </c>
      <c r="N13" s="287">
        <v>0</v>
      </c>
      <c r="O13" s="287">
        <v>0</v>
      </c>
      <c r="P13" s="287">
        <v>0</v>
      </c>
      <c r="Q13" s="287">
        <v>0</v>
      </c>
      <c r="R13" s="287">
        <v>0</v>
      </c>
      <c r="S13" s="287">
        <v>1.837</v>
      </c>
      <c r="T13" s="287">
        <v>0</v>
      </c>
      <c r="U13" s="287">
        <v>0</v>
      </c>
      <c r="V13" s="287">
        <v>0</v>
      </c>
      <c r="W13" s="287">
        <v>0</v>
      </c>
      <c r="X13" s="287">
        <v>0</v>
      </c>
      <c r="Y13" s="287">
        <v>0</v>
      </c>
      <c r="Z13" s="287">
        <v>0</v>
      </c>
      <c r="AA13" s="287">
        <v>0</v>
      </c>
      <c r="AB13" s="287">
        <v>0</v>
      </c>
      <c r="AC13" s="287">
        <v>0</v>
      </c>
      <c r="AD13" s="287">
        <v>0</v>
      </c>
      <c r="AE13" s="287">
        <v>0</v>
      </c>
    </row>
    <row r="14" spans="1:31" x14ac:dyDescent="0.45">
      <c r="A14" s="292" t="s">
        <v>487</v>
      </c>
      <c r="B14" s="292" t="s">
        <v>486</v>
      </c>
      <c r="C14" s="287">
        <v>0</v>
      </c>
      <c r="D14" s="287">
        <v>0</v>
      </c>
      <c r="E14" s="287">
        <v>0</v>
      </c>
      <c r="F14" s="287">
        <v>0</v>
      </c>
      <c r="G14" s="287">
        <v>7.8620000000000001</v>
      </c>
      <c r="H14" s="287">
        <v>28.138999999999999</v>
      </c>
      <c r="I14" s="287">
        <v>69.483999999999995</v>
      </c>
      <c r="J14" s="287">
        <v>55.64</v>
      </c>
      <c r="K14" s="287">
        <v>38.631999999999998</v>
      </c>
      <c r="L14" s="287">
        <v>50.311</v>
      </c>
      <c r="M14" s="287">
        <v>29.943999999999999</v>
      </c>
      <c r="N14" s="287">
        <v>30.47</v>
      </c>
      <c r="O14" s="287">
        <v>26.852</v>
      </c>
      <c r="P14" s="287">
        <v>1.9690000000000001</v>
      </c>
      <c r="Q14" s="287">
        <v>1.3779999999999999</v>
      </c>
      <c r="R14" s="287">
        <v>0</v>
      </c>
      <c r="S14" s="287">
        <v>0</v>
      </c>
      <c r="T14" s="287">
        <v>0</v>
      </c>
      <c r="U14" s="287">
        <v>0</v>
      </c>
      <c r="V14" s="287">
        <v>0</v>
      </c>
      <c r="W14" s="287">
        <v>0</v>
      </c>
      <c r="X14" s="287">
        <v>0</v>
      </c>
      <c r="Y14" s="287">
        <v>0</v>
      </c>
      <c r="Z14" s="287">
        <v>0</v>
      </c>
      <c r="AA14" s="287">
        <v>0</v>
      </c>
      <c r="AB14" s="287">
        <v>0</v>
      </c>
      <c r="AC14" s="287">
        <v>0</v>
      </c>
      <c r="AD14" s="287">
        <v>0</v>
      </c>
      <c r="AE14" s="287">
        <v>0</v>
      </c>
    </row>
    <row r="15" spans="1:31" x14ac:dyDescent="0.45">
      <c r="A15" s="292" t="s">
        <v>485</v>
      </c>
      <c r="B15" s="292" t="s">
        <v>484</v>
      </c>
      <c r="C15" s="287">
        <v>453.96100000000001</v>
      </c>
      <c r="D15" s="287">
        <v>425.03199999999998</v>
      </c>
      <c r="E15" s="287">
        <v>259.54899999999998</v>
      </c>
      <c r="F15" s="287">
        <v>625.16800000000001</v>
      </c>
      <c r="G15" s="287">
        <v>1307.49</v>
      </c>
      <c r="H15" s="287">
        <v>1346.8689999999999</v>
      </c>
      <c r="I15" s="287">
        <v>1380.077</v>
      </c>
      <c r="J15" s="287">
        <v>1244.825</v>
      </c>
      <c r="K15" s="287">
        <v>1174.249</v>
      </c>
      <c r="L15" s="287">
        <v>952.01900000000001</v>
      </c>
      <c r="M15" s="287">
        <v>754.14</v>
      </c>
      <c r="N15" s="287">
        <v>685.50599999999997</v>
      </c>
      <c r="O15" s="287">
        <v>332.42500000000001</v>
      </c>
      <c r="P15" s="287">
        <v>409.86200000000002</v>
      </c>
      <c r="Q15" s="287">
        <v>295.00099999999998</v>
      </c>
      <c r="R15" s="287">
        <v>220.41200000000001</v>
      </c>
      <c r="S15" s="287">
        <v>209.501</v>
      </c>
      <c r="T15" s="287">
        <v>379.30599999999998</v>
      </c>
      <c r="U15" s="287">
        <v>319.95600000000002</v>
      </c>
      <c r="V15" s="287">
        <v>185.952</v>
      </c>
      <c r="W15" s="287">
        <v>53.673000000000002</v>
      </c>
      <c r="X15" s="287">
        <v>69.177999999999997</v>
      </c>
      <c r="Y15" s="287">
        <v>21.687999999999999</v>
      </c>
      <c r="Z15" s="287">
        <v>19.905999999999999</v>
      </c>
      <c r="AA15" s="287">
        <v>17.393999999999998</v>
      </c>
      <c r="AB15" s="287">
        <v>25.291</v>
      </c>
      <c r="AC15" s="287">
        <v>23.574999999999999</v>
      </c>
      <c r="AD15" s="287">
        <v>18.681000000000001</v>
      </c>
      <c r="AE15" s="287">
        <v>16.864999999999998</v>
      </c>
    </row>
    <row r="16" spans="1:31" x14ac:dyDescent="0.45">
      <c r="A16" s="292" t="s">
        <v>483</v>
      </c>
      <c r="B16" s="292" t="s">
        <v>482</v>
      </c>
      <c r="C16" s="287">
        <v>0.27100000000000002</v>
      </c>
      <c r="D16" s="287">
        <v>0</v>
      </c>
      <c r="E16" s="287">
        <v>15.353999999999999</v>
      </c>
      <c r="F16" s="287">
        <v>4.1340000000000003</v>
      </c>
      <c r="G16" s="287">
        <v>3.597</v>
      </c>
      <c r="H16" s="287">
        <v>10.648999999999999</v>
      </c>
      <c r="I16" s="287">
        <v>41.6</v>
      </c>
      <c r="J16" s="287">
        <v>9.8379999999999992</v>
      </c>
      <c r="K16" s="287">
        <v>9.8059999999999992</v>
      </c>
      <c r="L16" s="287">
        <v>4.9169999999999998</v>
      </c>
      <c r="M16" s="287">
        <v>0</v>
      </c>
      <c r="N16" s="287">
        <v>0</v>
      </c>
      <c r="O16" s="287">
        <v>0</v>
      </c>
      <c r="P16" s="287">
        <v>0</v>
      </c>
      <c r="Q16" s="287">
        <v>2.9380000000000002</v>
      </c>
      <c r="R16" s="287">
        <v>2.9380000000000002</v>
      </c>
      <c r="S16" s="287">
        <v>1.175</v>
      </c>
      <c r="T16" s="287">
        <v>2.17</v>
      </c>
      <c r="U16" s="287">
        <v>4.8010000000000002</v>
      </c>
      <c r="V16" s="287">
        <v>4.181</v>
      </c>
      <c r="W16" s="287">
        <v>1.2350000000000001</v>
      </c>
      <c r="X16" s="287">
        <v>1.276</v>
      </c>
      <c r="Y16" s="287">
        <v>0</v>
      </c>
      <c r="Z16" s="287">
        <v>0</v>
      </c>
      <c r="AA16" s="287">
        <v>0</v>
      </c>
      <c r="AB16" s="287">
        <v>0</v>
      </c>
      <c r="AC16" s="287">
        <v>0.86799999999999999</v>
      </c>
      <c r="AD16" s="287">
        <v>4.9000000000000002E-2</v>
      </c>
      <c r="AE16" s="287">
        <v>2.9000000000000001E-2</v>
      </c>
    </row>
    <row r="17" spans="1:31" x14ac:dyDescent="0.45">
      <c r="A17" s="292" t="s">
        <v>481</v>
      </c>
      <c r="B17" s="292" t="s">
        <v>480</v>
      </c>
      <c r="C17" s="287">
        <v>109.083</v>
      </c>
      <c r="D17" s="287">
        <v>250.90799999999999</v>
      </c>
      <c r="E17" s="287">
        <v>67.546999999999997</v>
      </c>
      <c r="F17" s="287">
        <v>34.054000000000002</v>
      </c>
      <c r="G17" s="287">
        <v>22.457000000000001</v>
      </c>
      <c r="H17" s="287">
        <v>37.372</v>
      </c>
      <c r="I17" s="287">
        <v>45.311</v>
      </c>
      <c r="J17" s="287">
        <v>58.33</v>
      </c>
      <c r="K17" s="287">
        <v>49.328000000000003</v>
      </c>
      <c r="L17" s="287">
        <v>24.648</v>
      </c>
      <c r="M17" s="287">
        <v>34.743000000000002</v>
      </c>
      <c r="N17" s="287">
        <v>22.358000000000001</v>
      </c>
      <c r="O17" s="287">
        <v>19.928000000000001</v>
      </c>
      <c r="P17" s="287">
        <v>22.236000000000001</v>
      </c>
      <c r="Q17" s="287">
        <v>75.445999999999998</v>
      </c>
      <c r="R17" s="287">
        <v>13.577</v>
      </c>
      <c r="S17" s="287">
        <v>11.718</v>
      </c>
      <c r="T17" s="287">
        <v>7.4870000000000001</v>
      </c>
      <c r="U17" s="287">
        <v>8.4540000000000006</v>
      </c>
      <c r="V17" s="287">
        <v>6.9059999999999997</v>
      </c>
      <c r="W17" s="287">
        <v>229.38499999999999</v>
      </c>
      <c r="X17" s="287">
        <v>327.83300000000003</v>
      </c>
      <c r="Y17" s="287">
        <v>327.71300000000002</v>
      </c>
      <c r="Z17" s="287">
        <v>298.07799999999997</v>
      </c>
      <c r="AA17" s="287">
        <v>324.72800000000001</v>
      </c>
      <c r="AB17" s="287">
        <v>320.91300000000001</v>
      </c>
      <c r="AC17" s="287">
        <v>328.87700000000001</v>
      </c>
      <c r="AD17" s="287">
        <v>283.255</v>
      </c>
      <c r="AE17" s="287">
        <v>291.964</v>
      </c>
    </row>
    <row r="18" spans="1:31" x14ac:dyDescent="0.45">
      <c r="A18" s="292" t="s">
        <v>479</v>
      </c>
      <c r="B18" s="292" t="s">
        <v>478</v>
      </c>
      <c r="C18" s="287">
        <v>1.996</v>
      </c>
      <c r="D18" s="287">
        <v>2.698</v>
      </c>
      <c r="E18" s="287">
        <v>3.3690000000000002</v>
      </c>
      <c r="F18" s="287">
        <v>4.0220000000000002</v>
      </c>
      <c r="G18" s="287">
        <v>2.008</v>
      </c>
      <c r="H18" s="287">
        <v>1.9910000000000001</v>
      </c>
      <c r="I18" s="287">
        <v>1.996</v>
      </c>
      <c r="J18" s="287">
        <v>0.67400000000000004</v>
      </c>
      <c r="K18" s="287">
        <v>0.63700000000000001</v>
      </c>
      <c r="L18" s="287">
        <v>0</v>
      </c>
      <c r="M18" s="287">
        <v>3.4</v>
      </c>
      <c r="N18" s="287">
        <v>0</v>
      </c>
      <c r="O18" s="287">
        <v>0</v>
      </c>
      <c r="P18" s="287">
        <v>0</v>
      </c>
      <c r="Q18" s="287">
        <v>0</v>
      </c>
      <c r="R18" s="287">
        <v>0</v>
      </c>
      <c r="S18" s="287">
        <v>0</v>
      </c>
      <c r="T18" s="287">
        <v>0</v>
      </c>
      <c r="U18" s="287">
        <v>1.3260000000000001</v>
      </c>
      <c r="V18" s="287">
        <v>0</v>
      </c>
      <c r="W18" s="287">
        <v>0</v>
      </c>
      <c r="X18" s="287">
        <v>0</v>
      </c>
      <c r="Y18" s="287">
        <v>0</v>
      </c>
      <c r="Z18" s="287">
        <v>2.7370000000000001</v>
      </c>
      <c r="AA18" s="287">
        <v>0</v>
      </c>
      <c r="AB18" s="287">
        <v>0</v>
      </c>
      <c r="AC18" s="287">
        <v>0</v>
      </c>
      <c r="AD18" s="287">
        <v>1.9E-2</v>
      </c>
      <c r="AE18" s="287">
        <v>2.4E-2</v>
      </c>
    </row>
    <row r="19" spans="1:31" x14ac:dyDescent="0.45">
      <c r="A19" s="292" t="s">
        <v>477</v>
      </c>
      <c r="B19" s="292" t="s">
        <v>476</v>
      </c>
      <c r="C19" s="287">
        <v>0</v>
      </c>
      <c r="D19" s="287">
        <v>0</v>
      </c>
      <c r="E19" s="287">
        <v>0</v>
      </c>
      <c r="F19" s="287">
        <v>0</v>
      </c>
      <c r="G19" s="287">
        <v>0</v>
      </c>
      <c r="H19" s="287">
        <v>0</v>
      </c>
      <c r="I19" s="287">
        <v>0</v>
      </c>
      <c r="J19" s="287">
        <v>0</v>
      </c>
      <c r="K19" s="287">
        <v>0</v>
      </c>
      <c r="L19" s="287">
        <v>0</v>
      </c>
      <c r="M19" s="287">
        <v>0</v>
      </c>
      <c r="N19" s="287">
        <v>0</v>
      </c>
      <c r="O19" s="287">
        <v>0</v>
      </c>
      <c r="P19" s="287">
        <v>0</v>
      </c>
      <c r="Q19" s="287">
        <v>0</v>
      </c>
      <c r="R19" s="287">
        <v>0</v>
      </c>
      <c r="S19" s="287">
        <v>0</v>
      </c>
      <c r="T19" s="287">
        <v>0</v>
      </c>
      <c r="U19" s="287">
        <v>0</v>
      </c>
      <c r="V19" s="287">
        <v>0</v>
      </c>
      <c r="W19" s="287">
        <v>0</v>
      </c>
      <c r="X19" s="287">
        <v>0</v>
      </c>
      <c r="Y19" s="287">
        <v>0</v>
      </c>
      <c r="Z19" s="287">
        <v>0</v>
      </c>
      <c r="AA19" s="287">
        <v>0</v>
      </c>
      <c r="AB19" s="287">
        <v>0</v>
      </c>
      <c r="AC19" s="287">
        <v>0</v>
      </c>
      <c r="AD19" s="287">
        <v>0</v>
      </c>
      <c r="AE19" s="287">
        <v>0</v>
      </c>
    </row>
    <row r="20" spans="1:31" x14ac:dyDescent="0.45">
      <c r="A20" s="292" t="s">
        <v>475</v>
      </c>
      <c r="B20" s="292" t="s">
        <v>474</v>
      </c>
      <c r="C20" s="287">
        <v>0.54900000000000004</v>
      </c>
      <c r="D20" s="287">
        <v>0</v>
      </c>
      <c r="E20" s="287">
        <v>0</v>
      </c>
      <c r="F20" s="287">
        <v>0</v>
      </c>
      <c r="G20" s="287">
        <v>0</v>
      </c>
      <c r="H20" s="287">
        <v>0</v>
      </c>
      <c r="I20" s="287">
        <v>0</v>
      </c>
      <c r="J20" s="287">
        <v>0</v>
      </c>
      <c r="K20" s="287">
        <v>0</v>
      </c>
      <c r="L20" s="287">
        <v>0</v>
      </c>
      <c r="M20" s="287">
        <v>0</v>
      </c>
      <c r="N20" s="287">
        <v>0</v>
      </c>
      <c r="O20" s="287">
        <v>0</v>
      </c>
      <c r="P20" s="287">
        <v>0</v>
      </c>
      <c r="Q20" s="287">
        <v>0</v>
      </c>
      <c r="R20" s="287">
        <v>0</v>
      </c>
      <c r="S20" s="287">
        <v>0</v>
      </c>
      <c r="T20" s="287">
        <v>0</v>
      </c>
      <c r="U20" s="287">
        <v>0</v>
      </c>
      <c r="V20" s="287">
        <v>0</v>
      </c>
      <c r="W20" s="287">
        <v>0</v>
      </c>
      <c r="X20" s="287">
        <v>0</v>
      </c>
      <c r="Y20" s="287">
        <v>0</v>
      </c>
      <c r="Z20" s="287">
        <v>0</v>
      </c>
      <c r="AA20" s="287">
        <v>0</v>
      </c>
      <c r="AB20" s="287">
        <v>0</v>
      </c>
      <c r="AC20" s="287">
        <v>0</v>
      </c>
      <c r="AD20" s="287">
        <v>0</v>
      </c>
      <c r="AE20" s="287">
        <v>0</v>
      </c>
    </row>
    <row r="21" spans="1:31" x14ac:dyDescent="0.45">
      <c r="A21" s="292" t="s">
        <v>473</v>
      </c>
      <c r="B21" s="292" t="s">
        <v>472</v>
      </c>
      <c r="C21" s="287">
        <v>13.06</v>
      </c>
      <c r="D21" s="287">
        <v>0.41099999999999998</v>
      </c>
      <c r="E21" s="287">
        <v>0.877</v>
      </c>
      <c r="F21" s="287">
        <v>1.7490000000000001</v>
      </c>
      <c r="G21" s="287">
        <v>2.2069999999999999</v>
      </c>
      <c r="H21" s="287">
        <v>1.3160000000000001</v>
      </c>
      <c r="I21" s="287">
        <v>2.2040000000000002</v>
      </c>
      <c r="J21" s="287">
        <v>2.1659999999999999</v>
      </c>
      <c r="K21" s="287">
        <v>1.75</v>
      </c>
      <c r="L21" s="287">
        <v>1.246</v>
      </c>
      <c r="M21" s="287">
        <v>1.1850000000000001</v>
      </c>
      <c r="N21" s="287">
        <v>0.78700000000000003</v>
      </c>
      <c r="O21" s="287">
        <v>0.79</v>
      </c>
      <c r="P21" s="287">
        <v>3.6059999999999999</v>
      </c>
      <c r="Q21" s="287">
        <v>3.6019999999999999</v>
      </c>
      <c r="R21" s="287">
        <v>3.12</v>
      </c>
      <c r="S21" s="287">
        <v>5.2359999999999998</v>
      </c>
      <c r="T21" s="287">
        <v>9.7080000000000002</v>
      </c>
      <c r="U21" s="287">
        <v>9.9429999999999996</v>
      </c>
      <c r="V21" s="287">
        <v>7.7480000000000002</v>
      </c>
      <c r="W21" s="287">
        <v>2.78</v>
      </c>
      <c r="X21" s="287">
        <v>11.409000000000001</v>
      </c>
      <c r="Y21" s="287">
        <v>3.2050000000000001</v>
      </c>
      <c r="Z21" s="287">
        <v>2.802</v>
      </c>
      <c r="AA21" s="287">
        <v>1.377</v>
      </c>
      <c r="AB21" s="287">
        <v>0.9</v>
      </c>
      <c r="AC21" s="287">
        <v>0.89400000000000002</v>
      </c>
      <c r="AD21" s="287">
        <v>0.83</v>
      </c>
      <c r="AE21" s="287">
        <v>0.26500000000000001</v>
      </c>
    </row>
    <row r="22" spans="1:31" x14ac:dyDescent="0.45">
      <c r="A22" s="292" t="s">
        <v>471</v>
      </c>
      <c r="B22" s="292" t="s">
        <v>470</v>
      </c>
      <c r="C22" s="287">
        <v>0</v>
      </c>
      <c r="D22" s="287">
        <v>0</v>
      </c>
      <c r="E22" s="287">
        <v>0</v>
      </c>
      <c r="F22" s="287">
        <v>0</v>
      </c>
      <c r="G22" s="287">
        <v>0</v>
      </c>
      <c r="H22" s="287">
        <v>0</v>
      </c>
      <c r="I22" s="287">
        <v>0</v>
      </c>
      <c r="J22" s="287">
        <v>0</v>
      </c>
      <c r="K22" s="287">
        <v>0</v>
      </c>
      <c r="L22" s="287">
        <v>0</v>
      </c>
      <c r="M22" s="287">
        <v>0</v>
      </c>
      <c r="N22" s="287">
        <v>0</v>
      </c>
      <c r="O22" s="287">
        <v>0</v>
      </c>
      <c r="P22" s="287">
        <v>0</v>
      </c>
      <c r="Q22" s="287">
        <v>0</v>
      </c>
      <c r="R22" s="287">
        <v>0</v>
      </c>
      <c r="S22" s="287">
        <v>0</v>
      </c>
      <c r="T22" s="287">
        <v>0</v>
      </c>
      <c r="U22" s="287">
        <v>0</v>
      </c>
      <c r="V22" s="287">
        <v>0</v>
      </c>
      <c r="W22" s="287">
        <v>0</v>
      </c>
      <c r="X22" s="287">
        <v>0</v>
      </c>
      <c r="Y22" s="287">
        <v>0</v>
      </c>
      <c r="Z22" s="287">
        <v>0</v>
      </c>
      <c r="AA22" s="287">
        <v>0</v>
      </c>
      <c r="AB22" s="287">
        <v>0</v>
      </c>
      <c r="AC22" s="287">
        <v>0</v>
      </c>
      <c r="AD22" s="287">
        <v>0</v>
      </c>
      <c r="AE22" s="287">
        <v>0</v>
      </c>
    </row>
    <row r="23" spans="1:31" x14ac:dyDescent="0.45">
      <c r="A23" s="292" t="s">
        <v>469</v>
      </c>
      <c r="B23" s="292" t="s">
        <v>468</v>
      </c>
      <c r="C23" s="287">
        <v>60.383000000000003</v>
      </c>
      <c r="D23" s="287">
        <v>59.2</v>
      </c>
      <c r="E23" s="287">
        <v>51.075000000000003</v>
      </c>
      <c r="F23" s="287">
        <v>47.249000000000002</v>
      </c>
      <c r="G23" s="287">
        <v>39.573999999999998</v>
      </c>
      <c r="H23" s="287">
        <v>34.093000000000004</v>
      </c>
      <c r="I23" s="287">
        <v>39.015999999999998</v>
      </c>
      <c r="J23" s="287">
        <v>36.220999999999997</v>
      </c>
      <c r="K23" s="287">
        <v>37.962000000000003</v>
      </c>
      <c r="L23" s="287">
        <v>31.018999999999998</v>
      </c>
      <c r="M23" s="287">
        <v>26.332999999999998</v>
      </c>
      <c r="N23" s="287">
        <v>28.524999999999999</v>
      </c>
      <c r="O23" s="287">
        <v>26.913</v>
      </c>
      <c r="P23" s="287">
        <v>24.849</v>
      </c>
      <c r="Q23" s="287">
        <v>28.375</v>
      </c>
      <c r="R23" s="287">
        <v>22.012</v>
      </c>
      <c r="S23" s="287">
        <v>9.0280000000000005</v>
      </c>
      <c r="T23" s="287">
        <v>17.541</v>
      </c>
      <c r="U23" s="287">
        <v>17.777000000000001</v>
      </c>
      <c r="V23" s="287">
        <v>9.0920000000000005</v>
      </c>
      <c r="W23" s="287">
        <v>3.3959999999999999</v>
      </c>
      <c r="X23" s="287">
        <v>3.4390000000000001</v>
      </c>
      <c r="Y23" s="287">
        <v>3.2240000000000002</v>
      </c>
      <c r="Z23" s="287">
        <v>2.9449999999999998</v>
      </c>
      <c r="AA23" s="287">
        <v>2.8370000000000002</v>
      </c>
      <c r="AB23" s="287">
        <v>2.5369999999999999</v>
      </c>
      <c r="AC23" s="287">
        <v>2.58</v>
      </c>
      <c r="AD23" s="287">
        <v>0</v>
      </c>
      <c r="AE23" s="287">
        <v>0</v>
      </c>
    </row>
    <row r="24" spans="1:31" x14ac:dyDescent="0.45">
      <c r="A24" s="292" t="s">
        <v>467</v>
      </c>
      <c r="B24" s="292" t="s">
        <v>466</v>
      </c>
      <c r="C24" s="287">
        <v>60.383000000000003</v>
      </c>
      <c r="D24" s="287">
        <v>62.252000000000002</v>
      </c>
      <c r="E24" s="287">
        <v>51.075000000000003</v>
      </c>
      <c r="F24" s="287">
        <v>50.537999999999997</v>
      </c>
      <c r="G24" s="287">
        <v>40.024999999999999</v>
      </c>
      <c r="H24" s="287">
        <v>34.093000000000004</v>
      </c>
      <c r="I24" s="287">
        <v>39.618000000000002</v>
      </c>
      <c r="J24" s="287">
        <v>36.220999999999997</v>
      </c>
      <c r="K24" s="287">
        <v>37.962000000000003</v>
      </c>
      <c r="L24" s="287">
        <v>31.018999999999998</v>
      </c>
      <c r="M24" s="287">
        <v>26.332999999999998</v>
      </c>
      <c r="N24" s="287">
        <v>28.524999999999999</v>
      </c>
      <c r="O24" s="287">
        <v>30.222999999999999</v>
      </c>
      <c r="P24" s="287">
        <v>27.321000000000002</v>
      </c>
      <c r="Q24" s="287">
        <v>32.524000000000001</v>
      </c>
      <c r="R24" s="287">
        <v>25.387</v>
      </c>
      <c r="S24" s="287">
        <v>11.436</v>
      </c>
      <c r="T24" s="287">
        <v>18.917000000000002</v>
      </c>
      <c r="U24" s="287">
        <v>26.16</v>
      </c>
      <c r="V24" s="287">
        <v>11.134</v>
      </c>
      <c r="W24" s="287">
        <v>26.045999999999999</v>
      </c>
      <c r="X24" s="287">
        <v>25.460999999999999</v>
      </c>
      <c r="Y24" s="287">
        <v>22.719000000000001</v>
      </c>
      <c r="Z24" s="287">
        <v>30.782</v>
      </c>
      <c r="AA24" s="287">
        <v>23.623999999999999</v>
      </c>
      <c r="AB24" s="287">
        <v>34.807000000000002</v>
      </c>
      <c r="AC24" s="287">
        <v>28.745999999999999</v>
      </c>
      <c r="AD24" s="287">
        <v>32.325000000000003</v>
      </c>
      <c r="AE24" s="287">
        <v>36.469000000000001</v>
      </c>
    </row>
    <row r="25" spans="1:31" x14ac:dyDescent="0.45">
      <c r="A25" s="292" t="s">
        <v>465</v>
      </c>
      <c r="B25" s="292" t="s">
        <v>464</v>
      </c>
      <c r="C25" s="287">
        <v>0</v>
      </c>
      <c r="D25" s="287">
        <v>3.052</v>
      </c>
      <c r="E25" s="287">
        <v>0</v>
      </c>
      <c r="F25" s="287">
        <v>3.2890000000000001</v>
      </c>
      <c r="G25" s="287">
        <v>0.45100000000000001</v>
      </c>
      <c r="H25" s="287">
        <v>0</v>
      </c>
      <c r="I25" s="287">
        <v>0.60199999999999998</v>
      </c>
      <c r="J25" s="287">
        <v>0</v>
      </c>
      <c r="K25" s="287">
        <v>0</v>
      </c>
      <c r="L25" s="287">
        <v>0</v>
      </c>
      <c r="M25" s="287">
        <v>0</v>
      </c>
      <c r="N25" s="287">
        <v>0</v>
      </c>
      <c r="O25" s="287">
        <v>3.31</v>
      </c>
      <c r="P25" s="287">
        <v>2.472</v>
      </c>
      <c r="Q25" s="287">
        <v>4.149</v>
      </c>
      <c r="R25" s="287">
        <v>3.375</v>
      </c>
      <c r="S25" s="287">
        <v>2.4079999999999999</v>
      </c>
      <c r="T25" s="287">
        <v>1.3759999999999999</v>
      </c>
      <c r="U25" s="287">
        <v>8.3829999999999991</v>
      </c>
      <c r="V25" s="287">
        <v>2.0419999999999998</v>
      </c>
      <c r="W25" s="287">
        <v>2.73</v>
      </c>
      <c r="X25" s="287">
        <v>3.0089999999999999</v>
      </c>
      <c r="Y25" s="287">
        <v>2.3220000000000001</v>
      </c>
      <c r="Z25" s="287">
        <v>8.2759999999999998</v>
      </c>
      <c r="AA25" s="287">
        <v>1.87</v>
      </c>
      <c r="AB25" s="287">
        <v>9.4369999999999994</v>
      </c>
      <c r="AC25" s="287">
        <v>5.9109999999999996</v>
      </c>
      <c r="AD25" s="287">
        <v>5.7930000000000001</v>
      </c>
      <c r="AE25" s="287">
        <v>7.89</v>
      </c>
    </row>
    <row r="26" spans="1:31" x14ac:dyDescent="0.45">
      <c r="A26" s="292" t="s">
        <v>463</v>
      </c>
      <c r="B26" s="292" t="s">
        <v>462</v>
      </c>
      <c r="C26" s="287">
        <v>0</v>
      </c>
      <c r="D26" s="287">
        <v>0</v>
      </c>
      <c r="E26" s="287">
        <v>0</v>
      </c>
      <c r="F26" s="287">
        <v>0</v>
      </c>
      <c r="G26" s="287">
        <v>0</v>
      </c>
      <c r="H26" s="287">
        <v>0</v>
      </c>
      <c r="I26" s="287">
        <v>0</v>
      </c>
      <c r="J26" s="287">
        <v>0</v>
      </c>
      <c r="K26" s="287">
        <v>0</v>
      </c>
      <c r="L26" s="287">
        <v>0</v>
      </c>
      <c r="M26" s="287">
        <v>0</v>
      </c>
      <c r="N26" s="287">
        <v>0</v>
      </c>
      <c r="O26" s="287">
        <v>0</v>
      </c>
      <c r="P26" s="287">
        <v>0</v>
      </c>
      <c r="Q26" s="287">
        <v>0</v>
      </c>
      <c r="R26" s="287">
        <v>0</v>
      </c>
      <c r="S26" s="287">
        <v>0</v>
      </c>
      <c r="T26" s="287">
        <v>0</v>
      </c>
      <c r="U26" s="287">
        <v>0</v>
      </c>
      <c r="V26" s="287">
        <v>0</v>
      </c>
      <c r="W26" s="287">
        <v>0</v>
      </c>
      <c r="X26" s="287">
        <v>0</v>
      </c>
      <c r="Y26" s="287">
        <v>0</v>
      </c>
      <c r="Z26" s="287">
        <v>0</v>
      </c>
      <c r="AA26" s="287">
        <v>0</v>
      </c>
      <c r="AB26" s="287">
        <v>0</v>
      </c>
      <c r="AC26" s="287">
        <v>0</v>
      </c>
      <c r="AD26" s="287">
        <v>0</v>
      </c>
      <c r="AE26" s="287">
        <v>0</v>
      </c>
    </row>
    <row r="27" spans="1:31" x14ac:dyDescent="0.45">
      <c r="A27" s="292" t="s">
        <v>461</v>
      </c>
      <c r="B27" s="292" t="s">
        <v>309</v>
      </c>
      <c r="C27" s="287">
        <v>0</v>
      </c>
      <c r="D27" s="287">
        <v>0</v>
      </c>
      <c r="E27" s="287">
        <v>0</v>
      </c>
      <c r="F27" s="287">
        <v>0</v>
      </c>
      <c r="G27" s="287">
        <v>0</v>
      </c>
      <c r="H27" s="287">
        <v>0</v>
      </c>
      <c r="I27" s="287">
        <v>0</v>
      </c>
      <c r="J27" s="287">
        <v>0</v>
      </c>
      <c r="K27" s="287">
        <v>0</v>
      </c>
      <c r="L27" s="287">
        <v>0</v>
      </c>
      <c r="M27" s="287">
        <v>0</v>
      </c>
      <c r="N27" s="287">
        <v>0</v>
      </c>
      <c r="O27" s="287">
        <v>0</v>
      </c>
      <c r="P27" s="287">
        <v>0</v>
      </c>
      <c r="Q27" s="287">
        <v>0</v>
      </c>
      <c r="R27" s="287">
        <v>0</v>
      </c>
      <c r="S27" s="287">
        <v>0</v>
      </c>
      <c r="T27" s="287">
        <v>0</v>
      </c>
      <c r="U27" s="287">
        <v>0</v>
      </c>
      <c r="V27" s="287">
        <v>0</v>
      </c>
      <c r="W27" s="287">
        <v>19.920000000000002</v>
      </c>
      <c r="X27" s="287">
        <v>19.012</v>
      </c>
      <c r="Y27" s="287">
        <v>17.172999999999998</v>
      </c>
      <c r="Z27" s="287">
        <v>19.561</v>
      </c>
      <c r="AA27" s="287">
        <v>18.917000000000002</v>
      </c>
      <c r="AB27" s="287">
        <v>22.834</v>
      </c>
      <c r="AC27" s="287">
        <v>20.254000000000001</v>
      </c>
      <c r="AD27" s="287">
        <v>26.532</v>
      </c>
      <c r="AE27" s="287">
        <v>28.579000000000001</v>
      </c>
    </row>
    <row r="28" spans="1:31" x14ac:dyDescent="0.45">
      <c r="A28" s="292" t="s">
        <v>460</v>
      </c>
      <c r="B28" s="292" t="s">
        <v>36</v>
      </c>
      <c r="C28" s="287">
        <v>2371.5410000000002</v>
      </c>
      <c r="D28" s="287">
        <v>2249.8690000000001</v>
      </c>
      <c r="E28" s="287">
        <v>2203.9549999999999</v>
      </c>
      <c r="F28" s="287">
        <v>2362.683</v>
      </c>
      <c r="G28" s="287">
        <v>2112.64</v>
      </c>
      <c r="H28" s="287">
        <v>2183.665</v>
      </c>
      <c r="I28" s="287">
        <v>2164.6610000000001</v>
      </c>
      <c r="J28" s="287">
        <v>2091.058</v>
      </c>
      <c r="K28" s="287">
        <v>1952.9670000000001</v>
      </c>
      <c r="L28" s="287">
        <v>1804.643</v>
      </c>
      <c r="M28" s="287">
        <v>1793.2090000000001</v>
      </c>
      <c r="N28" s="287">
        <v>1767.24</v>
      </c>
      <c r="O28" s="287">
        <v>1705.59</v>
      </c>
      <c r="P28" s="287">
        <v>1657.527</v>
      </c>
      <c r="Q28" s="287">
        <v>1637.8309999999999</v>
      </c>
      <c r="R28" s="287">
        <v>1546.261</v>
      </c>
      <c r="S28" s="287">
        <v>1461.393</v>
      </c>
      <c r="T28" s="287">
        <v>1366.5509999999999</v>
      </c>
      <c r="U28" s="287">
        <v>1308.5989999999999</v>
      </c>
      <c r="V28" s="287">
        <v>1300.3430000000001</v>
      </c>
      <c r="W28" s="287">
        <v>1258.557</v>
      </c>
      <c r="X28" s="287">
        <v>1257.2239999999999</v>
      </c>
      <c r="Y28" s="287">
        <v>1178.77</v>
      </c>
      <c r="Z28" s="287">
        <v>1110.624</v>
      </c>
      <c r="AA28" s="287">
        <v>1073.1189999999999</v>
      </c>
      <c r="AB28" s="287">
        <v>1033.4069999999999</v>
      </c>
      <c r="AC28" s="287">
        <v>967.15300000000002</v>
      </c>
      <c r="AD28" s="287">
        <v>903.79200000000003</v>
      </c>
      <c r="AE28" s="287">
        <v>893.399</v>
      </c>
    </row>
    <row r="29" spans="1:31" x14ac:dyDescent="0.45">
      <c r="A29" s="292" t="s">
        <v>459</v>
      </c>
      <c r="B29" s="292" t="s">
        <v>458</v>
      </c>
      <c r="C29" s="287">
        <v>3356.2750000000001</v>
      </c>
      <c r="D29" s="287">
        <v>3416.8609999999999</v>
      </c>
      <c r="E29" s="287">
        <v>3161.0810000000001</v>
      </c>
      <c r="F29" s="287">
        <v>3333.2280000000001</v>
      </c>
      <c r="G29" s="287">
        <v>3713.4940000000001</v>
      </c>
      <c r="H29" s="287">
        <v>3808.8110000000001</v>
      </c>
      <c r="I29" s="287">
        <v>3972.1729999999998</v>
      </c>
      <c r="J29" s="287">
        <v>3667.3780000000002</v>
      </c>
      <c r="K29" s="287">
        <v>3423.4760000000001</v>
      </c>
      <c r="L29" s="287">
        <v>3012.346</v>
      </c>
      <c r="M29" s="287">
        <v>2665.098</v>
      </c>
      <c r="N29" s="287">
        <v>2512.7420000000002</v>
      </c>
      <c r="O29" s="287">
        <v>2088.04</v>
      </c>
      <c r="P29" s="287">
        <v>2071.732</v>
      </c>
      <c r="Q29" s="287">
        <v>1958.0930000000001</v>
      </c>
      <c r="R29" s="287">
        <v>1787.3820000000001</v>
      </c>
      <c r="S29" s="287">
        <v>1763.423</v>
      </c>
      <c r="T29" s="287">
        <v>1888.963</v>
      </c>
      <c r="U29" s="287">
        <v>1716.6220000000001</v>
      </c>
      <c r="V29" s="287">
        <v>1538.396</v>
      </c>
      <c r="W29" s="287">
        <v>1548.701</v>
      </c>
      <c r="X29" s="287">
        <v>1645.721</v>
      </c>
      <c r="Y29" s="287">
        <v>1503.461</v>
      </c>
      <c r="Z29" s="287">
        <v>1411.6849999999999</v>
      </c>
      <c r="AA29" s="287">
        <v>1339.347</v>
      </c>
      <c r="AB29" s="287">
        <v>1340.26</v>
      </c>
      <c r="AC29" s="287">
        <v>1307.645</v>
      </c>
      <c r="AD29" s="287">
        <v>1187.414</v>
      </c>
      <c r="AE29" s="287">
        <v>1173.6659999999999</v>
      </c>
    </row>
    <row r="30" spans="1:31" x14ac:dyDescent="0.45">
      <c r="A30" s="292" t="s">
        <v>457</v>
      </c>
      <c r="B30" s="292" t="s">
        <v>50</v>
      </c>
      <c r="C30" s="287">
        <v>90.563000000000002</v>
      </c>
      <c r="D30" s="287">
        <v>105.84699999999999</v>
      </c>
      <c r="E30" s="287">
        <v>168.358</v>
      </c>
      <c r="F30" s="287">
        <v>129.601</v>
      </c>
      <c r="G30" s="287">
        <v>130.61000000000001</v>
      </c>
      <c r="H30" s="287">
        <v>131.49199999999999</v>
      </c>
      <c r="I30" s="287">
        <v>128.375</v>
      </c>
      <c r="J30" s="287">
        <v>95.808000000000007</v>
      </c>
      <c r="K30" s="287">
        <v>70.679000000000002</v>
      </c>
      <c r="L30" s="287">
        <v>63.585999999999999</v>
      </c>
      <c r="M30" s="287">
        <v>56.728000000000002</v>
      </c>
      <c r="N30" s="287">
        <v>42.67</v>
      </c>
      <c r="O30" s="287">
        <v>39.273000000000003</v>
      </c>
      <c r="P30" s="287">
        <v>33.792000000000002</v>
      </c>
      <c r="Q30" s="287">
        <v>24.119</v>
      </c>
      <c r="R30" s="287">
        <v>27.707000000000001</v>
      </c>
      <c r="S30" s="287">
        <v>73.085999999999999</v>
      </c>
      <c r="T30" s="287">
        <v>60.77</v>
      </c>
      <c r="U30" s="287">
        <v>29.492000000000001</v>
      </c>
      <c r="V30" s="287">
        <v>34.264000000000003</v>
      </c>
      <c r="W30" s="287">
        <v>42.475999999999999</v>
      </c>
      <c r="X30" s="287">
        <v>37.700000000000003</v>
      </c>
      <c r="Y30" s="287">
        <v>34.642000000000003</v>
      </c>
      <c r="Z30" s="287">
        <v>18.556000000000001</v>
      </c>
      <c r="AA30" s="287">
        <v>17.536999999999999</v>
      </c>
      <c r="AB30" s="287">
        <v>27.574000000000002</v>
      </c>
      <c r="AC30" s="287">
        <v>39.999000000000002</v>
      </c>
      <c r="AD30" s="287">
        <v>31.716999999999999</v>
      </c>
      <c r="AE30" s="287">
        <v>28.202000000000002</v>
      </c>
    </row>
    <row r="31" spans="1:31" x14ac:dyDescent="0.45">
      <c r="A31" s="292" t="s">
        <v>456</v>
      </c>
      <c r="B31" s="292" t="s">
        <v>381</v>
      </c>
      <c r="C31" s="287">
        <v>624.00900000000001</v>
      </c>
      <c r="D31" s="287">
        <v>654.15200000000004</v>
      </c>
      <c r="E31" s="287">
        <v>664.303</v>
      </c>
      <c r="F31" s="287">
        <v>427.53300000000002</v>
      </c>
      <c r="G31" s="287">
        <v>357.43400000000003</v>
      </c>
      <c r="H31" s="287">
        <v>341.88400000000001</v>
      </c>
      <c r="I31" s="287">
        <v>410.553</v>
      </c>
      <c r="J31" s="287">
        <v>415.99900000000002</v>
      </c>
      <c r="K31" s="287">
        <v>383.58699999999999</v>
      </c>
      <c r="L31" s="287">
        <v>365.07499999999999</v>
      </c>
      <c r="M31" s="287">
        <v>326.12</v>
      </c>
      <c r="N31" s="287">
        <v>341.26299999999998</v>
      </c>
      <c r="O31" s="287">
        <v>327.505</v>
      </c>
      <c r="P31" s="287">
        <v>290.41300000000001</v>
      </c>
      <c r="Q31" s="287">
        <v>266.24</v>
      </c>
      <c r="R31" s="287">
        <v>265.04599999999999</v>
      </c>
      <c r="S31" s="287">
        <v>287.428</v>
      </c>
      <c r="T31" s="287">
        <v>271.04000000000002</v>
      </c>
      <c r="U31" s="287">
        <v>249.642</v>
      </c>
      <c r="V31" s="287">
        <v>252.626</v>
      </c>
      <c r="W31" s="287">
        <v>188.57</v>
      </c>
      <c r="X31" s="287">
        <v>153.387</v>
      </c>
      <c r="Y31" s="287">
        <v>164.994</v>
      </c>
      <c r="Z31" s="287">
        <v>159.619</v>
      </c>
      <c r="AA31" s="287">
        <v>122.79</v>
      </c>
      <c r="AB31" s="287">
        <v>124.773</v>
      </c>
      <c r="AC31" s="287">
        <v>139.17699999999999</v>
      </c>
      <c r="AD31" s="287">
        <v>122.613</v>
      </c>
      <c r="AE31" s="287">
        <v>111.40900000000001</v>
      </c>
    </row>
    <row r="32" spans="1:31" x14ac:dyDescent="0.45">
      <c r="A32" s="292" t="s">
        <v>455</v>
      </c>
      <c r="B32" s="292" t="s">
        <v>454</v>
      </c>
      <c r="C32" s="287">
        <v>191.31299999999999</v>
      </c>
      <c r="D32" s="287">
        <v>209.667</v>
      </c>
      <c r="E32" s="287">
        <v>284.101</v>
      </c>
      <c r="F32" s="287">
        <v>283.41300000000001</v>
      </c>
      <c r="G32" s="287">
        <v>238.31299999999999</v>
      </c>
      <c r="H32" s="287">
        <v>231.25399999999999</v>
      </c>
      <c r="I32" s="287">
        <v>233.43600000000001</v>
      </c>
      <c r="J32" s="287">
        <v>194.32300000000001</v>
      </c>
      <c r="K32" s="287">
        <v>185.03</v>
      </c>
      <c r="L32" s="287">
        <v>170.875</v>
      </c>
      <c r="M32" s="287">
        <v>101.36199999999999</v>
      </c>
      <c r="N32" s="287">
        <v>89.569000000000003</v>
      </c>
      <c r="O32" s="287">
        <v>76.709000000000003</v>
      </c>
      <c r="P32" s="287">
        <v>76.936000000000007</v>
      </c>
      <c r="Q32" s="287">
        <v>76.215000000000003</v>
      </c>
      <c r="R32" s="287">
        <v>72.093999999999994</v>
      </c>
      <c r="S32" s="287">
        <v>57.963000000000001</v>
      </c>
      <c r="T32" s="287">
        <v>70.361999999999995</v>
      </c>
      <c r="U32" s="287">
        <v>61.216000000000001</v>
      </c>
      <c r="V32" s="287">
        <v>62.125999999999998</v>
      </c>
      <c r="W32" s="287">
        <v>70.301000000000002</v>
      </c>
      <c r="X32" s="287">
        <v>71.108999999999995</v>
      </c>
      <c r="Y32" s="287">
        <v>65.97</v>
      </c>
      <c r="Z32" s="287">
        <v>82.602999999999994</v>
      </c>
      <c r="AA32" s="287">
        <v>79.724999999999994</v>
      </c>
      <c r="AB32" s="287">
        <v>82.44</v>
      </c>
      <c r="AC32" s="287">
        <v>70.265000000000001</v>
      </c>
      <c r="AD32" s="287">
        <v>71.94</v>
      </c>
      <c r="AE32" s="287">
        <v>77.48</v>
      </c>
    </row>
    <row r="33" spans="1:31" x14ac:dyDescent="0.45">
      <c r="A33" s="292" t="s">
        <v>453</v>
      </c>
      <c r="B33" s="292" t="s">
        <v>452</v>
      </c>
      <c r="C33" s="287">
        <v>0</v>
      </c>
      <c r="D33" s="287">
        <v>0</v>
      </c>
      <c r="E33" s="287">
        <v>0</v>
      </c>
      <c r="F33" s="287">
        <v>0</v>
      </c>
      <c r="G33" s="287">
        <v>0</v>
      </c>
      <c r="H33" s="287">
        <v>0</v>
      </c>
      <c r="I33" s="287">
        <v>0</v>
      </c>
      <c r="J33" s="287">
        <v>0</v>
      </c>
      <c r="K33" s="287">
        <v>0</v>
      </c>
      <c r="L33" s="287">
        <v>0</v>
      </c>
      <c r="M33" s="287">
        <v>0</v>
      </c>
      <c r="N33" s="287">
        <v>0</v>
      </c>
      <c r="O33" s="287">
        <v>0</v>
      </c>
      <c r="P33" s="287">
        <v>0</v>
      </c>
      <c r="Q33" s="287">
        <v>0</v>
      </c>
      <c r="R33" s="287">
        <v>0</v>
      </c>
      <c r="S33" s="287">
        <v>0</v>
      </c>
      <c r="T33" s="287">
        <v>0</v>
      </c>
      <c r="U33" s="287">
        <v>0</v>
      </c>
      <c r="V33" s="287">
        <v>0</v>
      </c>
      <c r="W33" s="287">
        <v>0</v>
      </c>
      <c r="X33" s="287">
        <v>0</v>
      </c>
      <c r="Y33" s="287">
        <v>0</v>
      </c>
      <c r="Z33" s="287">
        <v>0</v>
      </c>
      <c r="AA33" s="287">
        <v>0</v>
      </c>
      <c r="AB33" s="287">
        <v>0</v>
      </c>
      <c r="AC33" s="287">
        <v>0</v>
      </c>
      <c r="AD33" s="287">
        <v>0</v>
      </c>
      <c r="AE33" s="287">
        <v>0</v>
      </c>
    </row>
    <row r="34" spans="1:31" x14ac:dyDescent="0.45">
      <c r="A34" s="292" t="s">
        <v>451</v>
      </c>
      <c r="B34" s="292" t="s">
        <v>450</v>
      </c>
      <c r="C34" s="287">
        <v>0</v>
      </c>
      <c r="D34" s="287">
        <v>0</v>
      </c>
      <c r="E34" s="287">
        <v>0</v>
      </c>
      <c r="F34" s="287">
        <v>0</v>
      </c>
      <c r="G34" s="287">
        <v>0</v>
      </c>
      <c r="H34" s="287">
        <v>0</v>
      </c>
      <c r="I34" s="287">
        <v>0</v>
      </c>
      <c r="J34" s="287">
        <v>0</v>
      </c>
      <c r="K34" s="287">
        <v>0</v>
      </c>
      <c r="L34" s="287">
        <v>0</v>
      </c>
      <c r="M34" s="287">
        <v>0</v>
      </c>
      <c r="N34" s="287">
        <v>0</v>
      </c>
      <c r="O34" s="287">
        <v>0</v>
      </c>
      <c r="P34" s="287">
        <v>0</v>
      </c>
      <c r="Q34" s="287">
        <v>0</v>
      </c>
      <c r="R34" s="287">
        <v>0</v>
      </c>
      <c r="S34" s="287">
        <v>0</v>
      </c>
      <c r="T34" s="287">
        <v>0</v>
      </c>
      <c r="U34" s="287">
        <v>0</v>
      </c>
      <c r="V34" s="287">
        <v>0</v>
      </c>
      <c r="W34" s="287">
        <v>0</v>
      </c>
      <c r="X34" s="287">
        <v>0</v>
      </c>
      <c r="Y34" s="287">
        <v>0</v>
      </c>
      <c r="Z34" s="287">
        <v>0</v>
      </c>
      <c r="AA34" s="287">
        <v>0</v>
      </c>
      <c r="AB34" s="287">
        <v>0</v>
      </c>
      <c r="AC34" s="287">
        <v>0</v>
      </c>
      <c r="AD34" s="287">
        <v>0</v>
      </c>
      <c r="AE34" s="287">
        <v>0</v>
      </c>
    </row>
    <row r="35" spans="1:31" x14ac:dyDescent="0.45">
      <c r="A35" s="292" t="s">
        <v>449</v>
      </c>
      <c r="B35" s="292" t="s">
        <v>448</v>
      </c>
      <c r="C35" s="287">
        <v>0</v>
      </c>
      <c r="D35" s="287">
        <v>0</v>
      </c>
      <c r="E35" s="287">
        <v>0</v>
      </c>
      <c r="F35" s="287">
        <v>0</v>
      </c>
      <c r="G35" s="287">
        <v>0</v>
      </c>
      <c r="H35" s="287">
        <v>0</v>
      </c>
      <c r="I35" s="287">
        <v>0</v>
      </c>
      <c r="J35" s="287">
        <v>0</v>
      </c>
      <c r="K35" s="287">
        <v>0</v>
      </c>
      <c r="L35" s="287">
        <v>0</v>
      </c>
      <c r="M35" s="287">
        <v>0</v>
      </c>
      <c r="N35" s="287">
        <v>0</v>
      </c>
      <c r="O35" s="287">
        <v>0</v>
      </c>
      <c r="P35" s="287">
        <v>0</v>
      </c>
      <c r="Q35" s="287">
        <v>0</v>
      </c>
      <c r="R35" s="287">
        <v>0</v>
      </c>
      <c r="S35" s="287">
        <v>0</v>
      </c>
      <c r="T35" s="287">
        <v>0</v>
      </c>
      <c r="U35" s="287">
        <v>0</v>
      </c>
      <c r="V35" s="287">
        <v>0</v>
      </c>
      <c r="W35" s="287">
        <v>0</v>
      </c>
      <c r="X35" s="287">
        <v>0</v>
      </c>
      <c r="Y35" s="287">
        <v>0</v>
      </c>
      <c r="Z35" s="287">
        <v>0</v>
      </c>
      <c r="AA35" s="287">
        <v>0</v>
      </c>
      <c r="AB35" s="287">
        <v>0</v>
      </c>
      <c r="AC35" s="287">
        <v>0</v>
      </c>
      <c r="AD35" s="287">
        <v>0</v>
      </c>
      <c r="AE35" s="287">
        <v>0</v>
      </c>
    </row>
    <row r="36" spans="1:31" x14ac:dyDescent="0.45">
      <c r="A36" s="292" t="s">
        <v>447</v>
      </c>
      <c r="B36" s="292" t="s">
        <v>263</v>
      </c>
      <c r="C36" s="287">
        <v>0</v>
      </c>
      <c r="D36" s="287">
        <v>0</v>
      </c>
      <c r="E36" s="287">
        <v>0</v>
      </c>
      <c r="F36" s="287">
        <v>0</v>
      </c>
      <c r="G36" s="287">
        <v>0</v>
      </c>
      <c r="H36" s="287">
        <v>0</v>
      </c>
      <c r="I36" s="287">
        <v>0</v>
      </c>
      <c r="J36" s="287">
        <v>0</v>
      </c>
      <c r="K36" s="287">
        <v>0</v>
      </c>
      <c r="L36" s="287">
        <v>0</v>
      </c>
      <c r="M36" s="287">
        <v>0</v>
      </c>
      <c r="N36" s="287">
        <v>0</v>
      </c>
      <c r="O36" s="287">
        <v>0</v>
      </c>
      <c r="P36" s="287">
        <v>0</v>
      </c>
      <c r="Q36" s="287">
        <v>0</v>
      </c>
      <c r="R36" s="287">
        <v>0</v>
      </c>
      <c r="S36" s="287">
        <v>0</v>
      </c>
      <c r="T36" s="287">
        <v>0</v>
      </c>
      <c r="U36" s="287">
        <v>0</v>
      </c>
      <c r="V36" s="287">
        <v>0</v>
      </c>
      <c r="W36" s="287">
        <v>0</v>
      </c>
      <c r="X36" s="287">
        <v>0</v>
      </c>
      <c r="Y36" s="287">
        <v>0</v>
      </c>
      <c r="Z36" s="287">
        <v>0</v>
      </c>
      <c r="AA36" s="287">
        <v>0</v>
      </c>
      <c r="AB36" s="287">
        <v>0</v>
      </c>
      <c r="AC36" s="287">
        <v>0</v>
      </c>
      <c r="AD36" s="287">
        <v>0</v>
      </c>
      <c r="AE36" s="287">
        <v>0</v>
      </c>
    </row>
    <row r="37" spans="1:31" x14ac:dyDescent="0.45">
      <c r="A37" s="292" t="s">
        <v>446</v>
      </c>
      <c r="B37" s="292" t="s">
        <v>445</v>
      </c>
      <c r="C37" s="287">
        <v>2.1970000000000001</v>
      </c>
      <c r="D37" s="287">
        <v>2.1970000000000001</v>
      </c>
      <c r="E37" s="287">
        <v>2.1970000000000001</v>
      </c>
      <c r="F37" s="287">
        <v>0</v>
      </c>
      <c r="G37" s="287">
        <v>0</v>
      </c>
      <c r="H37" s="287">
        <v>0</v>
      </c>
      <c r="I37" s="287">
        <v>0</v>
      </c>
      <c r="J37" s="287">
        <v>0</v>
      </c>
      <c r="K37" s="287">
        <v>0</v>
      </c>
      <c r="L37" s="287">
        <v>0</v>
      </c>
      <c r="M37" s="287">
        <v>0</v>
      </c>
      <c r="N37" s="287">
        <v>0</v>
      </c>
      <c r="O37" s="287">
        <v>3.2959999999999998</v>
      </c>
      <c r="P37" s="287">
        <v>0</v>
      </c>
      <c r="Q37" s="287">
        <v>0</v>
      </c>
      <c r="R37" s="287">
        <v>0</v>
      </c>
      <c r="S37" s="287">
        <v>0</v>
      </c>
      <c r="T37" s="287">
        <v>0</v>
      </c>
      <c r="U37" s="287">
        <v>1.099</v>
      </c>
      <c r="V37" s="287">
        <v>1.099</v>
      </c>
      <c r="W37" s="287">
        <v>0</v>
      </c>
      <c r="X37" s="287">
        <v>0</v>
      </c>
      <c r="Y37" s="287">
        <v>0</v>
      </c>
      <c r="Z37" s="287">
        <v>0</v>
      </c>
      <c r="AA37" s="287">
        <v>0</v>
      </c>
      <c r="AB37" s="287">
        <v>0</v>
      </c>
      <c r="AC37" s="287">
        <v>0</v>
      </c>
      <c r="AD37" s="287">
        <v>3.2000000000000001E-2</v>
      </c>
      <c r="AE37" s="287">
        <v>3.2000000000000001E-2</v>
      </c>
    </row>
    <row r="38" spans="1:31" x14ac:dyDescent="0.45">
      <c r="A38" s="292" t="s">
        <v>444</v>
      </c>
      <c r="B38" s="292" t="s">
        <v>180</v>
      </c>
      <c r="C38" s="287">
        <v>0</v>
      </c>
      <c r="D38" s="287">
        <v>0</v>
      </c>
      <c r="E38" s="287">
        <v>0</v>
      </c>
      <c r="F38" s="287">
        <v>0</v>
      </c>
      <c r="G38" s="287">
        <v>0</v>
      </c>
      <c r="H38" s="287">
        <v>0</v>
      </c>
      <c r="I38" s="287">
        <v>0</v>
      </c>
      <c r="J38" s="287">
        <v>0</v>
      </c>
      <c r="K38" s="287">
        <v>0</v>
      </c>
      <c r="L38" s="287">
        <v>0</v>
      </c>
      <c r="M38" s="287">
        <v>0</v>
      </c>
      <c r="N38" s="287">
        <v>0</v>
      </c>
      <c r="O38" s="287">
        <v>0</v>
      </c>
      <c r="P38" s="287">
        <v>0</v>
      </c>
      <c r="Q38" s="287">
        <v>0</v>
      </c>
      <c r="R38" s="287">
        <v>0</v>
      </c>
      <c r="S38" s="287">
        <v>0</v>
      </c>
      <c r="T38" s="287">
        <v>0</v>
      </c>
      <c r="U38" s="287">
        <v>0</v>
      </c>
      <c r="V38" s="287">
        <v>0</v>
      </c>
      <c r="W38" s="287">
        <v>0</v>
      </c>
      <c r="X38" s="287">
        <v>0</v>
      </c>
      <c r="Y38" s="287">
        <v>0</v>
      </c>
      <c r="Z38" s="287">
        <v>0</v>
      </c>
      <c r="AA38" s="287">
        <v>0</v>
      </c>
      <c r="AB38" s="287">
        <v>0</v>
      </c>
      <c r="AC38" s="287">
        <v>0</v>
      </c>
      <c r="AD38" s="287">
        <v>0</v>
      </c>
      <c r="AE38" s="287">
        <v>0</v>
      </c>
    </row>
    <row r="39" spans="1:31" x14ac:dyDescent="0.45">
      <c r="A39" s="292" t="s">
        <v>443</v>
      </c>
      <c r="B39" s="292" t="s">
        <v>442</v>
      </c>
      <c r="C39" s="287">
        <v>0</v>
      </c>
      <c r="D39" s="287">
        <v>0</v>
      </c>
      <c r="E39" s="287">
        <v>0</v>
      </c>
      <c r="F39" s="287">
        <v>0</v>
      </c>
      <c r="G39" s="287">
        <v>0</v>
      </c>
      <c r="H39" s="287">
        <v>0</v>
      </c>
      <c r="I39" s="287">
        <v>0</v>
      </c>
      <c r="J39" s="287">
        <v>0</v>
      </c>
      <c r="K39" s="287">
        <v>0</v>
      </c>
      <c r="L39" s="287">
        <v>0</v>
      </c>
      <c r="M39" s="287">
        <v>0</v>
      </c>
      <c r="N39" s="287">
        <v>0</v>
      </c>
      <c r="O39" s="287">
        <v>0</v>
      </c>
      <c r="P39" s="287">
        <v>0</v>
      </c>
      <c r="Q39" s="287">
        <v>0</v>
      </c>
      <c r="R39" s="287">
        <v>0</v>
      </c>
      <c r="S39" s="287">
        <v>0</v>
      </c>
      <c r="T39" s="287">
        <v>0</v>
      </c>
      <c r="U39" s="287">
        <v>0</v>
      </c>
      <c r="V39" s="287">
        <v>0</v>
      </c>
      <c r="W39" s="287">
        <v>0</v>
      </c>
      <c r="X39" s="287">
        <v>0</v>
      </c>
      <c r="Y39" s="287">
        <v>0</v>
      </c>
      <c r="Z39" s="287">
        <v>0</v>
      </c>
      <c r="AA39" s="287">
        <v>0</v>
      </c>
      <c r="AB39" s="287">
        <v>0</v>
      </c>
      <c r="AC39" s="287">
        <v>0</v>
      </c>
      <c r="AD39" s="287">
        <v>0</v>
      </c>
      <c r="AE39" s="287">
        <v>0</v>
      </c>
    </row>
    <row r="40" spans="1:31" x14ac:dyDescent="0.45">
      <c r="A40" s="292" t="s">
        <v>441</v>
      </c>
      <c r="B40" s="292" t="s">
        <v>440</v>
      </c>
      <c r="C40" s="287">
        <v>1.0580000000000001</v>
      </c>
      <c r="D40" s="287">
        <v>1.0580000000000001</v>
      </c>
      <c r="E40" s="287">
        <v>1.0580000000000001</v>
      </c>
      <c r="F40" s="287">
        <v>1.0580000000000001</v>
      </c>
      <c r="G40" s="287">
        <v>1.0580000000000001</v>
      </c>
      <c r="H40" s="287">
        <v>1.0580000000000001</v>
      </c>
      <c r="I40" s="287">
        <v>1.0580000000000001</v>
      </c>
      <c r="J40" s="287">
        <v>0</v>
      </c>
      <c r="K40" s="287">
        <v>0</v>
      </c>
      <c r="L40" s="287">
        <v>0</v>
      </c>
      <c r="M40" s="287">
        <v>0</v>
      </c>
      <c r="N40" s="287">
        <v>0</v>
      </c>
      <c r="O40" s="287">
        <v>0</v>
      </c>
      <c r="P40" s="287">
        <v>0</v>
      </c>
      <c r="Q40" s="287">
        <v>0</v>
      </c>
      <c r="R40" s="287">
        <v>0</v>
      </c>
      <c r="S40" s="287">
        <v>0</v>
      </c>
      <c r="T40" s="287">
        <v>0</v>
      </c>
      <c r="U40" s="287">
        <v>0</v>
      </c>
      <c r="V40" s="287">
        <v>0</v>
      </c>
      <c r="W40" s="287">
        <v>0</v>
      </c>
      <c r="X40" s="287">
        <v>0</v>
      </c>
      <c r="Y40" s="287">
        <v>0</v>
      </c>
      <c r="Z40" s="287">
        <v>0</v>
      </c>
      <c r="AA40" s="287">
        <v>0</v>
      </c>
      <c r="AB40" s="287">
        <v>0</v>
      </c>
      <c r="AC40" s="287">
        <v>0</v>
      </c>
      <c r="AD40" s="287">
        <v>3.2000000000000001E-2</v>
      </c>
      <c r="AE40" s="287">
        <v>4.8000000000000001E-2</v>
      </c>
    </row>
    <row r="41" spans="1:31" x14ac:dyDescent="0.45">
      <c r="A41" s="292" t="s">
        <v>439</v>
      </c>
      <c r="B41" s="292" t="s">
        <v>438</v>
      </c>
      <c r="C41" s="287">
        <v>0</v>
      </c>
      <c r="D41" s="287">
        <v>0</v>
      </c>
      <c r="E41" s="287">
        <v>0</v>
      </c>
      <c r="F41" s="287">
        <v>0</v>
      </c>
      <c r="G41" s="287">
        <v>0</v>
      </c>
      <c r="H41" s="287">
        <v>0</v>
      </c>
      <c r="I41" s="287">
        <v>0</v>
      </c>
      <c r="J41" s="287">
        <v>0</v>
      </c>
      <c r="K41" s="287">
        <v>0</v>
      </c>
      <c r="L41" s="287">
        <v>0</v>
      </c>
      <c r="M41" s="287">
        <v>0</v>
      </c>
      <c r="N41" s="287">
        <v>0</v>
      </c>
      <c r="O41" s="287">
        <v>0</v>
      </c>
      <c r="P41" s="287">
        <v>0</v>
      </c>
      <c r="Q41" s="287">
        <v>0</v>
      </c>
      <c r="R41" s="287">
        <v>0</v>
      </c>
      <c r="S41" s="287">
        <v>0</v>
      </c>
      <c r="T41" s="287">
        <v>0</v>
      </c>
      <c r="U41" s="287">
        <v>0</v>
      </c>
      <c r="V41" s="287">
        <v>0</v>
      </c>
      <c r="W41" s="287">
        <v>0</v>
      </c>
      <c r="X41" s="287">
        <v>0</v>
      </c>
      <c r="Y41" s="287">
        <v>0</v>
      </c>
      <c r="Z41" s="287">
        <v>0</v>
      </c>
      <c r="AA41" s="287">
        <v>0</v>
      </c>
      <c r="AB41" s="287">
        <v>0</v>
      </c>
      <c r="AC41" s="287">
        <v>0</v>
      </c>
      <c r="AD41" s="287">
        <v>0</v>
      </c>
      <c r="AE41" s="287">
        <v>0</v>
      </c>
    </row>
    <row r="42" spans="1:31" x14ac:dyDescent="0.45">
      <c r="A42" s="292" t="s">
        <v>437</v>
      </c>
      <c r="B42" s="292" t="s">
        <v>436</v>
      </c>
      <c r="C42" s="287">
        <v>0</v>
      </c>
      <c r="D42" s="287">
        <v>0</v>
      </c>
      <c r="E42" s="287">
        <v>0</v>
      </c>
      <c r="F42" s="287">
        <v>0</v>
      </c>
      <c r="G42" s="287">
        <v>0</v>
      </c>
      <c r="H42" s="287">
        <v>0</v>
      </c>
      <c r="I42" s="287">
        <v>0</v>
      </c>
      <c r="J42" s="287">
        <v>0</v>
      </c>
      <c r="K42" s="287">
        <v>0</v>
      </c>
      <c r="L42" s="287">
        <v>0</v>
      </c>
      <c r="M42" s="287">
        <v>0</v>
      </c>
      <c r="N42" s="287">
        <v>0</v>
      </c>
      <c r="O42" s="287">
        <v>0</v>
      </c>
      <c r="P42" s="287">
        <v>0</v>
      </c>
      <c r="Q42" s="287">
        <v>0</v>
      </c>
      <c r="R42" s="287">
        <v>0</v>
      </c>
      <c r="S42" s="287">
        <v>0</v>
      </c>
      <c r="T42" s="287">
        <v>0</v>
      </c>
      <c r="U42" s="287">
        <v>0</v>
      </c>
      <c r="V42" s="287">
        <v>0</v>
      </c>
      <c r="W42" s="287">
        <v>0</v>
      </c>
      <c r="X42" s="287">
        <v>0</v>
      </c>
      <c r="Y42" s="287">
        <v>0</v>
      </c>
      <c r="Z42" s="287">
        <v>0</v>
      </c>
      <c r="AA42" s="287">
        <v>0</v>
      </c>
      <c r="AB42" s="287">
        <v>0</v>
      </c>
      <c r="AC42" s="287">
        <v>0</v>
      </c>
      <c r="AD42" s="287">
        <v>0</v>
      </c>
      <c r="AE42" s="287">
        <v>0.18099999999999999</v>
      </c>
    </row>
    <row r="43" spans="1:31" x14ac:dyDescent="0.45">
      <c r="A43" s="292" t="s">
        <v>435</v>
      </c>
      <c r="B43" s="292" t="s">
        <v>434</v>
      </c>
      <c r="C43" s="287">
        <v>1.046</v>
      </c>
      <c r="D43" s="287">
        <v>1.046</v>
      </c>
      <c r="E43" s="287">
        <v>1.046</v>
      </c>
      <c r="F43" s="287">
        <v>1.046</v>
      </c>
      <c r="G43" s="287">
        <v>1.046</v>
      </c>
      <c r="H43" s="287">
        <v>1.046</v>
      </c>
      <c r="I43" s="287">
        <v>0</v>
      </c>
      <c r="J43" s="287">
        <v>0</v>
      </c>
      <c r="K43" s="287">
        <v>1.046</v>
      </c>
      <c r="L43" s="287">
        <v>0</v>
      </c>
      <c r="M43" s="287">
        <v>0</v>
      </c>
      <c r="N43" s="287">
        <v>0</v>
      </c>
      <c r="O43" s="287">
        <v>0</v>
      </c>
      <c r="P43" s="287">
        <v>0</v>
      </c>
      <c r="Q43" s="287">
        <v>0</v>
      </c>
      <c r="R43" s="287">
        <v>0</v>
      </c>
      <c r="S43" s="287">
        <v>0</v>
      </c>
      <c r="T43" s="287">
        <v>0</v>
      </c>
      <c r="U43" s="287">
        <v>0</v>
      </c>
      <c r="V43" s="287">
        <v>0</v>
      </c>
      <c r="W43" s="287">
        <v>0</v>
      </c>
      <c r="X43" s="287">
        <v>0</v>
      </c>
      <c r="Y43" s="287">
        <v>0</v>
      </c>
      <c r="Z43" s="287">
        <v>0</v>
      </c>
      <c r="AA43" s="287">
        <v>0</v>
      </c>
      <c r="AB43" s="287">
        <v>0</v>
      </c>
      <c r="AC43" s="287">
        <v>0</v>
      </c>
      <c r="AD43" s="287">
        <v>1.7000000000000001E-2</v>
      </c>
      <c r="AE43" s="287">
        <v>7.0000000000000001E-3</v>
      </c>
    </row>
    <row r="44" spans="1:31" x14ac:dyDescent="0.45">
      <c r="A44" s="292" t="s">
        <v>433</v>
      </c>
      <c r="B44" s="292" t="s">
        <v>432</v>
      </c>
      <c r="C44" s="287">
        <v>159.12299999999999</v>
      </c>
      <c r="D44" s="287">
        <v>173.52099999999999</v>
      </c>
      <c r="E44" s="287">
        <v>240.27799999999999</v>
      </c>
      <c r="F44" s="287">
        <v>263.94799999999998</v>
      </c>
      <c r="G44" s="287">
        <v>224.63300000000001</v>
      </c>
      <c r="H44" s="287">
        <v>219.51400000000001</v>
      </c>
      <c r="I44" s="287">
        <v>225.63200000000001</v>
      </c>
      <c r="J44" s="287">
        <v>185.64699999999999</v>
      </c>
      <c r="K44" s="287">
        <v>175.38900000000001</v>
      </c>
      <c r="L44" s="287">
        <v>165.179</v>
      </c>
      <c r="M44" s="287">
        <v>99.46</v>
      </c>
      <c r="N44" s="287">
        <v>86.73</v>
      </c>
      <c r="O44" s="287">
        <v>71.488</v>
      </c>
      <c r="P44" s="287">
        <v>68.450999999999993</v>
      </c>
      <c r="Q44" s="287">
        <v>70.540999999999997</v>
      </c>
      <c r="R44" s="287">
        <v>66.399000000000001</v>
      </c>
      <c r="S44" s="287">
        <v>52.292999999999999</v>
      </c>
      <c r="T44" s="287">
        <v>64.632000000000005</v>
      </c>
      <c r="U44" s="287">
        <v>57.451000000000001</v>
      </c>
      <c r="V44" s="287">
        <v>58.433999999999997</v>
      </c>
      <c r="W44" s="287">
        <v>67.683000000000007</v>
      </c>
      <c r="X44" s="287">
        <v>66.619</v>
      </c>
      <c r="Y44" s="287">
        <v>62.418999999999997</v>
      </c>
      <c r="Z44" s="287">
        <v>79.965999999999994</v>
      </c>
      <c r="AA44" s="287">
        <v>76.915000000000006</v>
      </c>
      <c r="AB44" s="287">
        <v>78.692999999999998</v>
      </c>
      <c r="AC44" s="287">
        <v>66.518000000000001</v>
      </c>
      <c r="AD44" s="287">
        <v>71.427000000000007</v>
      </c>
      <c r="AE44" s="287">
        <v>76.900999999999996</v>
      </c>
    </row>
    <row r="45" spans="1:31" x14ac:dyDescent="0.45">
      <c r="A45" s="292" t="s">
        <v>431</v>
      </c>
      <c r="B45" s="292" t="s">
        <v>430</v>
      </c>
      <c r="C45" s="287">
        <v>26.884</v>
      </c>
      <c r="D45" s="287">
        <v>28.834</v>
      </c>
      <c r="E45" s="287">
        <v>36.554000000000002</v>
      </c>
      <c r="F45" s="287">
        <v>15.439</v>
      </c>
      <c r="G45" s="287">
        <v>10.615</v>
      </c>
      <c r="H45" s="287">
        <v>6.7549999999999999</v>
      </c>
      <c r="I45" s="287">
        <v>4.8250000000000002</v>
      </c>
      <c r="J45" s="287">
        <v>6.7549999999999999</v>
      </c>
      <c r="K45" s="287">
        <v>7.6349999999999998</v>
      </c>
      <c r="L45" s="287">
        <v>3.7749999999999999</v>
      </c>
      <c r="M45" s="287">
        <v>1.9019999999999999</v>
      </c>
      <c r="N45" s="287">
        <v>2.839</v>
      </c>
      <c r="O45" s="287">
        <v>0.96499999999999997</v>
      </c>
      <c r="P45" s="287">
        <v>7.524</v>
      </c>
      <c r="Q45" s="287">
        <v>4.7130000000000001</v>
      </c>
      <c r="R45" s="287">
        <v>3.7749999999999999</v>
      </c>
      <c r="S45" s="287">
        <v>4.7110000000000003</v>
      </c>
      <c r="T45" s="287">
        <v>4.7709999999999999</v>
      </c>
      <c r="U45" s="287">
        <v>1.903</v>
      </c>
      <c r="V45" s="287">
        <v>1.901</v>
      </c>
      <c r="W45" s="287">
        <v>1.901</v>
      </c>
      <c r="X45" s="287">
        <v>3.774</v>
      </c>
      <c r="Y45" s="287">
        <v>2.81</v>
      </c>
      <c r="Z45" s="287">
        <v>1.8740000000000001</v>
      </c>
      <c r="AA45" s="287">
        <v>2.81</v>
      </c>
      <c r="AB45" s="287">
        <v>3.7469999999999999</v>
      </c>
      <c r="AC45" s="287">
        <v>3.7469999999999999</v>
      </c>
      <c r="AD45" s="287">
        <v>0</v>
      </c>
      <c r="AE45" s="287">
        <v>0</v>
      </c>
    </row>
    <row r="46" spans="1:31" x14ac:dyDescent="0.45">
      <c r="A46" s="292" t="s">
        <v>429</v>
      </c>
      <c r="B46" s="292" t="s">
        <v>428</v>
      </c>
      <c r="C46" s="287">
        <v>0</v>
      </c>
      <c r="D46" s="287">
        <v>0</v>
      </c>
      <c r="E46" s="287">
        <v>0</v>
      </c>
      <c r="F46" s="287">
        <v>0</v>
      </c>
      <c r="G46" s="287">
        <v>0</v>
      </c>
      <c r="H46" s="287">
        <v>0</v>
      </c>
      <c r="I46" s="287">
        <v>0</v>
      </c>
      <c r="J46" s="287">
        <v>0</v>
      </c>
      <c r="K46" s="287">
        <v>0</v>
      </c>
      <c r="L46" s="287">
        <v>0</v>
      </c>
      <c r="M46" s="287">
        <v>0</v>
      </c>
      <c r="N46" s="287">
        <v>0</v>
      </c>
      <c r="O46" s="287">
        <v>0</v>
      </c>
      <c r="P46" s="287">
        <v>0</v>
      </c>
      <c r="Q46" s="287">
        <v>0</v>
      </c>
      <c r="R46" s="287">
        <v>0</v>
      </c>
      <c r="S46" s="287">
        <v>0</v>
      </c>
      <c r="T46" s="287">
        <v>0</v>
      </c>
      <c r="U46" s="287">
        <v>0</v>
      </c>
      <c r="V46" s="287">
        <v>0</v>
      </c>
      <c r="W46" s="287">
        <v>0</v>
      </c>
      <c r="X46" s="287">
        <v>0</v>
      </c>
      <c r="Y46" s="287">
        <v>0</v>
      </c>
      <c r="Z46" s="287">
        <v>0</v>
      </c>
      <c r="AA46" s="287">
        <v>0</v>
      </c>
      <c r="AB46" s="287">
        <v>0</v>
      </c>
      <c r="AC46" s="287">
        <v>0</v>
      </c>
      <c r="AD46" s="287">
        <v>0</v>
      </c>
      <c r="AE46" s="287">
        <v>0</v>
      </c>
    </row>
    <row r="47" spans="1:31" x14ac:dyDescent="0.45">
      <c r="A47" s="292" t="s">
        <v>427</v>
      </c>
      <c r="B47" s="292" t="s">
        <v>289</v>
      </c>
      <c r="C47" s="287">
        <v>1.0029999999999999</v>
      </c>
      <c r="D47" s="287">
        <v>3.0089999999999999</v>
      </c>
      <c r="E47" s="287">
        <v>2.0059999999999998</v>
      </c>
      <c r="F47" s="287">
        <v>0</v>
      </c>
      <c r="G47" s="287">
        <v>0</v>
      </c>
      <c r="H47" s="287">
        <v>0</v>
      </c>
      <c r="I47" s="287">
        <v>0</v>
      </c>
      <c r="J47" s="287">
        <v>0</v>
      </c>
      <c r="K47" s="287">
        <v>0</v>
      </c>
      <c r="L47" s="287">
        <v>0</v>
      </c>
      <c r="M47" s="287">
        <v>0</v>
      </c>
      <c r="N47" s="287">
        <v>0</v>
      </c>
      <c r="O47" s="287">
        <v>0</v>
      </c>
      <c r="P47" s="287">
        <v>0</v>
      </c>
      <c r="Q47" s="287">
        <v>0</v>
      </c>
      <c r="R47" s="287">
        <v>0</v>
      </c>
      <c r="S47" s="287">
        <v>0</v>
      </c>
      <c r="T47" s="287">
        <v>0</v>
      </c>
      <c r="U47" s="287">
        <v>0</v>
      </c>
      <c r="V47" s="287">
        <v>0</v>
      </c>
      <c r="W47" s="287">
        <v>0</v>
      </c>
      <c r="X47" s="287">
        <v>0</v>
      </c>
      <c r="Y47" s="287">
        <v>0</v>
      </c>
      <c r="Z47" s="287">
        <v>0</v>
      </c>
      <c r="AA47" s="287">
        <v>0</v>
      </c>
      <c r="AB47" s="287">
        <v>0</v>
      </c>
      <c r="AC47" s="287">
        <v>0</v>
      </c>
      <c r="AD47" s="287">
        <v>0</v>
      </c>
      <c r="AE47" s="287">
        <v>0</v>
      </c>
    </row>
    <row r="48" spans="1:31" x14ac:dyDescent="0.45">
      <c r="A48" s="292" t="s">
        <v>426</v>
      </c>
      <c r="B48" s="292" t="s">
        <v>425</v>
      </c>
      <c r="C48" s="287">
        <v>0</v>
      </c>
      <c r="D48" s="287">
        <v>0</v>
      </c>
      <c r="E48" s="287">
        <v>0</v>
      </c>
      <c r="F48" s="287">
        <v>0</v>
      </c>
      <c r="G48" s="287">
        <v>0</v>
      </c>
      <c r="H48" s="287">
        <v>0</v>
      </c>
      <c r="I48" s="287">
        <v>0</v>
      </c>
      <c r="J48" s="287">
        <v>0</v>
      </c>
      <c r="K48" s="287">
        <v>0</v>
      </c>
      <c r="L48" s="287">
        <v>0</v>
      </c>
      <c r="M48" s="287">
        <v>0</v>
      </c>
      <c r="N48" s="287">
        <v>0</v>
      </c>
      <c r="O48" s="287">
        <v>0</v>
      </c>
      <c r="P48" s="287">
        <v>0</v>
      </c>
      <c r="Q48" s="287">
        <v>0</v>
      </c>
      <c r="R48" s="287">
        <v>0</v>
      </c>
      <c r="S48" s="287">
        <v>0</v>
      </c>
      <c r="T48" s="287">
        <v>0</v>
      </c>
      <c r="U48" s="287">
        <v>0</v>
      </c>
      <c r="V48" s="287">
        <v>0</v>
      </c>
      <c r="W48" s="287">
        <v>0</v>
      </c>
      <c r="X48" s="287">
        <v>0</v>
      </c>
      <c r="Y48" s="287">
        <v>0</v>
      </c>
      <c r="Z48" s="287">
        <v>0</v>
      </c>
      <c r="AA48" s="287">
        <v>0</v>
      </c>
      <c r="AB48" s="287">
        <v>0</v>
      </c>
      <c r="AC48" s="287">
        <v>0</v>
      </c>
      <c r="AD48" s="287">
        <v>0</v>
      </c>
      <c r="AE48" s="287">
        <v>0</v>
      </c>
    </row>
    <row r="49" spans="1:31" x14ac:dyDescent="0.45">
      <c r="A49" s="292" t="s">
        <v>424</v>
      </c>
      <c r="B49" s="292" t="s">
        <v>423</v>
      </c>
      <c r="C49" s="287">
        <v>0</v>
      </c>
      <c r="D49" s="287">
        <v>0</v>
      </c>
      <c r="E49" s="287">
        <v>0</v>
      </c>
      <c r="F49" s="287">
        <v>0</v>
      </c>
      <c r="G49" s="287">
        <v>0</v>
      </c>
      <c r="H49" s="287">
        <v>0</v>
      </c>
      <c r="I49" s="287">
        <v>0</v>
      </c>
      <c r="J49" s="287">
        <v>0</v>
      </c>
      <c r="K49" s="287">
        <v>0</v>
      </c>
      <c r="L49" s="287">
        <v>0</v>
      </c>
      <c r="M49" s="287">
        <v>0</v>
      </c>
      <c r="N49" s="287">
        <v>0</v>
      </c>
      <c r="O49" s="287">
        <v>0</v>
      </c>
      <c r="P49" s="287">
        <v>0</v>
      </c>
      <c r="Q49" s="287">
        <v>0</v>
      </c>
      <c r="R49" s="287">
        <v>0</v>
      </c>
      <c r="S49" s="287">
        <v>0</v>
      </c>
      <c r="T49" s="287">
        <v>0</v>
      </c>
      <c r="U49" s="287">
        <v>0</v>
      </c>
      <c r="V49" s="287">
        <v>0</v>
      </c>
      <c r="W49" s="287">
        <v>0</v>
      </c>
      <c r="X49" s="287">
        <v>0</v>
      </c>
      <c r="Y49" s="287">
        <v>0</v>
      </c>
      <c r="Z49" s="287">
        <v>0</v>
      </c>
      <c r="AA49" s="287">
        <v>0</v>
      </c>
      <c r="AB49" s="287">
        <v>0</v>
      </c>
      <c r="AC49" s="287">
        <v>0</v>
      </c>
      <c r="AD49" s="287">
        <v>0</v>
      </c>
      <c r="AE49" s="287">
        <v>0</v>
      </c>
    </row>
    <row r="50" spans="1:31" x14ac:dyDescent="0.45">
      <c r="A50" s="292" t="s">
        <v>422</v>
      </c>
      <c r="B50" s="292" t="s">
        <v>291</v>
      </c>
      <c r="C50" s="287">
        <v>0</v>
      </c>
      <c r="D50" s="287">
        <v>0</v>
      </c>
      <c r="E50" s="287">
        <v>0</v>
      </c>
      <c r="F50" s="287">
        <v>0</v>
      </c>
      <c r="G50" s="287">
        <v>0</v>
      </c>
      <c r="H50" s="287">
        <v>0</v>
      </c>
      <c r="I50" s="287">
        <v>0</v>
      </c>
      <c r="J50" s="287">
        <v>0</v>
      </c>
      <c r="K50" s="287">
        <v>0</v>
      </c>
      <c r="L50" s="287">
        <v>0</v>
      </c>
      <c r="M50" s="287">
        <v>0</v>
      </c>
      <c r="N50" s="287">
        <v>0</v>
      </c>
      <c r="O50" s="287">
        <v>0</v>
      </c>
      <c r="P50" s="287">
        <v>0</v>
      </c>
      <c r="Q50" s="287">
        <v>0</v>
      </c>
      <c r="R50" s="287">
        <v>0</v>
      </c>
      <c r="S50" s="287">
        <v>0</v>
      </c>
      <c r="T50" s="287">
        <v>0</v>
      </c>
      <c r="U50" s="287">
        <v>0</v>
      </c>
      <c r="V50" s="287">
        <v>0</v>
      </c>
      <c r="W50" s="287">
        <v>0</v>
      </c>
      <c r="X50" s="287">
        <v>0</v>
      </c>
      <c r="Y50" s="287">
        <v>0</v>
      </c>
      <c r="Z50" s="287">
        <v>0</v>
      </c>
      <c r="AA50" s="287">
        <v>0</v>
      </c>
      <c r="AB50" s="287">
        <v>0</v>
      </c>
      <c r="AC50" s="287">
        <v>0</v>
      </c>
      <c r="AD50" s="287">
        <v>0</v>
      </c>
      <c r="AE50" s="287">
        <v>0</v>
      </c>
    </row>
    <row r="51" spans="1:31" x14ac:dyDescent="0.45">
      <c r="A51" s="292" t="s">
        <v>421</v>
      </c>
      <c r="B51" s="292" t="s">
        <v>420</v>
      </c>
      <c r="C51" s="287">
        <v>0</v>
      </c>
      <c r="D51" s="287">
        <v>0</v>
      </c>
      <c r="E51" s="287">
        <v>0.96</v>
      </c>
      <c r="F51" s="287">
        <v>1.92</v>
      </c>
      <c r="G51" s="287">
        <v>0.96</v>
      </c>
      <c r="H51" s="287">
        <v>2.88</v>
      </c>
      <c r="I51" s="287">
        <v>1.92</v>
      </c>
      <c r="J51" s="287">
        <v>1.92</v>
      </c>
      <c r="K51" s="287">
        <v>0.96</v>
      </c>
      <c r="L51" s="287">
        <v>1.92</v>
      </c>
      <c r="M51" s="287">
        <v>0</v>
      </c>
      <c r="N51" s="287">
        <v>0</v>
      </c>
      <c r="O51" s="287">
        <v>0.96</v>
      </c>
      <c r="P51" s="287">
        <v>0.96</v>
      </c>
      <c r="Q51" s="287">
        <v>0.96</v>
      </c>
      <c r="R51" s="287">
        <v>1.92</v>
      </c>
      <c r="S51" s="287">
        <v>0.96</v>
      </c>
      <c r="T51" s="287">
        <v>0.96</v>
      </c>
      <c r="U51" s="287">
        <v>0.76400000000000001</v>
      </c>
      <c r="V51" s="287">
        <v>0.69299999999999995</v>
      </c>
      <c r="W51" s="287">
        <v>0.71699999999999997</v>
      </c>
      <c r="X51" s="287">
        <v>0.71699999999999997</v>
      </c>
      <c r="Y51" s="287">
        <v>0.74</v>
      </c>
      <c r="Z51" s="287">
        <v>0.76400000000000001</v>
      </c>
      <c r="AA51" s="287">
        <v>0</v>
      </c>
      <c r="AB51" s="287">
        <v>0</v>
      </c>
      <c r="AC51" s="287">
        <v>0</v>
      </c>
      <c r="AD51" s="287">
        <v>0.432</v>
      </c>
      <c r="AE51" s="287">
        <v>0.311</v>
      </c>
    </row>
    <row r="52" spans="1:31" x14ac:dyDescent="0.45">
      <c r="A52" s="292" t="s">
        <v>419</v>
      </c>
      <c r="B52" s="292" t="s">
        <v>418</v>
      </c>
      <c r="C52" s="287">
        <v>0</v>
      </c>
      <c r="D52" s="287">
        <v>0</v>
      </c>
      <c r="E52" s="287">
        <v>0</v>
      </c>
      <c r="F52" s="287">
        <v>0</v>
      </c>
      <c r="G52" s="287">
        <v>0</v>
      </c>
      <c r="H52" s="287">
        <v>0</v>
      </c>
      <c r="I52" s="287">
        <v>0</v>
      </c>
      <c r="J52" s="287">
        <v>0</v>
      </c>
      <c r="K52" s="287">
        <v>0</v>
      </c>
      <c r="L52" s="287">
        <v>0.42</v>
      </c>
      <c r="M52" s="287">
        <v>0</v>
      </c>
      <c r="N52" s="287">
        <v>0</v>
      </c>
      <c r="O52" s="287">
        <v>9.3420000000000005</v>
      </c>
      <c r="P52" s="287">
        <v>0</v>
      </c>
      <c r="Q52" s="287">
        <v>4.3630000000000004</v>
      </c>
      <c r="R52" s="287">
        <v>6.6349999999999998</v>
      </c>
      <c r="S52" s="287">
        <v>6.3079999999999998</v>
      </c>
      <c r="T52" s="287">
        <v>13.07</v>
      </c>
      <c r="U52" s="287">
        <v>6.9820000000000002</v>
      </c>
      <c r="V52" s="287">
        <v>3.2450000000000001</v>
      </c>
      <c r="W52" s="287">
        <v>0</v>
      </c>
      <c r="X52" s="287">
        <v>9.3070000000000004</v>
      </c>
      <c r="Y52" s="287">
        <v>0</v>
      </c>
      <c r="Z52" s="287">
        <v>2.8050000000000002</v>
      </c>
      <c r="AA52" s="287">
        <v>0</v>
      </c>
      <c r="AB52" s="287">
        <v>0</v>
      </c>
      <c r="AC52" s="287">
        <v>1.9470000000000001</v>
      </c>
      <c r="AD52" s="287">
        <v>0</v>
      </c>
      <c r="AE52" s="287">
        <v>0</v>
      </c>
    </row>
    <row r="53" spans="1:31" x14ac:dyDescent="0.45">
      <c r="A53" s="292" t="s">
        <v>417</v>
      </c>
      <c r="B53" s="292" t="s">
        <v>231</v>
      </c>
      <c r="C53" s="287">
        <v>0</v>
      </c>
      <c r="D53" s="287">
        <v>0</v>
      </c>
      <c r="E53" s="287">
        <v>0</v>
      </c>
      <c r="F53" s="287">
        <v>0</v>
      </c>
      <c r="G53" s="287">
        <v>0</v>
      </c>
      <c r="H53" s="287">
        <v>0</v>
      </c>
      <c r="I53" s="287">
        <v>0</v>
      </c>
      <c r="J53" s="287">
        <v>0</v>
      </c>
      <c r="K53" s="287">
        <v>0</v>
      </c>
      <c r="L53" s="287">
        <v>0.42</v>
      </c>
      <c r="M53" s="287">
        <v>0</v>
      </c>
      <c r="N53" s="287">
        <v>0</v>
      </c>
      <c r="O53" s="287">
        <v>9.3420000000000005</v>
      </c>
      <c r="P53" s="287">
        <v>0</v>
      </c>
      <c r="Q53" s="287">
        <v>4.3630000000000004</v>
      </c>
      <c r="R53" s="287">
        <v>6.6349999999999998</v>
      </c>
      <c r="S53" s="287">
        <v>6.3079999999999998</v>
      </c>
      <c r="T53" s="287">
        <v>13.07</v>
      </c>
      <c r="U53" s="287">
        <v>6.9820000000000002</v>
      </c>
      <c r="V53" s="287">
        <v>3.2450000000000001</v>
      </c>
      <c r="W53" s="287">
        <v>0</v>
      </c>
      <c r="X53" s="287">
        <v>9.3070000000000004</v>
      </c>
      <c r="Y53" s="287">
        <v>0</v>
      </c>
      <c r="Z53" s="287">
        <v>2.8050000000000002</v>
      </c>
      <c r="AA53" s="287">
        <v>0</v>
      </c>
      <c r="AB53" s="287">
        <v>0</v>
      </c>
      <c r="AC53" s="287">
        <v>1.9470000000000001</v>
      </c>
      <c r="AD53" s="287">
        <v>0</v>
      </c>
      <c r="AE53" s="287">
        <v>0</v>
      </c>
    </row>
    <row r="54" spans="1:31" x14ac:dyDescent="0.45">
      <c r="A54" s="292" t="s">
        <v>416</v>
      </c>
      <c r="B54" s="292" t="s">
        <v>415</v>
      </c>
      <c r="C54" s="287">
        <v>0</v>
      </c>
      <c r="D54" s="287">
        <v>0</v>
      </c>
      <c r="E54" s="287">
        <v>0</v>
      </c>
      <c r="F54" s="287">
        <v>0</v>
      </c>
      <c r="G54" s="287">
        <v>0</v>
      </c>
      <c r="H54" s="287">
        <v>0</v>
      </c>
      <c r="I54" s="287">
        <v>0</v>
      </c>
      <c r="J54" s="287">
        <v>0</v>
      </c>
      <c r="K54" s="287">
        <v>0</v>
      </c>
      <c r="L54" s="287">
        <v>0</v>
      </c>
      <c r="M54" s="287">
        <v>0</v>
      </c>
      <c r="N54" s="287">
        <v>0</v>
      </c>
      <c r="O54" s="287">
        <v>0</v>
      </c>
      <c r="P54" s="287">
        <v>0</v>
      </c>
      <c r="Q54" s="287">
        <v>0</v>
      </c>
      <c r="R54" s="287">
        <v>0</v>
      </c>
      <c r="S54" s="287">
        <v>0</v>
      </c>
      <c r="T54" s="287">
        <v>0</v>
      </c>
      <c r="U54" s="287">
        <v>0</v>
      </c>
      <c r="V54" s="287">
        <v>0</v>
      </c>
      <c r="W54" s="287">
        <v>0</v>
      </c>
      <c r="X54" s="287">
        <v>0</v>
      </c>
      <c r="Y54" s="287">
        <v>0</v>
      </c>
      <c r="Z54" s="287">
        <v>0</v>
      </c>
      <c r="AA54" s="287">
        <v>0</v>
      </c>
      <c r="AB54" s="287">
        <v>0</v>
      </c>
      <c r="AC54" s="287">
        <v>0</v>
      </c>
      <c r="AD54" s="287">
        <v>0</v>
      </c>
      <c r="AE54" s="287">
        <v>0</v>
      </c>
    </row>
    <row r="55" spans="1:31" x14ac:dyDescent="0.45">
      <c r="A55" s="292" t="s">
        <v>414</v>
      </c>
      <c r="B55" s="292" t="s">
        <v>413</v>
      </c>
      <c r="C55" s="287">
        <v>0</v>
      </c>
      <c r="D55" s="287">
        <v>0</v>
      </c>
      <c r="E55" s="287">
        <v>0</v>
      </c>
      <c r="F55" s="287">
        <v>2.4E-2</v>
      </c>
      <c r="G55" s="287">
        <v>2.4E-2</v>
      </c>
      <c r="H55" s="287">
        <v>0</v>
      </c>
      <c r="I55" s="287">
        <v>2.4E-2</v>
      </c>
      <c r="J55" s="287">
        <v>0</v>
      </c>
      <c r="K55" s="287">
        <v>0</v>
      </c>
      <c r="L55" s="287">
        <v>0</v>
      </c>
      <c r="M55" s="287">
        <v>0.26300000000000001</v>
      </c>
      <c r="N55" s="287">
        <v>0.83599999999999997</v>
      </c>
      <c r="O55" s="287">
        <v>1.0509999999999999</v>
      </c>
      <c r="P55" s="287">
        <v>11.106999999999999</v>
      </c>
      <c r="Q55" s="287">
        <v>9.7690000000000001</v>
      </c>
      <c r="R55" s="287">
        <v>9.7680000000000007</v>
      </c>
      <c r="S55" s="287">
        <v>10.939</v>
      </c>
      <c r="T55" s="287">
        <v>12.683</v>
      </c>
      <c r="U55" s="287">
        <v>11.369</v>
      </c>
      <c r="V55" s="287">
        <v>14.760999999999999</v>
      </c>
      <c r="W55" s="287">
        <v>13.423</v>
      </c>
      <c r="X55" s="287">
        <v>12.920999999999999</v>
      </c>
      <c r="Y55" s="287">
        <v>12.683</v>
      </c>
      <c r="Z55" s="287">
        <v>11.99</v>
      </c>
      <c r="AA55" s="287">
        <v>10.246</v>
      </c>
      <c r="AB55" s="287">
        <v>10.318</v>
      </c>
      <c r="AC55" s="287">
        <v>0.64500000000000002</v>
      </c>
      <c r="AD55" s="287">
        <v>0.35699999999999998</v>
      </c>
      <c r="AE55" s="287">
        <v>0.78100000000000003</v>
      </c>
    </row>
    <row r="56" spans="1:31" x14ac:dyDescent="0.45">
      <c r="A56" s="292" t="s">
        <v>412</v>
      </c>
      <c r="B56" s="292" t="s">
        <v>333</v>
      </c>
      <c r="C56" s="287">
        <v>0</v>
      </c>
      <c r="D56" s="287">
        <v>0</v>
      </c>
      <c r="E56" s="287">
        <v>0</v>
      </c>
      <c r="F56" s="287">
        <v>0</v>
      </c>
      <c r="G56" s="287">
        <v>0</v>
      </c>
      <c r="H56" s="287">
        <v>0</v>
      </c>
      <c r="I56" s="287">
        <v>0</v>
      </c>
      <c r="J56" s="287">
        <v>0</v>
      </c>
      <c r="K56" s="287">
        <v>0</v>
      </c>
      <c r="L56" s="287">
        <v>0</v>
      </c>
      <c r="M56" s="287">
        <v>0</v>
      </c>
      <c r="N56" s="287">
        <v>0</v>
      </c>
      <c r="O56" s="287">
        <v>0</v>
      </c>
      <c r="P56" s="287">
        <v>0</v>
      </c>
      <c r="Q56" s="287">
        <v>0</v>
      </c>
      <c r="R56" s="287">
        <v>0</v>
      </c>
      <c r="S56" s="287">
        <v>0</v>
      </c>
      <c r="T56" s="287">
        <v>0</v>
      </c>
      <c r="U56" s="287">
        <v>0</v>
      </c>
      <c r="V56" s="287">
        <v>0</v>
      </c>
      <c r="W56" s="287">
        <v>0</v>
      </c>
      <c r="X56" s="287">
        <v>0</v>
      </c>
      <c r="Y56" s="287">
        <v>0</v>
      </c>
      <c r="Z56" s="287">
        <v>0</v>
      </c>
      <c r="AA56" s="287">
        <v>0</v>
      </c>
      <c r="AB56" s="287">
        <v>0</v>
      </c>
      <c r="AC56" s="287">
        <v>0</v>
      </c>
      <c r="AD56" s="287">
        <v>0</v>
      </c>
      <c r="AE56" s="287">
        <v>0</v>
      </c>
    </row>
    <row r="57" spans="1:31" x14ac:dyDescent="0.45">
      <c r="A57" s="292" t="s">
        <v>411</v>
      </c>
      <c r="B57" s="292" t="s">
        <v>410</v>
      </c>
      <c r="C57" s="287">
        <v>0</v>
      </c>
      <c r="D57" s="287">
        <v>0</v>
      </c>
      <c r="E57" s="287">
        <v>0</v>
      </c>
      <c r="F57" s="287">
        <v>0</v>
      </c>
      <c r="G57" s="287">
        <v>0</v>
      </c>
      <c r="H57" s="287">
        <v>0</v>
      </c>
      <c r="I57" s="287">
        <v>0</v>
      </c>
      <c r="J57" s="287">
        <v>0</v>
      </c>
      <c r="K57" s="287">
        <v>0</v>
      </c>
      <c r="L57" s="287">
        <v>0</v>
      </c>
      <c r="M57" s="287">
        <v>0</v>
      </c>
      <c r="N57" s="287">
        <v>0</v>
      </c>
      <c r="O57" s="287">
        <v>0</v>
      </c>
      <c r="P57" s="287">
        <v>0</v>
      </c>
      <c r="Q57" s="287">
        <v>0</v>
      </c>
      <c r="R57" s="287">
        <v>0</v>
      </c>
      <c r="S57" s="287">
        <v>0</v>
      </c>
      <c r="T57" s="287">
        <v>0</v>
      </c>
      <c r="U57" s="287">
        <v>0</v>
      </c>
      <c r="V57" s="287">
        <v>0</v>
      </c>
      <c r="W57" s="287">
        <v>0</v>
      </c>
      <c r="X57" s="287">
        <v>0</v>
      </c>
      <c r="Y57" s="287">
        <v>0</v>
      </c>
      <c r="Z57" s="287">
        <v>0</v>
      </c>
      <c r="AA57" s="287">
        <v>0</v>
      </c>
      <c r="AB57" s="287">
        <v>0</v>
      </c>
      <c r="AC57" s="287">
        <v>0</v>
      </c>
      <c r="AD57" s="287">
        <v>0</v>
      </c>
      <c r="AE57" s="287">
        <v>0</v>
      </c>
    </row>
    <row r="58" spans="1:31" x14ac:dyDescent="0.45">
      <c r="A58" s="292" t="s">
        <v>409</v>
      </c>
      <c r="B58" s="292" t="s">
        <v>408</v>
      </c>
      <c r="C58" s="287">
        <v>0</v>
      </c>
      <c r="D58" s="287">
        <v>0</v>
      </c>
      <c r="E58" s="287">
        <v>0</v>
      </c>
      <c r="F58" s="287">
        <v>0</v>
      </c>
      <c r="G58" s="287">
        <v>0</v>
      </c>
      <c r="H58" s="287">
        <v>0</v>
      </c>
      <c r="I58" s="287">
        <v>0</v>
      </c>
      <c r="J58" s="287">
        <v>0</v>
      </c>
      <c r="K58" s="287">
        <v>0</v>
      </c>
      <c r="L58" s="287">
        <v>0</v>
      </c>
      <c r="M58" s="287">
        <v>0</v>
      </c>
      <c r="N58" s="287">
        <v>0</v>
      </c>
      <c r="O58" s="287">
        <v>0</v>
      </c>
      <c r="P58" s="287">
        <v>0</v>
      </c>
      <c r="Q58" s="287">
        <v>0</v>
      </c>
      <c r="R58" s="287">
        <v>0</v>
      </c>
      <c r="S58" s="287">
        <v>0</v>
      </c>
      <c r="T58" s="287">
        <v>0</v>
      </c>
      <c r="U58" s="287">
        <v>0</v>
      </c>
      <c r="V58" s="287">
        <v>0</v>
      </c>
      <c r="W58" s="287">
        <v>0</v>
      </c>
      <c r="X58" s="287">
        <v>0</v>
      </c>
      <c r="Y58" s="287">
        <v>0</v>
      </c>
      <c r="Z58" s="287">
        <v>0</v>
      </c>
      <c r="AA58" s="287">
        <v>0</v>
      </c>
      <c r="AB58" s="287">
        <v>0</v>
      </c>
      <c r="AC58" s="287">
        <v>0</v>
      </c>
      <c r="AD58" s="287">
        <v>0</v>
      </c>
      <c r="AE58" s="287">
        <v>0</v>
      </c>
    </row>
    <row r="59" spans="1:31" x14ac:dyDescent="0.45">
      <c r="A59" s="292" t="s">
        <v>407</v>
      </c>
      <c r="B59" s="292" t="s">
        <v>406</v>
      </c>
      <c r="C59" s="287">
        <v>0</v>
      </c>
      <c r="D59" s="287">
        <v>0</v>
      </c>
      <c r="E59" s="287">
        <v>0</v>
      </c>
      <c r="F59" s="287">
        <v>0</v>
      </c>
      <c r="G59" s="287">
        <v>0</v>
      </c>
      <c r="H59" s="287">
        <v>0</v>
      </c>
      <c r="I59" s="287">
        <v>0</v>
      </c>
      <c r="J59" s="287">
        <v>0</v>
      </c>
      <c r="K59" s="287">
        <v>0</v>
      </c>
      <c r="L59" s="287">
        <v>0</v>
      </c>
      <c r="M59" s="287">
        <v>0</v>
      </c>
      <c r="N59" s="287">
        <v>0</v>
      </c>
      <c r="O59" s="287">
        <v>0</v>
      </c>
      <c r="P59" s="287">
        <v>0</v>
      </c>
      <c r="Q59" s="287">
        <v>0</v>
      </c>
      <c r="R59" s="287">
        <v>0</v>
      </c>
      <c r="S59" s="287">
        <v>0</v>
      </c>
      <c r="T59" s="287">
        <v>0</v>
      </c>
      <c r="U59" s="287">
        <v>0</v>
      </c>
      <c r="V59" s="287">
        <v>0</v>
      </c>
      <c r="W59" s="287">
        <v>0</v>
      </c>
      <c r="X59" s="287">
        <v>0</v>
      </c>
      <c r="Y59" s="287">
        <v>0</v>
      </c>
      <c r="Z59" s="287">
        <v>0</v>
      </c>
      <c r="AA59" s="287">
        <v>0</v>
      </c>
      <c r="AB59" s="287">
        <v>0</v>
      </c>
      <c r="AC59" s="287">
        <v>0</v>
      </c>
      <c r="AD59" s="287">
        <v>0</v>
      </c>
      <c r="AE59" s="287">
        <v>0</v>
      </c>
    </row>
    <row r="60" spans="1:31" x14ac:dyDescent="0.45">
      <c r="A60" s="292" t="s">
        <v>405</v>
      </c>
      <c r="B60" s="292" t="s">
        <v>404</v>
      </c>
      <c r="C60" s="287">
        <v>0</v>
      </c>
      <c r="D60" s="287">
        <v>0</v>
      </c>
      <c r="E60" s="287">
        <v>0</v>
      </c>
      <c r="F60" s="287">
        <v>0</v>
      </c>
      <c r="G60" s="287">
        <v>0</v>
      </c>
      <c r="H60" s="287">
        <v>0</v>
      </c>
      <c r="I60" s="287">
        <v>0</v>
      </c>
      <c r="J60" s="287">
        <v>0</v>
      </c>
      <c r="K60" s="287">
        <v>0</v>
      </c>
      <c r="L60" s="287">
        <v>0</v>
      </c>
      <c r="M60" s="287">
        <v>0</v>
      </c>
      <c r="N60" s="287">
        <v>0</v>
      </c>
      <c r="O60" s="287">
        <v>0</v>
      </c>
      <c r="P60" s="287">
        <v>0</v>
      </c>
      <c r="Q60" s="287">
        <v>0</v>
      </c>
      <c r="R60" s="287">
        <v>0</v>
      </c>
      <c r="S60" s="287">
        <v>0</v>
      </c>
      <c r="T60" s="287">
        <v>0</v>
      </c>
      <c r="U60" s="287">
        <v>0</v>
      </c>
      <c r="V60" s="287">
        <v>0</v>
      </c>
      <c r="W60" s="287">
        <v>0</v>
      </c>
      <c r="X60" s="287">
        <v>0</v>
      </c>
      <c r="Y60" s="287">
        <v>0</v>
      </c>
      <c r="Z60" s="287">
        <v>0</v>
      </c>
      <c r="AA60" s="287">
        <v>0</v>
      </c>
      <c r="AB60" s="287">
        <v>0</v>
      </c>
      <c r="AC60" s="287">
        <v>0</v>
      </c>
      <c r="AD60" s="287">
        <v>0</v>
      </c>
      <c r="AE60" s="287">
        <v>0</v>
      </c>
    </row>
    <row r="61" spans="1:31" x14ac:dyDescent="0.45">
      <c r="A61" s="292" t="s">
        <v>403</v>
      </c>
      <c r="B61" s="292" t="s">
        <v>402</v>
      </c>
      <c r="C61" s="287">
        <v>0</v>
      </c>
      <c r="D61" s="287">
        <v>0</v>
      </c>
      <c r="E61" s="287">
        <v>0</v>
      </c>
      <c r="F61" s="287">
        <v>0</v>
      </c>
      <c r="G61" s="287">
        <v>0</v>
      </c>
      <c r="H61" s="287">
        <v>0</v>
      </c>
      <c r="I61" s="287">
        <v>0</v>
      </c>
      <c r="J61" s="287">
        <v>0</v>
      </c>
      <c r="K61" s="287">
        <v>0</v>
      </c>
      <c r="L61" s="287">
        <v>0</v>
      </c>
      <c r="M61" s="287">
        <v>0</v>
      </c>
      <c r="N61" s="287">
        <v>0</v>
      </c>
      <c r="O61" s="287">
        <v>0</v>
      </c>
      <c r="P61" s="287">
        <v>0</v>
      </c>
      <c r="Q61" s="287">
        <v>0</v>
      </c>
      <c r="R61" s="287">
        <v>0</v>
      </c>
      <c r="S61" s="287">
        <v>0</v>
      </c>
      <c r="T61" s="287">
        <v>0</v>
      </c>
      <c r="U61" s="287">
        <v>0</v>
      </c>
      <c r="V61" s="287">
        <v>0</v>
      </c>
      <c r="W61" s="287">
        <v>0</v>
      </c>
      <c r="X61" s="287">
        <v>0</v>
      </c>
      <c r="Y61" s="287">
        <v>0</v>
      </c>
      <c r="Z61" s="287">
        <v>0</v>
      </c>
      <c r="AA61" s="287">
        <v>0</v>
      </c>
      <c r="AB61" s="287">
        <v>0</v>
      </c>
      <c r="AC61" s="287">
        <v>0</v>
      </c>
      <c r="AD61" s="287">
        <v>0</v>
      </c>
      <c r="AE61" s="287">
        <v>0</v>
      </c>
    </row>
    <row r="62" spans="1:31" x14ac:dyDescent="0.45">
      <c r="A62" s="292" t="s">
        <v>401</v>
      </c>
      <c r="B62" s="292" t="s">
        <v>400</v>
      </c>
      <c r="C62" s="287">
        <v>0</v>
      </c>
      <c r="D62" s="287">
        <v>0</v>
      </c>
      <c r="E62" s="287">
        <v>0</v>
      </c>
      <c r="F62" s="287">
        <v>0</v>
      </c>
      <c r="G62" s="287">
        <v>0</v>
      </c>
      <c r="H62" s="287">
        <v>0</v>
      </c>
      <c r="I62" s="287">
        <v>0</v>
      </c>
      <c r="J62" s="287">
        <v>0</v>
      </c>
      <c r="K62" s="287">
        <v>0</v>
      </c>
      <c r="L62" s="287">
        <v>0</v>
      </c>
      <c r="M62" s="287">
        <v>0</v>
      </c>
      <c r="N62" s="287">
        <v>0</v>
      </c>
      <c r="O62" s="287">
        <v>0</v>
      </c>
      <c r="P62" s="287">
        <v>0</v>
      </c>
      <c r="Q62" s="287">
        <v>0</v>
      </c>
      <c r="R62" s="287">
        <v>0</v>
      </c>
      <c r="S62" s="287">
        <v>0</v>
      </c>
      <c r="T62" s="287">
        <v>0</v>
      </c>
      <c r="U62" s="287">
        <v>0</v>
      </c>
      <c r="V62" s="287">
        <v>0</v>
      </c>
      <c r="W62" s="287">
        <v>0</v>
      </c>
      <c r="X62" s="287">
        <v>0</v>
      </c>
      <c r="Y62" s="287">
        <v>0</v>
      </c>
      <c r="Z62" s="287">
        <v>0</v>
      </c>
      <c r="AA62" s="287">
        <v>0</v>
      </c>
      <c r="AB62" s="287">
        <v>0</v>
      </c>
      <c r="AC62" s="287">
        <v>0</v>
      </c>
      <c r="AD62" s="287">
        <v>0</v>
      </c>
      <c r="AE62" s="287">
        <v>0</v>
      </c>
    </row>
    <row r="63" spans="1:31" x14ac:dyDescent="0.45">
      <c r="A63" s="292" t="s">
        <v>399</v>
      </c>
      <c r="B63" s="292" t="s">
        <v>345</v>
      </c>
      <c r="C63" s="287">
        <v>0</v>
      </c>
      <c r="D63" s="287">
        <v>0</v>
      </c>
      <c r="E63" s="287">
        <v>0</v>
      </c>
      <c r="F63" s="287">
        <v>0</v>
      </c>
      <c r="G63" s="287">
        <v>0</v>
      </c>
      <c r="H63" s="287">
        <v>0</v>
      </c>
      <c r="I63" s="287">
        <v>0</v>
      </c>
      <c r="J63" s="287">
        <v>0</v>
      </c>
      <c r="K63" s="287">
        <v>0</v>
      </c>
      <c r="L63" s="287">
        <v>0</v>
      </c>
      <c r="M63" s="287">
        <v>0</v>
      </c>
      <c r="N63" s="287">
        <v>0</v>
      </c>
      <c r="O63" s="287">
        <v>0</v>
      </c>
      <c r="P63" s="287">
        <v>0</v>
      </c>
      <c r="Q63" s="287">
        <v>0</v>
      </c>
      <c r="R63" s="287">
        <v>0</v>
      </c>
      <c r="S63" s="287">
        <v>0</v>
      </c>
      <c r="T63" s="287">
        <v>0</v>
      </c>
      <c r="U63" s="287">
        <v>0</v>
      </c>
      <c r="V63" s="287">
        <v>0</v>
      </c>
      <c r="W63" s="287">
        <v>0</v>
      </c>
      <c r="X63" s="287">
        <v>0</v>
      </c>
      <c r="Y63" s="287">
        <v>0</v>
      </c>
      <c r="Z63" s="287">
        <v>0</v>
      </c>
      <c r="AA63" s="287">
        <v>0</v>
      </c>
      <c r="AB63" s="287">
        <v>0</v>
      </c>
      <c r="AC63" s="287">
        <v>0</v>
      </c>
      <c r="AD63" s="287">
        <v>0</v>
      </c>
      <c r="AE63" s="287">
        <v>0</v>
      </c>
    </row>
    <row r="64" spans="1:31" x14ac:dyDescent="0.45">
      <c r="A64" s="292" t="s">
        <v>398</v>
      </c>
      <c r="B64" s="292" t="s">
        <v>397</v>
      </c>
      <c r="C64" s="287">
        <v>0</v>
      </c>
      <c r="D64" s="287">
        <v>0</v>
      </c>
      <c r="E64" s="287">
        <v>0</v>
      </c>
      <c r="F64" s="287">
        <v>0</v>
      </c>
      <c r="G64" s="287">
        <v>0</v>
      </c>
      <c r="H64" s="287">
        <v>0</v>
      </c>
      <c r="I64" s="287">
        <v>0</v>
      </c>
      <c r="J64" s="287">
        <v>0</v>
      </c>
      <c r="K64" s="287">
        <v>0</v>
      </c>
      <c r="L64" s="287">
        <v>0</v>
      </c>
      <c r="M64" s="287">
        <v>0</v>
      </c>
      <c r="N64" s="287">
        <v>0</v>
      </c>
      <c r="O64" s="287">
        <v>0</v>
      </c>
      <c r="P64" s="287">
        <v>0</v>
      </c>
      <c r="Q64" s="287">
        <v>0</v>
      </c>
      <c r="R64" s="287">
        <v>0</v>
      </c>
      <c r="S64" s="287">
        <v>0</v>
      </c>
      <c r="T64" s="287">
        <v>0</v>
      </c>
      <c r="U64" s="287">
        <v>0</v>
      </c>
      <c r="V64" s="287">
        <v>0</v>
      </c>
      <c r="W64" s="287">
        <v>0</v>
      </c>
      <c r="X64" s="287">
        <v>0</v>
      </c>
      <c r="Y64" s="287">
        <v>0</v>
      </c>
      <c r="Z64" s="287">
        <v>0</v>
      </c>
      <c r="AA64" s="287">
        <v>0</v>
      </c>
      <c r="AB64" s="287">
        <v>0</v>
      </c>
      <c r="AC64" s="287">
        <v>0</v>
      </c>
      <c r="AD64" s="287">
        <v>0</v>
      </c>
      <c r="AE64" s="287">
        <v>0</v>
      </c>
    </row>
    <row r="65" spans="1:31" x14ac:dyDescent="0.45">
      <c r="A65" s="292" t="s">
        <v>396</v>
      </c>
      <c r="B65" s="292" t="s">
        <v>380</v>
      </c>
      <c r="C65" s="287">
        <v>0</v>
      </c>
      <c r="D65" s="287">
        <v>0</v>
      </c>
      <c r="E65" s="287">
        <v>0</v>
      </c>
      <c r="F65" s="287">
        <v>2.4E-2</v>
      </c>
      <c r="G65" s="287">
        <v>2.4E-2</v>
      </c>
      <c r="H65" s="287">
        <v>0</v>
      </c>
      <c r="I65" s="287">
        <v>2.4E-2</v>
      </c>
      <c r="J65" s="287">
        <v>0</v>
      </c>
      <c r="K65" s="287">
        <v>0</v>
      </c>
      <c r="L65" s="287">
        <v>0</v>
      </c>
      <c r="M65" s="287">
        <v>0.26300000000000001</v>
      </c>
      <c r="N65" s="287">
        <v>0.83599999999999997</v>
      </c>
      <c r="O65" s="287">
        <v>1.0509999999999999</v>
      </c>
      <c r="P65" s="287">
        <v>11.106999999999999</v>
      </c>
      <c r="Q65" s="287">
        <v>9.7690000000000001</v>
      </c>
      <c r="R65" s="287">
        <v>9.7680000000000007</v>
      </c>
      <c r="S65" s="287">
        <v>10.939</v>
      </c>
      <c r="T65" s="287">
        <v>12.683</v>
      </c>
      <c r="U65" s="287">
        <v>11.369</v>
      </c>
      <c r="V65" s="287">
        <v>14.760999999999999</v>
      </c>
      <c r="W65" s="287">
        <v>13.423</v>
      </c>
      <c r="X65" s="287">
        <v>12.920999999999999</v>
      </c>
      <c r="Y65" s="287">
        <v>12.683</v>
      </c>
      <c r="Z65" s="287">
        <v>11.99</v>
      </c>
      <c r="AA65" s="287">
        <v>10.246</v>
      </c>
      <c r="AB65" s="287">
        <v>10.318</v>
      </c>
      <c r="AC65" s="287">
        <v>0.64500000000000002</v>
      </c>
      <c r="AD65" s="287">
        <v>0.35699999999999998</v>
      </c>
      <c r="AE65" s="287">
        <v>0.78100000000000003</v>
      </c>
    </row>
    <row r="66" spans="1:31" x14ac:dyDescent="0.45">
      <c r="A66" s="292" t="s">
        <v>395</v>
      </c>
      <c r="B66" s="292" t="s">
        <v>126</v>
      </c>
      <c r="C66" s="287">
        <v>0</v>
      </c>
      <c r="D66" s="287">
        <v>0</v>
      </c>
      <c r="E66" s="287">
        <v>0</v>
      </c>
      <c r="F66" s="287">
        <v>0</v>
      </c>
      <c r="G66" s="287">
        <v>0</v>
      </c>
      <c r="H66" s="287">
        <v>0</v>
      </c>
      <c r="I66" s="287">
        <v>0</v>
      </c>
      <c r="J66" s="287">
        <v>0</v>
      </c>
      <c r="K66" s="287">
        <v>0</v>
      </c>
      <c r="L66" s="287">
        <v>0</v>
      </c>
      <c r="M66" s="287">
        <v>0</v>
      </c>
      <c r="N66" s="287">
        <v>0</v>
      </c>
      <c r="O66" s="287">
        <v>0</v>
      </c>
      <c r="P66" s="287">
        <v>0</v>
      </c>
      <c r="Q66" s="287">
        <v>0</v>
      </c>
      <c r="R66" s="287">
        <v>0</v>
      </c>
      <c r="S66" s="287">
        <v>0</v>
      </c>
      <c r="T66" s="287">
        <v>0</v>
      </c>
      <c r="U66" s="287">
        <v>0</v>
      </c>
      <c r="V66" s="287">
        <v>0</v>
      </c>
      <c r="W66" s="287">
        <v>0</v>
      </c>
      <c r="X66" s="287">
        <v>0</v>
      </c>
      <c r="Y66" s="287">
        <v>0</v>
      </c>
      <c r="Z66" s="287">
        <v>0</v>
      </c>
      <c r="AA66" s="287">
        <v>0</v>
      </c>
      <c r="AB66" s="287">
        <v>0</v>
      </c>
      <c r="AC66" s="287">
        <v>0</v>
      </c>
      <c r="AD66" s="287">
        <v>0</v>
      </c>
      <c r="AE66" s="287">
        <v>0</v>
      </c>
    </row>
    <row r="67" spans="1:31" x14ac:dyDescent="0.45">
      <c r="A67" s="292" t="s">
        <v>394</v>
      </c>
      <c r="B67" s="292" t="s">
        <v>323</v>
      </c>
      <c r="C67" s="287">
        <v>0</v>
      </c>
      <c r="D67" s="287">
        <v>0</v>
      </c>
      <c r="E67" s="287">
        <v>0</v>
      </c>
      <c r="F67" s="287">
        <v>0</v>
      </c>
      <c r="G67" s="287">
        <v>0</v>
      </c>
      <c r="H67" s="287">
        <v>0</v>
      </c>
      <c r="I67" s="287">
        <v>0</v>
      </c>
      <c r="J67" s="287">
        <v>0</v>
      </c>
      <c r="K67" s="287">
        <v>0</v>
      </c>
      <c r="L67" s="287">
        <v>0</v>
      </c>
      <c r="M67" s="287">
        <v>0</v>
      </c>
      <c r="N67" s="287">
        <v>0</v>
      </c>
      <c r="O67" s="287">
        <v>0</v>
      </c>
      <c r="P67" s="287">
        <v>0</v>
      </c>
      <c r="Q67" s="287">
        <v>0</v>
      </c>
      <c r="R67" s="287">
        <v>0</v>
      </c>
      <c r="S67" s="287">
        <v>0</v>
      </c>
      <c r="T67" s="287">
        <v>0</v>
      </c>
      <c r="U67" s="287">
        <v>0</v>
      </c>
      <c r="V67" s="287">
        <v>0</v>
      </c>
      <c r="W67" s="287">
        <v>0</v>
      </c>
      <c r="X67" s="287">
        <v>0</v>
      </c>
      <c r="Y67" s="287">
        <v>0</v>
      </c>
      <c r="Z67" s="287">
        <v>0</v>
      </c>
      <c r="AA67" s="287">
        <v>0</v>
      </c>
      <c r="AB67" s="287">
        <v>0</v>
      </c>
      <c r="AC67" s="287">
        <v>0</v>
      </c>
      <c r="AD67" s="287">
        <v>0</v>
      </c>
      <c r="AE67" s="287">
        <v>0</v>
      </c>
    </row>
    <row r="68" spans="1:31" x14ac:dyDescent="0.45">
      <c r="A68" s="292" t="s">
        <v>393</v>
      </c>
      <c r="B68" s="292" t="s">
        <v>392</v>
      </c>
      <c r="C68" s="287">
        <v>5.8040000000000003</v>
      </c>
      <c r="D68" s="287">
        <v>6.6639999999999997</v>
      </c>
      <c r="E68" s="287">
        <v>0</v>
      </c>
      <c r="F68" s="287">
        <v>0</v>
      </c>
      <c r="G68" s="287">
        <v>0</v>
      </c>
      <c r="H68" s="287">
        <v>0</v>
      </c>
      <c r="I68" s="287">
        <v>0</v>
      </c>
      <c r="J68" s="287">
        <v>0</v>
      </c>
      <c r="K68" s="287">
        <v>8.9459999999999997</v>
      </c>
      <c r="L68" s="287">
        <v>8.6229999999999993</v>
      </c>
      <c r="M68" s="287">
        <v>5.8739999999999997</v>
      </c>
      <c r="N68" s="287">
        <v>6.8049999999999997</v>
      </c>
      <c r="O68" s="287">
        <v>7.04</v>
      </c>
      <c r="P68" s="287">
        <v>6.5490000000000004</v>
      </c>
      <c r="Q68" s="287">
        <v>1.637</v>
      </c>
      <c r="R68" s="287">
        <v>4.298</v>
      </c>
      <c r="S68" s="287">
        <v>3.4790000000000001</v>
      </c>
      <c r="T68" s="287">
        <v>3.274</v>
      </c>
      <c r="U68" s="287">
        <v>2.484</v>
      </c>
      <c r="V68" s="287">
        <v>3.153</v>
      </c>
      <c r="W68" s="287">
        <v>1.0509999999999999</v>
      </c>
      <c r="X68" s="287">
        <v>2.6989999999999998</v>
      </c>
      <c r="Y68" s="287">
        <v>2.4289999999999998</v>
      </c>
      <c r="Z68" s="287">
        <v>1.5049999999999999</v>
      </c>
      <c r="AA68" s="287">
        <v>4.6689999999999996</v>
      </c>
      <c r="AB68" s="287">
        <v>13.488</v>
      </c>
      <c r="AC68" s="287">
        <v>4.032</v>
      </c>
      <c r="AD68" s="287">
        <v>2.0129999999999999</v>
      </c>
      <c r="AE68" s="287">
        <v>0</v>
      </c>
    </row>
    <row r="69" spans="1:31" x14ac:dyDescent="0.45">
      <c r="A69" s="292" t="s">
        <v>391</v>
      </c>
      <c r="B69" s="292" t="s">
        <v>390</v>
      </c>
      <c r="C69" s="287">
        <v>3922.5320000000002</v>
      </c>
      <c r="D69" s="287">
        <v>3967.5</v>
      </c>
      <c r="E69" s="287">
        <v>3718.4859999999999</v>
      </c>
      <c r="F69" s="287">
        <v>3930.2950000000001</v>
      </c>
      <c r="G69" s="287">
        <v>4224.6639999999998</v>
      </c>
      <c r="H69" s="287">
        <v>4348.72</v>
      </c>
      <c r="I69" s="287">
        <v>4518.0780000000004</v>
      </c>
      <c r="J69" s="287">
        <v>4204.88</v>
      </c>
      <c r="K69" s="287">
        <v>3913.6219999999998</v>
      </c>
      <c r="L69" s="287">
        <v>3477.3829999999998</v>
      </c>
      <c r="M69" s="287">
        <v>3133.348</v>
      </c>
      <c r="N69" s="287">
        <v>3016.029</v>
      </c>
      <c r="O69" s="287">
        <v>2576.7280000000001</v>
      </c>
      <c r="P69" s="287">
        <v>2541.3159999999998</v>
      </c>
      <c r="Q69" s="287">
        <v>2431.0659999999998</v>
      </c>
      <c r="R69" s="287">
        <v>2197.2440000000001</v>
      </c>
      <c r="S69" s="287">
        <v>2141.5</v>
      </c>
      <c r="T69" s="287">
        <v>2215.34</v>
      </c>
      <c r="U69" s="287">
        <v>2040.425</v>
      </c>
      <c r="V69" s="287">
        <v>1886.441</v>
      </c>
      <c r="W69" s="287">
        <v>1887.518</v>
      </c>
      <c r="X69" s="287">
        <v>1979.527</v>
      </c>
      <c r="Y69" s="287">
        <v>1834.8389999999999</v>
      </c>
      <c r="Z69" s="287">
        <v>1742.0319999999999</v>
      </c>
      <c r="AA69" s="287">
        <v>1675.2349999999999</v>
      </c>
      <c r="AB69" s="287">
        <v>1673.9380000000001</v>
      </c>
      <c r="AC69" s="287">
        <v>1606.2280000000001</v>
      </c>
      <c r="AD69" s="287">
        <v>1467.643</v>
      </c>
      <c r="AE69" s="287">
        <v>1456.914</v>
      </c>
    </row>
    <row r="70" spans="1:31" x14ac:dyDescent="0.45">
      <c r="A70" s="292" t="s">
        <v>389</v>
      </c>
      <c r="B70" s="292" t="s">
        <v>388</v>
      </c>
      <c r="C70" s="287">
        <v>0</v>
      </c>
      <c r="D70" s="287">
        <v>0</v>
      </c>
      <c r="E70" s="287">
        <v>0</v>
      </c>
      <c r="F70" s="287">
        <v>7.38</v>
      </c>
      <c r="G70" s="287">
        <v>0</v>
      </c>
      <c r="H70" s="287">
        <v>0</v>
      </c>
      <c r="I70" s="287">
        <v>0.74</v>
      </c>
      <c r="J70" s="287">
        <v>0</v>
      </c>
      <c r="K70" s="287">
        <v>4.8000000000000001E-2</v>
      </c>
      <c r="L70" s="287">
        <v>0</v>
      </c>
      <c r="M70" s="287">
        <v>4.8000000000000001E-2</v>
      </c>
      <c r="N70" s="287">
        <v>0</v>
      </c>
      <c r="O70" s="287">
        <v>0</v>
      </c>
      <c r="P70" s="287">
        <v>0</v>
      </c>
      <c r="Q70" s="287">
        <v>0</v>
      </c>
      <c r="R70" s="287">
        <v>0</v>
      </c>
      <c r="S70" s="287">
        <v>0</v>
      </c>
      <c r="T70" s="287">
        <v>0</v>
      </c>
      <c r="U70" s="287">
        <v>0</v>
      </c>
      <c r="V70" s="287">
        <v>0</v>
      </c>
      <c r="W70" s="287">
        <v>2.4E-2</v>
      </c>
      <c r="X70" s="287">
        <v>2.4E-2</v>
      </c>
      <c r="Y70" s="287">
        <v>2.4E-2</v>
      </c>
      <c r="Z70" s="287">
        <v>2.4E-2</v>
      </c>
      <c r="AA70" s="287">
        <v>2.4E-2</v>
      </c>
      <c r="AB70" s="287">
        <v>2.4E-2</v>
      </c>
      <c r="AC70" s="287">
        <v>4.8000000000000001E-2</v>
      </c>
      <c r="AD70" s="287">
        <v>5.0999999999999997E-2</v>
      </c>
      <c r="AE70" s="287">
        <v>2.4E-2</v>
      </c>
    </row>
    <row r="71" spans="1:31" x14ac:dyDescent="0.45">
      <c r="A71" s="292" t="s">
        <v>387</v>
      </c>
      <c r="B71" s="292" t="s">
        <v>386</v>
      </c>
      <c r="C71" s="287">
        <v>0</v>
      </c>
      <c r="D71" s="287">
        <v>0</v>
      </c>
      <c r="E71" s="287">
        <v>0</v>
      </c>
      <c r="F71" s="287">
        <v>7.38</v>
      </c>
      <c r="G71" s="287">
        <v>0</v>
      </c>
      <c r="H71" s="287">
        <v>0</v>
      </c>
      <c r="I71" s="287">
        <v>0.74</v>
      </c>
      <c r="J71" s="287">
        <v>0</v>
      </c>
      <c r="K71" s="287">
        <v>4.8000000000000001E-2</v>
      </c>
      <c r="L71" s="287">
        <v>0</v>
      </c>
      <c r="M71" s="287">
        <v>4.8000000000000001E-2</v>
      </c>
      <c r="N71" s="287">
        <v>0</v>
      </c>
      <c r="O71" s="287">
        <v>0</v>
      </c>
      <c r="P71" s="287">
        <v>0</v>
      </c>
      <c r="Q71" s="287">
        <v>0</v>
      </c>
      <c r="R71" s="287">
        <v>0</v>
      </c>
      <c r="S71" s="287">
        <v>0</v>
      </c>
      <c r="T71" s="287">
        <v>0</v>
      </c>
      <c r="U71" s="287">
        <v>0</v>
      </c>
      <c r="V71" s="287">
        <v>0</v>
      </c>
      <c r="W71" s="287">
        <v>2.4E-2</v>
      </c>
      <c r="X71" s="287">
        <v>2.4E-2</v>
      </c>
      <c r="Y71" s="287">
        <v>2.4E-2</v>
      </c>
      <c r="Z71" s="287">
        <v>2.4E-2</v>
      </c>
      <c r="AA71" s="287">
        <v>2.4E-2</v>
      </c>
      <c r="AB71" s="287">
        <v>2.4E-2</v>
      </c>
      <c r="AC71" s="287">
        <v>4.8000000000000001E-2</v>
      </c>
      <c r="AD71" s="287">
        <v>5.0999999999999997E-2</v>
      </c>
      <c r="AE71" s="287">
        <v>2.4E-2</v>
      </c>
    </row>
    <row r="72" spans="1:31" x14ac:dyDescent="0.45">
      <c r="A72" s="292" t="s">
        <v>385</v>
      </c>
      <c r="B72" s="292" t="s">
        <v>384</v>
      </c>
      <c r="C72" s="287">
        <v>0</v>
      </c>
      <c r="D72" s="287">
        <v>0</v>
      </c>
      <c r="E72" s="287">
        <v>0</v>
      </c>
      <c r="F72" s="287">
        <v>0</v>
      </c>
      <c r="G72" s="287">
        <v>0</v>
      </c>
      <c r="H72" s="287">
        <v>0</v>
      </c>
      <c r="I72" s="287">
        <v>0</v>
      </c>
      <c r="J72" s="287">
        <v>0</v>
      </c>
      <c r="K72" s="287">
        <v>0</v>
      </c>
      <c r="L72" s="287">
        <v>0</v>
      </c>
      <c r="M72" s="287">
        <v>0</v>
      </c>
      <c r="N72" s="287">
        <v>0</v>
      </c>
      <c r="O72" s="287">
        <v>0</v>
      </c>
      <c r="P72" s="287">
        <v>0</v>
      </c>
      <c r="Q72" s="287">
        <v>0</v>
      </c>
      <c r="R72" s="287">
        <v>0</v>
      </c>
      <c r="S72" s="287">
        <v>0</v>
      </c>
      <c r="T72" s="287">
        <v>0</v>
      </c>
      <c r="U72" s="287">
        <v>0</v>
      </c>
      <c r="V72" s="287">
        <v>0</v>
      </c>
      <c r="W72" s="287">
        <v>0</v>
      </c>
      <c r="X72" s="287">
        <v>0</v>
      </c>
      <c r="Y72" s="287">
        <v>0</v>
      </c>
      <c r="Z72" s="287">
        <v>0</v>
      </c>
      <c r="AA72" s="287">
        <v>0</v>
      </c>
      <c r="AB72" s="287">
        <v>0</v>
      </c>
      <c r="AC72" s="287">
        <v>0</v>
      </c>
      <c r="AD72" s="287">
        <v>0</v>
      </c>
      <c r="AE72" s="287">
        <v>0</v>
      </c>
    </row>
    <row r="73" spans="1:31" x14ac:dyDescent="0.45">
      <c r="A73" s="292" t="s">
        <v>383</v>
      </c>
      <c r="B73" s="292" t="s">
        <v>382</v>
      </c>
      <c r="C73" s="287">
        <v>0</v>
      </c>
      <c r="D73" s="287">
        <v>0</v>
      </c>
      <c r="E73" s="287">
        <v>0</v>
      </c>
      <c r="F73" s="287">
        <v>0</v>
      </c>
      <c r="G73" s="287">
        <v>0</v>
      </c>
      <c r="H73" s="287">
        <v>0</v>
      </c>
      <c r="I73" s="287">
        <v>0</v>
      </c>
      <c r="J73" s="287">
        <v>0</v>
      </c>
      <c r="K73" s="287">
        <v>0</v>
      </c>
      <c r="L73" s="287">
        <v>0</v>
      </c>
      <c r="M73" s="287">
        <v>0</v>
      </c>
      <c r="N73" s="287">
        <v>0</v>
      </c>
      <c r="O73" s="287">
        <v>0</v>
      </c>
      <c r="P73" s="287">
        <v>0</v>
      </c>
      <c r="Q73" s="287">
        <v>0</v>
      </c>
      <c r="R73" s="287">
        <v>0</v>
      </c>
      <c r="S73" s="287">
        <v>0</v>
      </c>
      <c r="T73" s="287">
        <v>0</v>
      </c>
      <c r="U73" s="287">
        <v>0</v>
      </c>
      <c r="V73" s="287">
        <v>0</v>
      </c>
      <c r="W73" s="287">
        <v>0</v>
      </c>
      <c r="X73" s="287">
        <v>0</v>
      </c>
      <c r="Y73" s="287">
        <v>0</v>
      </c>
      <c r="Z73" s="287">
        <v>0</v>
      </c>
      <c r="AA73" s="287">
        <v>0</v>
      </c>
      <c r="AB73" s="287">
        <v>0</v>
      </c>
      <c r="AC73" s="287">
        <v>0</v>
      </c>
      <c r="AD73" s="287">
        <v>0</v>
      </c>
      <c r="AE73" s="287">
        <v>0</v>
      </c>
    </row>
    <row r="78" spans="1:31" x14ac:dyDescent="0.45">
      <c r="C78" s="289" t="s">
        <v>495</v>
      </c>
      <c r="D78" s="289"/>
      <c r="E78" s="289"/>
      <c r="F78" s="289"/>
      <c r="G78" s="289"/>
      <c r="H78" s="289"/>
      <c r="I78" s="289"/>
      <c r="J78" s="289"/>
      <c r="K78" s="289"/>
      <c r="M78" s="289" t="s">
        <v>494</v>
      </c>
      <c r="N78" s="289"/>
      <c r="O78" s="289"/>
      <c r="P78" s="289"/>
      <c r="Q78" s="289"/>
      <c r="R78" s="289"/>
      <c r="S78" s="289"/>
      <c r="T78" s="289"/>
      <c r="U78" s="289"/>
    </row>
    <row r="80" spans="1:31" x14ac:dyDescent="0.45">
      <c r="A80" s="292" t="s">
        <v>493</v>
      </c>
      <c r="B80" s="292" t="s">
        <v>492</v>
      </c>
      <c r="C80" s="292">
        <v>2010</v>
      </c>
      <c r="D80" s="292">
        <v>2011</v>
      </c>
      <c r="E80" s="292">
        <v>2012</v>
      </c>
      <c r="F80" s="292">
        <v>2013</v>
      </c>
      <c r="G80" s="292">
        <v>2014</v>
      </c>
      <c r="H80" s="292">
        <v>2015</v>
      </c>
      <c r="I80" s="292">
        <v>2016</v>
      </c>
      <c r="J80" s="292">
        <v>2017</v>
      </c>
      <c r="K80" s="292">
        <v>2018</v>
      </c>
      <c r="M80" s="292">
        <v>2010</v>
      </c>
      <c r="N80" s="292">
        <v>2011</v>
      </c>
      <c r="O80" s="292">
        <v>2012</v>
      </c>
      <c r="P80" s="292">
        <v>2013</v>
      </c>
      <c r="Q80" s="292">
        <v>2014</v>
      </c>
      <c r="R80" s="292">
        <v>2015</v>
      </c>
      <c r="S80" s="292">
        <v>2016</v>
      </c>
      <c r="T80" s="292">
        <v>2017</v>
      </c>
      <c r="U80" s="292">
        <v>2018</v>
      </c>
      <c r="V80" s="287" t="s">
        <v>497</v>
      </c>
    </row>
    <row r="81" spans="1:22" x14ac:dyDescent="0.45">
      <c r="A81" s="292" t="s">
        <v>491</v>
      </c>
      <c r="B81" s="292" t="s">
        <v>490</v>
      </c>
      <c r="C81" s="287">
        <v>63.436999999999998</v>
      </c>
      <c r="D81" s="287">
        <v>68.92</v>
      </c>
      <c r="E81" s="287">
        <v>77.44</v>
      </c>
      <c r="F81" s="287">
        <v>70.058000000000007</v>
      </c>
      <c r="G81" s="287">
        <v>72.525000000000006</v>
      </c>
      <c r="H81" s="287">
        <v>69.650999999999996</v>
      </c>
      <c r="I81" s="287">
        <v>50.545000000000002</v>
      </c>
      <c r="J81" s="287">
        <v>42.095999999999997</v>
      </c>
      <c r="K81" s="287">
        <v>45.531999999999996</v>
      </c>
      <c r="M81" s="293">
        <f t="shared" ref="M81:M143" si="0">C81/C$139</f>
        <v>3.3608686115841016E-2</v>
      </c>
      <c r="N81" s="293">
        <f t="shared" ref="N81:N143" si="1">D81/D$139</f>
        <v>3.4816398058728174E-2</v>
      </c>
      <c r="O81" s="293">
        <f t="shared" ref="O81:O143" si="2">E81/E$139</f>
        <v>4.2205337907031626E-2</v>
      </c>
      <c r="P81" s="293">
        <f t="shared" ref="P81:P143" si="3">F81/F$139</f>
        <v>4.0216253203155861E-2</v>
      </c>
      <c r="Q81" s="293">
        <f t="shared" ref="Q81:Q143" si="4">G81/G$139</f>
        <v>4.3292433598868224E-2</v>
      </c>
      <c r="R81" s="293">
        <f t="shared" ref="R81:R143" si="5">H81/H$139</f>
        <v>4.1609067958311471E-2</v>
      </c>
      <c r="S81" s="293">
        <f t="shared" ref="S81:S143" si="6">I81/I$139</f>
        <v>3.1468135283409332E-2</v>
      </c>
      <c r="T81" s="293">
        <f t="shared" ref="T81:T143" si="7">J81/J$139</f>
        <v>2.8682724613547025E-2</v>
      </c>
      <c r="U81" s="293">
        <f t="shared" ref="U81:U143" si="8">K81/K$139</f>
        <v>3.1252359439198192E-2</v>
      </c>
      <c r="V81" s="296">
        <f>AVERAGE(M81:U81)</f>
        <v>3.6350155130898988E-2</v>
      </c>
    </row>
    <row r="82" spans="1:22" x14ac:dyDescent="0.45">
      <c r="A82" s="292" t="s">
        <v>489</v>
      </c>
      <c r="B82" s="292" t="s">
        <v>379</v>
      </c>
      <c r="C82" s="287">
        <v>287.07299999999998</v>
      </c>
      <c r="D82" s="287">
        <v>409.69499999999999</v>
      </c>
      <c r="E82" s="287">
        <v>352.60700000000003</v>
      </c>
      <c r="F82" s="287">
        <v>323.524</v>
      </c>
      <c r="G82" s="287">
        <v>343.49900000000002</v>
      </c>
      <c r="H82" s="287">
        <v>347.10399999999998</v>
      </c>
      <c r="I82" s="287">
        <v>354.21300000000002</v>
      </c>
      <c r="J82" s="287">
        <v>302.83300000000003</v>
      </c>
      <c r="K82" s="287">
        <v>309.14800000000002</v>
      </c>
      <c r="M82" s="293">
        <f t="shared" si="0"/>
        <v>0.1520902052324799</v>
      </c>
      <c r="N82" s="293">
        <f t="shared" si="1"/>
        <v>0.2069661085703807</v>
      </c>
      <c r="O82" s="293">
        <f t="shared" si="2"/>
        <v>0.19217326424825287</v>
      </c>
      <c r="P82" s="293">
        <f t="shared" si="3"/>
        <v>0.18571645067369602</v>
      </c>
      <c r="Q82" s="293">
        <f t="shared" si="4"/>
        <v>0.2050452623064824</v>
      </c>
      <c r="R82" s="293">
        <f t="shared" si="5"/>
        <v>0.20735773965343995</v>
      </c>
      <c r="S82" s="293">
        <f t="shared" si="6"/>
        <v>0.22052473247882617</v>
      </c>
      <c r="T82" s="293">
        <f t="shared" si="7"/>
        <v>0.20633968887529189</v>
      </c>
      <c r="U82" s="293">
        <f t="shared" si="8"/>
        <v>0.21219371905273751</v>
      </c>
      <c r="V82" s="296">
        <f t="shared" ref="V82:V143" si="9">AVERAGE(M82:U82)</f>
        <v>0.19871190789906529</v>
      </c>
    </row>
    <row r="83" spans="1:22" x14ac:dyDescent="0.45">
      <c r="A83" s="292" t="s">
        <v>488</v>
      </c>
      <c r="B83" s="292" t="s">
        <v>210</v>
      </c>
      <c r="C83" s="287">
        <v>0</v>
      </c>
      <c r="D83" s="287">
        <v>0</v>
      </c>
      <c r="E83" s="287">
        <v>0</v>
      </c>
      <c r="F83" s="287">
        <v>0</v>
      </c>
      <c r="G83" s="287">
        <v>0</v>
      </c>
      <c r="H83" s="287">
        <v>0</v>
      </c>
      <c r="I83" s="287">
        <v>0</v>
      </c>
      <c r="J83" s="287">
        <v>0</v>
      </c>
      <c r="K83" s="287">
        <v>0</v>
      </c>
      <c r="M83" s="293">
        <f t="shared" si="0"/>
        <v>0</v>
      </c>
      <c r="N83" s="293">
        <f t="shared" si="1"/>
        <v>0</v>
      </c>
      <c r="O83" s="293">
        <f t="shared" si="2"/>
        <v>0</v>
      </c>
      <c r="P83" s="293">
        <f t="shared" si="3"/>
        <v>0</v>
      </c>
      <c r="Q83" s="293">
        <f t="shared" si="4"/>
        <v>0</v>
      </c>
      <c r="R83" s="293">
        <f t="shared" si="5"/>
        <v>0</v>
      </c>
      <c r="S83" s="293">
        <f t="shared" si="6"/>
        <v>0</v>
      </c>
      <c r="T83" s="293">
        <f t="shared" si="7"/>
        <v>0</v>
      </c>
      <c r="U83" s="293">
        <f t="shared" si="8"/>
        <v>0</v>
      </c>
      <c r="V83" s="296">
        <f t="shared" si="9"/>
        <v>0</v>
      </c>
    </row>
    <row r="84" spans="1:22" x14ac:dyDescent="0.45">
      <c r="A84" s="292" t="s">
        <v>487</v>
      </c>
      <c r="B84" s="292" t="s">
        <v>486</v>
      </c>
      <c r="C84" s="287">
        <v>0</v>
      </c>
      <c r="D84" s="287">
        <v>0</v>
      </c>
      <c r="E84" s="287">
        <v>0</v>
      </c>
      <c r="F84" s="287">
        <v>0</v>
      </c>
      <c r="G84" s="287">
        <v>0</v>
      </c>
      <c r="H84" s="287">
        <v>0</v>
      </c>
      <c r="I84" s="287">
        <v>0</v>
      </c>
      <c r="J84" s="287">
        <v>0</v>
      </c>
      <c r="K84" s="287">
        <v>0</v>
      </c>
      <c r="M84" s="293">
        <f t="shared" si="0"/>
        <v>0</v>
      </c>
      <c r="N84" s="293">
        <f t="shared" si="1"/>
        <v>0</v>
      </c>
      <c r="O84" s="293">
        <f t="shared" si="2"/>
        <v>0</v>
      </c>
      <c r="P84" s="293">
        <f t="shared" si="3"/>
        <v>0</v>
      </c>
      <c r="Q84" s="293">
        <f t="shared" si="4"/>
        <v>0</v>
      </c>
      <c r="R84" s="293">
        <f t="shared" si="5"/>
        <v>0</v>
      </c>
      <c r="S84" s="293">
        <f t="shared" si="6"/>
        <v>0</v>
      </c>
      <c r="T84" s="293">
        <f t="shared" si="7"/>
        <v>0</v>
      </c>
      <c r="U84" s="293">
        <f t="shared" si="8"/>
        <v>0</v>
      </c>
      <c r="V84" s="296">
        <f t="shared" si="9"/>
        <v>0</v>
      </c>
    </row>
    <row r="85" spans="1:22" x14ac:dyDescent="0.45">
      <c r="A85" s="292" t="s">
        <v>485</v>
      </c>
      <c r="B85" s="292" t="s">
        <v>484</v>
      </c>
      <c r="C85" s="287">
        <v>53.673000000000002</v>
      </c>
      <c r="D85" s="287">
        <v>69.177999999999997</v>
      </c>
      <c r="E85" s="287">
        <v>21.687999999999999</v>
      </c>
      <c r="F85" s="287">
        <v>19.905999999999999</v>
      </c>
      <c r="G85" s="287">
        <v>17.393999999999998</v>
      </c>
      <c r="H85" s="287">
        <v>25.291</v>
      </c>
      <c r="I85" s="287">
        <v>23.574999999999999</v>
      </c>
      <c r="J85" s="287">
        <v>18.681000000000001</v>
      </c>
      <c r="K85" s="287">
        <v>16.864999999999998</v>
      </c>
      <c r="M85" s="293">
        <f t="shared" si="0"/>
        <v>2.8435755314651305E-2</v>
      </c>
      <c r="N85" s="293">
        <f t="shared" si="1"/>
        <v>3.4946732224415224E-2</v>
      </c>
      <c r="O85" s="293">
        <f t="shared" si="2"/>
        <v>1.18201106473102E-2</v>
      </c>
      <c r="P85" s="293">
        <f t="shared" si="3"/>
        <v>1.1426885384424625E-2</v>
      </c>
      <c r="Q85" s="293">
        <f t="shared" si="4"/>
        <v>1.0383020889606532E-2</v>
      </c>
      <c r="R85" s="293">
        <f t="shared" si="5"/>
        <v>1.5108683834168289E-2</v>
      </c>
      <c r="S85" s="293">
        <f t="shared" si="6"/>
        <v>1.4677243828397959E-2</v>
      </c>
      <c r="T85" s="293">
        <f t="shared" si="7"/>
        <v>1.2728572275410301E-2</v>
      </c>
      <c r="U85" s="293">
        <f t="shared" si="8"/>
        <v>1.1575837695292926E-2</v>
      </c>
      <c r="V85" s="296">
        <f t="shared" si="9"/>
        <v>1.6789204677075262E-2</v>
      </c>
    </row>
    <row r="86" spans="1:22" x14ac:dyDescent="0.45">
      <c r="A86" s="292" t="s">
        <v>483</v>
      </c>
      <c r="B86" s="292" t="s">
        <v>482</v>
      </c>
      <c r="C86" s="287">
        <v>1.2350000000000001</v>
      </c>
      <c r="D86" s="287">
        <v>1.276</v>
      </c>
      <c r="E86" s="287">
        <v>0</v>
      </c>
      <c r="F86" s="287">
        <v>0</v>
      </c>
      <c r="G86" s="287">
        <v>0</v>
      </c>
      <c r="H86" s="287">
        <v>0</v>
      </c>
      <c r="I86" s="287">
        <v>0.86799999999999999</v>
      </c>
      <c r="J86" s="287">
        <v>4.9000000000000002E-2</v>
      </c>
      <c r="K86" s="287">
        <v>2.9000000000000001E-2</v>
      </c>
      <c r="M86" s="293">
        <f t="shared" si="0"/>
        <v>6.5429839609476581E-4</v>
      </c>
      <c r="N86" s="293">
        <f t="shared" si="1"/>
        <v>6.4459843184760804E-4</v>
      </c>
      <c r="O86" s="293">
        <f t="shared" si="2"/>
        <v>0</v>
      </c>
      <c r="P86" s="293">
        <f t="shared" si="3"/>
        <v>0</v>
      </c>
      <c r="Q86" s="293">
        <f t="shared" si="4"/>
        <v>0</v>
      </c>
      <c r="R86" s="293">
        <f t="shared" si="5"/>
        <v>0</v>
      </c>
      <c r="S86" s="293">
        <f t="shared" si="6"/>
        <v>5.4039650659806705E-4</v>
      </c>
      <c r="T86" s="293">
        <f t="shared" si="7"/>
        <v>3.3386865879508842E-5</v>
      </c>
      <c r="U86" s="293">
        <f t="shared" si="8"/>
        <v>1.9905087053868657E-5</v>
      </c>
      <c r="V86" s="296">
        <f t="shared" si="9"/>
        <v>2.1028725416375761E-4</v>
      </c>
    </row>
    <row r="87" spans="1:22" x14ac:dyDescent="0.45">
      <c r="A87" s="292" t="s">
        <v>481</v>
      </c>
      <c r="B87" s="292" t="s">
        <v>480</v>
      </c>
      <c r="C87" s="287">
        <v>229.38499999999999</v>
      </c>
      <c r="D87" s="287">
        <v>327.83300000000003</v>
      </c>
      <c r="E87" s="287">
        <v>327.71300000000002</v>
      </c>
      <c r="F87" s="287">
        <v>298.07799999999997</v>
      </c>
      <c r="G87" s="287">
        <v>324.72800000000001</v>
      </c>
      <c r="H87" s="287">
        <v>320.91300000000001</v>
      </c>
      <c r="I87" s="287">
        <v>328.87700000000001</v>
      </c>
      <c r="J87" s="287">
        <v>283.255</v>
      </c>
      <c r="K87" s="287">
        <v>291.964</v>
      </c>
      <c r="M87" s="293">
        <f t="shared" si="0"/>
        <v>0.12152731788518042</v>
      </c>
      <c r="N87" s="293">
        <f t="shared" si="1"/>
        <v>0.16561178503753676</v>
      </c>
      <c r="O87" s="293">
        <f t="shared" si="2"/>
        <v>0.1786058613317027</v>
      </c>
      <c r="P87" s="293">
        <f t="shared" si="3"/>
        <v>0.17110937112521468</v>
      </c>
      <c r="Q87" s="293">
        <f t="shared" si="4"/>
        <v>0.19384026718639477</v>
      </c>
      <c r="R87" s="293">
        <f t="shared" si="5"/>
        <v>0.19171140149754651</v>
      </c>
      <c r="S87" s="293">
        <f t="shared" si="6"/>
        <v>0.20475113122171945</v>
      </c>
      <c r="T87" s="293">
        <f t="shared" si="7"/>
        <v>0.19299993254490364</v>
      </c>
      <c r="U87" s="293">
        <f t="shared" si="8"/>
        <v>0.20039892539985202</v>
      </c>
      <c r="V87" s="296">
        <f t="shared" si="9"/>
        <v>0.1800617770255612</v>
      </c>
    </row>
    <row r="88" spans="1:22" x14ac:dyDescent="0.45">
      <c r="A88" s="292" t="s">
        <v>479</v>
      </c>
      <c r="B88" s="292" t="s">
        <v>478</v>
      </c>
      <c r="C88" s="287">
        <v>0</v>
      </c>
      <c r="D88" s="287">
        <v>0</v>
      </c>
      <c r="E88" s="287">
        <v>0</v>
      </c>
      <c r="F88" s="287">
        <v>2.7370000000000001</v>
      </c>
      <c r="G88" s="287">
        <v>0</v>
      </c>
      <c r="H88" s="287">
        <v>0</v>
      </c>
      <c r="I88" s="287">
        <v>0</v>
      </c>
      <c r="J88" s="287">
        <v>1.9E-2</v>
      </c>
      <c r="K88" s="287">
        <v>2.4E-2</v>
      </c>
      <c r="M88" s="293">
        <f t="shared" si="0"/>
        <v>0</v>
      </c>
      <c r="N88" s="293">
        <f t="shared" si="1"/>
        <v>0</v>
      </c>
      <c r="O88" s="293">
        <f t="shared" si="2"/>
        <v>0</v>
      </c>
      <c r="P88" s="293">
        <f t="shared" si="3"/>
        <v>1.5711536871882952E-3</v>
      </c>
      <c r="Q88" s="293">
        <f t="shared" si="4"/>
        <v>0</v>
      </c>
      <c r="R88" s="293">
        <f t="shared" si="5"/>
        <v>0</v>
      </c>
      <c r="S88" s="293">
        <f t="shared" si="6"/>
        <v>0</v>
      </c>
      <c r="T88" s="293">
        <f t="shared" si="7"/>
        <v>1.2945927585932E-5</v>
      </c>
      <c r="U88" s="293">
        <f t="shared" si="8"/>
        <v>1.6473175492856818E-5</v>
      </c>
      <c r="V88" s="296">
        <f t="shared" si="9"/>
        <v>1.778414211407871E-4</v>
      </c>
    </row>
    <row r="89" spans="1:22" x14ac:dyDescent="0.45">
      <c r="A89" s="292" t="s">
        <v>477</v>
      </c>
      <c r="B89" s="292" t="s">
        <v>476</v>
      </c>
      <c r="C89" s="287">
        <v>0</v>
      </c>
      <c r="D89" s="287">
        <v>0</v>
      </c>
      <c r="E89" s="287">
        <v>0</v>
      </c>
      <c r="F89" s="287">
        <v>0</v>
      </c>
      <c r="G89" s="287">
        <v>0</v>
      </c>
      <c r="H89" s="287">
        <v>0</v>
      </c>
      <c r="I89" s="287">
        <v>0</v>
      </c>
      <c r="J89" s="287">
        <v>0</v>
      </c>
      <c r="K89" s="287">
        <v>0</v>
      </c>
      <c r="M89" s="293">
        <f t="shared" si="0"/>
        <v>0</v>
      </c>
      <c r="N89" s="293">
        <f t="shared" si="1"/>
        <v>0</v>
      </c>
      <c r="O89" s="293">
        <f t="shared" si="2"/>
        <v>0</v>
      </c>
      <c r="P89" s="293">
        <f t="shared" si="3"/>
        <v>0</v>
      </c>
      <c r="Q89" s="293">
        <f t="shared" si="4"/>
        <v>0</v>
      </c>
      <c r="R89" s="293">
        <f t="shared" si="5"/>
        <v>0</v>
      </c>
      <c r="S89" s="293">
        <f t="shared" si="6"/>
        <v>0</v>
      </c>
      <c r="T89" s="293">
        <f t="shared" si="7"/>
        <v>0</v>
      </c>
      <c r="U89" s="293">
        <f t="shared" si="8"/>
        <v>0</v>
      </c>
      <c r="V89" s="296">
        <f t="shared" si="9"/>
        <v>0</v>
      </c>
    </row>
    <row r="90" spans="1:22" x14ac:dyDescent="0.45">
      <c r="A90" s="292" t="s">
        <v>475</v>
      </c>
      <c r="B90" s="292" t="s">
        <v>474</v>
      </c>
      <c r="C90" s="287">
        <v>0</v>
      </c>
      <c r="D90" s="287">
        <v>0</v>
      </c>
      <c r="E90" s="287">
        <v>0</v>
      </c>
      <c r="F90" s="287">
        <v>0</v>
      </c>
      <c r="G90" s="287">
        <v>0</v>
      </c>
      <c r="H90" s="287">
        <v>0</v>
      </c>
      <c r="I90" s="287">
        <v>0</v>
      </c>
      <c r="J90" s="287">
        <v>0</v>
      </c>
      <c r="K90" s="287">
        <v>0</v>
      </c>
      <c r="M90" s="293">
        <f t="shared" si="0"/>
        <v>0</v>
      </c>
      <c r="N90" s="293">
        <f t="shared" si="1"/>
        <v>0</v>
      </c>
      <c r="O90" s="293">
        <f t="shared" si="2"/>
        <v>0</v>
      </c>
      <c r="P90" s="293">
        <f t="shared" si="3"/>
        <v>0</v>
      </c>
      <c r="Q90" s="293">
        <f t="shared" si="4"/>
        <v>0</v>
      </c>
      <c r="R90" s="293">
        <f t="shared" si="5"/>
        <v>0</v>
      </c>
      <c r="S90" s="293">
        <f t="shared" si="6"/>
        <v>0</v>
      </c>
      <c r="T90" s="293">
        <f t="shared" si="7"/>
        <v>0</v>
      </c>
      <c r="U90" s="293">
        <f t="shared" si="8"/>
        <v>0</v>
      </c>
      <c r="V90" s="296">
        <f t="shared" si="9"/>
        <v>0</v>
      </c>
    </row>
    <row r="91" spans="1:22" x14ac:dyDescent="0.45">
      <c r="A91" s="292" t="s">
        <v>473</v>
      </c>
      <c r="B91" s="292" t="s">
        <v>472</v>
      </c>
      <c r="C91" s="287">
        <v>2.78</v>
      </c>
      <c r="D91" s="287">
        <v>11.409000000000001</v>
      </c>
      <c r="E91" s="287">
        <v>3.2050000000000001</v>
      </c>
      <c r="F91" s="287">
        <v>2.802</v>
      </c>
      <c r="G91" s="287">
        <v>1.377</v>
      </c>
      <c r="H91" s="287">
        <v>0.9</v>
      </c>
      <c r="I91" s="287">
        <v>0.89400000000000002</v>
      </c>
      <c r="J91" s="287">
        <v>0.83</v>
      </c>
      <c r="K91" s="287">
        <v>0.26500000000000001</v>
      </c>
      <c r="M91" s="293">
        <f t="shared" si="0"/>
        <v>1.4728336365533996E-3</v>
      </c>
      <c r="N91" s="293">
        <f t="shared" si="1"/>
        <v>5.7634980477659567E-3</v>
      </c>
      <c r="O91" s="293">
        <f t="shared" si="2"/>
        <v>1.746747262293858E-3</v>
      </c>
      <c r="P91" s="293">
        <f t="shared" si="3"/>
        <v>1.6084664346005125E-3</v>
      </c>
      <c r="Q91" s="293">
        <f t="shared" si="4"/>
        <v>8.2197423048109672E-4</v>
      </c>
      <c r="R91" s="293">
        <f t="shared" si="5"/>
        <v>5.3765432172517735E-4</v>
      </c>
      <c r="S91" s="293">
        <f t="shared" si="6"/>
        <v>5.5658349873118887E-4</v>
      </c>
      <c r="T91" s="293">
        <f t="shared" si="7"/>
        <v>5.6553262612229268E-4</v>
      </c>
      <c r="U91" s="293">
        <f t="shared" si="8"/>
        <v>1.818913127336274E-4</v>
      </c>
      <c r="V91" s="296">
        <f t="shared" si="9"/>
        <v>1.4727979301119014E-3</v>
      </c>
    </row>
    <row r="92" spans="1:22" x14ac:dyDescent="0.45">
      <c r="A92" s="292" t="s">
        <v>471</v>
      </c>
      <c r="B92" s="292" t="s">
        <v>470</v>
      </c>
      <c r="C92" s="287">
        <v>0</v>
      </c>
      <c r="D92" s="287">
        <v>0</v>
      </c>
      <c r="E92" s="287">
        <v>0</v>
      </c>
      <c r="F92" s="287">
        <v>0</v>
      </c>
      <c r="G92" s="287">
        <v>0</v>
      </c>
      <c r="H92" s="287">
        <v>0</v>
      </c>
      <c r="I92" s="287">
        <v>0</v>
      </c>
      <c r="J92" s="287">
        <v>0</v>
      </c>
      <c r="K92" s="287">
        <v>0</v>
      </c>
      <c r="M92" s="293">
        <f t="shared" si="0"/>
        <v>0</v>
      </c>
      <c r="N92" s="293">
        <f t="shared" si="1"/>
        <v>0</v>
      </c>
      <c r="O92" s="293">
        <f t="shared" si="2"/>
        <v>0</v>
      </c>
      <c r="P92" s="293">
        <f t="shared" si="3"/>
        <v>0</v>
      </c>
      <c r="Q92" s="293">
        <f t="shared" si="4"/>
        <v>0</v>
      </c>
      <c r="R92" s="293">
        <f t="shared" si="5"/>
        <v>0</v>
      </c>
      <c r="S92" s="293">
        <f t="shared" si="6"/>
        <v>0</v>
      </c>
      <c r="T92" s="293">
        <f t="shared" si="7"/>
        <v>0</v>
      </c>
      <c r="U92" s="293">
        <f t="shared" si="8"/>
        <v>0</v>
      </c>
      <c r="V92" s="296">
        <f t="shared" si="9"/>
        <v>0</v>
      </c>
    </row>
    <row r="93" spans="1:22" x14ac:dyDescent="0.45">
      <c r="A93" s="292" t="s">
        <v>469</v>
      </c>
      <c r="B93" s="292" t="s">
        <v>468</v>
      </c>
      <c r="C93" s="287">
        <v>3.3959999999999999</v>
      </c>
      <c r="D93" s="287">
        <v>3.4390000000000001</v>
      </c>
      <c r="E93" s="287">
        <v>3.2240000000000002</v>
      </c>
      <c r="F93" s="287">
        <v>2.9449999999999998</v>
      </c>
      <c r="G93" s="287">
        <v>2.8370000000000002</v>
      </c>
      <c r="H93" s="287">
        <v>2.5369999999999999</v>
      </c>
      <c r="I93" s="287">
        <v>2.58</v>
      </c>
      <c r="J93" s="287">
        <v>0</v>
      </c>
      <c r="K93" s="287">
        <v>0</v>
      </c>
      <c r="M93" s="293">
        <f t="shared" si="0"/>
        <v>1.7991881401925702E-3</v>
      </c>
      <c r="N93" s="293">
        <f t="shared" si="1"/>
        <v>1.7372837046425737E-3</v>
      </c>
      <c r="O93" s="293">
        <f t="shared" si="2"/>
        <v>1.757102394270015E-3</v>
      </c>
      <c r="P93" s="293">
        <f t="shared" si="3"/>
        <v>1.6905544789073909E-3</v>
      </c>
      <c r="Q93" s="293">
        <f t="shared" si="4"/>
        <v>1.6934937486382509E-3</v>
      </c>
      <c r="R93" s="293">
        <f t="shared" si="5"/>
        <v>1.5155877935741943E-3</v>
      </c>
      <c r="S93" s="293">
        <f t="shared" si="6"/>
        <v>1.6062476809020885E-3</v>
      </c>
      <c r="T93" s="293">
        <f t="shared" si="7"/>
        <v>0</v>
      </c>
      <c r="U93" s="293">
        <f t="shared" si="8"/>
        <v>0</v>
      </c>
      <c r="V93" s="296">
        <f t="shared" si="9"/>
        <v>1.3110508823474538E-3</v>
      </c>
    </row>
    <row r="94" spans="1:22" x14ac:dyDescent="0.45">
      <c r="A94" s="292" t="s">
        <v>467</v>
      </c>
      <c r="B94" s="292" t="s">
        <v>466</v>
      </c>
      <c r="C94" s="287">
        <v>26.045999999999999</v>
      </c>
      <c r="D94" s="287">
        <v>25.460999999999999</v>
      </c>
      <c r="E94" s="287">
        <v>22.719000000000001</v>
      </c>
      <c r="F94" s="287">
        <v>30.782</v>
      </c>
      <c r="G94" s="287">
        <v>23.623999999999999</v>
      </c>
      <c r="H94" s="287">
        <v>34.807000000000002</v>
      </c>
      <c r="I94" s="287">
        <v>28.745999999999999</v>
      </c>
      <c r="J94" s="287">
        <v>32.325000000000003</v>
      </c>
      <c r="K94" s="287">
        <v>36.469000000000001</v>
      </c>
      <c r="M94" s="293">
        <f t="shared" si="0"/>
        <v>1.3799073704197787E-2</v>
      </c>
      <c r="N94" s="293">
        <f t="shared" si="1"/>
        <v>1.2862163537046981E-2</v>
      </c>
      <c r="O94" s="293">
        <f t="shared" si="2"/>
        <v>1.2382012808753248E-2</v>
      </c>
      <c r="P94" s="293">
        <f t="shared" si="3"/>
        <v>1.7670169089890428E-2</v>
      </c>
      <c r="Q94" s="293">
        <f t="shared" si="4"/>
        <v>1.4101902121194937E-2</v>
      </c>
      <c r="R94" s="293">
        <f t="shared" si="5"/>
        <v>2.0793482195875831E-2</v>
      </c>
      <c r="S94" s="293">
        <f t="shared" si="6"/>
        <v>1.7896587533027686E-2</v>
      </c>
      <c r="T94" s="293">
        <f t="shared" si="7"/>
        <v>2.2025111011329052E-2</v>
      </c>
      <c r="U94" s="293">
        <f t="shared" si="8"/>
        <v>2.503167654370814E-2</v>
      </c>
      <c r="V94" s="296">
        <f t="shared" si="9"/>
        <v>1.7395797616113786E-2</v>
      </c>
    </row>
    <row r="95" spans="1:22" x14ac:dyDescent="0.45">
      <c r="A95" s="292" t="s">
        <v>465</v>
      </c>
      <c r="B95" s="292" t="s">
        <v>464</v>
      </c>
      <c r="C95" s="287">
        <v>2.73</v>
      </c>
      <c r="D95" s="287">
        <v>3.0089999999999999</v>
      </c>
      <c r="E95" s="287">
        <v>2.3220000000000001</v>
      </c>
      <c r="F95" s="287">
        <v>8.2759999999999998</v>
      </c>
      <c r="G95" s="287">
        <v>1.87</v>
      </c>
      <c r="H95" s="287">
        <v>9.4369999999999994</v>
      </c>
      <c r="I95" s="287">
        <v>5.9109999999999996</v>
      </c>
      <c r="J95" s="287">
        <v>5.7930000000000001</v>
      </c>
      <c r="K95" s="287">
        <v>7.89</v>
      </c>
      <c r="M95" s="293">
        <f t="shared" si="0"/>
        <v>1.4463438229463243E-3</v>
      </c>
      <c r="N95" s="293">
        <f t="shared" si="1"/>
        <v>1.5200600951641478E-3</v>
      </c>
      <c r="O95" s="293">
        <f t="shared" si="2"/>
        <v>1.2655061288756127E-3</v>
      </c>
      <c r="P95" s="293">
        <f t="shared" si="3"/>
        <v>4.750773808977103E-3</v>
      </c>
      <c r="Q95" s="293">
        <f t="shared" si="4"/>
        <v>1.1162613006533413E-3</v>
      </c>
      <c r="R95" s="293">
        <f t="shared" si="5"/>
        <v>5.6376042601338876E-3</v>
      </c>
      <c r="S95" s="293">
        <f t="shared" si="6"/>
        <v>3.6800504038031956E-3</v>
      </c>
      <c r="T95" s="293">
        <f t="shared" si="7"/>
        <v>3.9471451844896883E-3</v>
      </c>
      <c r="U95" s="293">
        <f t="shared" si="8"/>
        <v>5.4155564432766794E-3</v>
      </c>
      <c r="V95" s="296">
        <f t="shared" si="9"/>
        <v>3.1977001609244421E-3</v>
      </c>
    </row>
    <row r="96" spans="1:22" x14ac:dyDescent="0.45">
      <c r="A96" s="292" t="s">
        <v>463</v>
      </c>
      <c r="B96" s="292" t="s">
        <v>462</v>
      </c>
      <c r="C96" s="287">
        <v>0</v>
      </c>
      <c r="D96" s="287">
        <v>0</v>
      </c>
      <c r="E96" s="287">
        <v>0</v>
      </c>
      <c r="F96" s="287">
        <v>0</v>
      </c>
      <c r="G96" s="287">
        <v>0</v>
      </c>
      <c r="H96" s="287">
        <v>0</v>
      </c>
      <c r="I96" s="287">
        <v>0</v>
      </c>
      <c r="J96" s="287">
        <v>0</v>
      </c>
      <c r="K96" s="287">
        <v>0</v>
      </c>
      <c r="M96" s="293">
        <f t="shared" si="0"/>
        <v>0</v>
      </c>
      <c r="N96" s="293">
        <f t="shared" si="1"/>
        <v>0</v>
      </c>
      <c r="O96" s="293">
        <f t="shared" si="2"/>
        <v>0</v>
      </c>
      <c r="P96" s="293">
        <f t="shared" si="3"/>
        <v>0</v>
      </c>
      <c r="Q96" s="293">
        <f t="shared" si="4"/>
        <v>0</v>
      </c>
      <c r="R96" s="293">
        <f t="shared" si="5"/>
        <v>0</v>
      </c>
      <c r="S96" s="293">
        <f t="shared" si="6"/>
        <v>0</v>
      </c>
      <c r="T96" s="293">
        <f t="shared" si="7"/>
        <v>0</v>
      </c>
      <c r="U96" s="293">
        <f t="shared" si="8"/>
        <v>0</v>
      </c>
      <c r="V96" s="296">
        <f t="shared" si="9"/>
        <v>0</v>
      </c>
    </row>
    <row r="97" spans="1:22" x14ac:dyDescent="0.45">
      <c r="A97" s="292" t="s">
        <v>461</v>
      </c>
      <c r="B97" s="292" t="s">
        <v>309</v>
      </c>
      <c r="C97" s="287">
        <v>19.920000000000002</v>
      </c>
      <c r="D97" s="287">
        <v>19.012</v>
      </c>
      <c r="E97" s="287">
        <v>17.172999999999998</v>
      </c>
      <c r="F97" s="287">
        <v>19.561</v>
      </c>
      <c r="G97" s="287">
        <v>18.917000000000002</v>
      </c>
      <c r="H97" s="287">
        <v>22.834</v>
      </c>
      <c r="I97" s="287">
        <v>20.254000000000001</v>
      </c>
      <c r="J97" s="287">
        <v>26.532</v>
      </c>
      <c r="K97" s="287">
        <v>28.579000000000001</v>
      </c>
      <c r="M97" s="293">
        <f t="shared" si="0"/>
        <v>1.0553541741058894E-2</v>
      </c>
      <c r="N97" s="293">
        <f t="shared" si="1"/>
        <v>9.6043145660554257E-3</v>
      </c>
      <c r="O97" s="293">
        <f t="shared" si="2"/>
        <v>9.3594042856076191E-3</v>
      </c>
      <c r="P97" s="293">
        <f t="shared" si="3"/>
        <v>1.1228840802005934E-2</v>
      </c>
      <c r="Q97" s="293">
        <f t="shared" si="4"/>
        <v>1.1292147071903347E-2</v>
      </c>
      <c r="R97" s="293">
        <f t="shared" si="5"/>
        <v>1.3640887535858555E-2</v>
      </c>
      <c r="S97" s="293">
        <f t="shared" si="6"/>
        <v>1.26096668717019E-2</v>
      </c>
      <c r="T97" s="293">
        <f t="shared" si="7"/>
        <v>1.8077965826839359E-2</v>
      </c>
      <c r="U97" s="293">
        <f t="shared" si="8"/>
        <v>1.9616120100431459E-2</v>
      </c>
      <c r="V97" s="296">
        <f t="shared" si="9"/>
        <v>1.2886987644606943E-2</v>
      </c>
    </row>
    <row r="98" spans="1:22" x14ac:dyDescent="0.45">
      <c r="A98" s="292" t="s">
        <v>460</v>
      </c>
      <c r="B98" s="292" t="s">
        <v>36</v>
      </c>
      <c r="C98" s="287">
        <v>1258.557</v>
      </c>
      <c r="D98" s="287">
        <v>1257.2239999999999</v>
      </c>
      <c r="E98" s="287">
        <v>1178.77</v>
      </c>
      <c r="F98" s="287">
        <v>1110.624</v>
      </c>
      <c r="G98" s="287">
        <v>1073.1189999999999</v>
      </c>
      <c r="H98" s="287">
        <v>1033.4069999999999</v>
      </c>
      <c r="I98" s="287">
        <v>967.15300000000002</v>
      </c>
      <c r="J98" s="287">
        <v>903.79200000000003</v>
      </c>
      <c r="K98" s="287">
        <v>893.399</v>
      </c>
      <c r="M98" s="293">
        <f t="shared" si="0"/>
        <v>0.66677880687760327</v>
      </c>
      <c r="N98" s="293">
        <f t="shared" si="1"/>
        <v>0.63511333768117328</v>
      </c>
      <c r="O98" s="293">
        <f t="shared" si="2"/>
        <v>0.64243783787024367</v>
      </c>
      <c r="P98" s="293">
        <f t="shared" si="3"/>
        <v>0.63754511972225547</v>
      </c>
      <c r="Q98" s="293">
        <f t="shared" si="4"/>
        <v>0.64057818753786777</v>
      </c>
      <c r="R98" s="293">
        <f t="shared" si="5"/>
        <v>0.61735082183450041</v>
      </c>
      <c r="S98" s="293">
        <f>I98/I$139</f>
        <v>0.60212684625096813</v>
      </c>
      <c r="T98" s="293">
        <f t="shared" si="7"/>
        <v>0.61581188340761339</v>
      </c>
      <c r="U98" s="293">
        <f t="shared" si="8"/>
        <v>0.61321327133928294</v>
      </c>
      <c r="V98" s="296">
        <f t="shared" si="9"/>
        <v>0.63010623472461214</v>
      </c>
    </row>
    <row r="99" spans="1:22" x14ac:dyDescent="0.45">
      <c r="A99" s="292" t="s">
        <v>459</v>
      </c>
      <c r="B99" s="292" t="s">
        <v>458</v>
      </c>
      <c r="C99" s="287">
        <v>1548.701</v>
      </c>
      <c r="D99" s="287">
        <v>1645.721</v>
      </c>
      <c r="E99" s="287">
        <v>1503.461</v>
      </c>
      <c r="F99" s="287">
        <v>1411.6849999999999</v>
      </c>
      <c r="G99" s="287">
        <v>1339.347</v>
      </c>
      <c r="H99" s="287">
        <v>1340.26</v>
      </c>
      <c r="I99" s="287">
        <v>1307.645</v>
      </c>
      <c r="J99" s="287">
        <v>1187.414</v>
      </c>
      <c r="K99" s="287">
        <v>1173.6659999999999</v>
      </c>
      <c r="M99" s="293">
        <f t="shared" si="0"/>
        <v>0.82049601646182979</v>
      </c>
      <c r="N99" s="293">
        <f t="shared" si="1"/>
        <v>0.83137082747545243</v>
      </c>
      <c r="O99" s="293">
        <f t="shared" si="2"/>
        <v>0.81939668821079126</v>
      </c>
      <c r="P99" s="293">
        <f t="shared" si="3"/>
        <v>0.81036685893255689</v>
      </c>
      <c r="Q99" s="293">
        <f t="shared" si="4"/>
        <v>0.79949798088029445</v>
      </c>
      <c r="R99" s="293">
        <f t="shared" si="5"/>
        <v>0.80066286803931797</v>
      </c>
      <c r="S99" s="293">
        <f t="shared" si="6"/>
        <v>0.81410920491984939</v>
      </c>
      <c r="T99" s="293">
        <f t="shared" si="7"/>
        <v>0.80906187676430841</v>
      </c>
      <c r="U99" s="293">
        <f t="shared" si="8"/>
        <v>0.80558358283330378</v>
      </c>
      <c r="V99" s="296">
        <f t="shared" si="9"/>
        <v>0.81228287827974488</v>
      </c>
    </row>
    <row r="100" spans="1:22" x14ac:dyDescent="0.45">
      <c r="A100" s="292" t="s">
        <v>457</v>
      </c>
      <c r="B100" s="292" t="s">
        <v>50</v>
      </c>
      <c r="C100" s="287">
        <v>42.475999999999999</v>
      </c>
      <c r="D100" s="287">
        <v>37.700000000000003</v>
      </c>
      <c r="E100" s="287">
        <v>34.642000000000003</v>
      </c>
      <c r="F100" s="287">
        <v>18.556000000000001</v>
      </c>
      <c r="G100" s="287">
        <v>17.536999999999999</v>
      </c>
      <c r="H100" s="287">
        <v>27.574000000000002</v>
      </c>
      <c r="I100" s="287">
        <v>39.999000000000002</v>
      </c>
      <c r="J100" s="287">
        <v>31.716999999999999</v>
      </c>
      <c r="K100" s="287">
        <v>28.202000000000002</v>
      </c>
      <c r="M100" s="293">
        <f t="shared" si="0"/>
        <v>2.2503626455482807E-2</v>
      </c>
      <c r="N100" s="293">
        <f t="shared" si="1"/>
        <v>1.9044953668224784E-2</v>
      </c>
      <c r="O100" s="293">
        <f t="shared" si="2"/>
        <v>1.8880130627264846E-2</v>
      </c>
      <c r="P100" s="293">
        <f t="shared" si="3"/>
        <v>1.0651928322786264E-2</v>
      </c>
      <c r="Q100" s="293">
        <f t="shared" si="4"/>
        <v>1.0468382047891788E-2</v>
      </c>
      <c r="R100" s="293">
        <f t="shared" si="5"/>
        <v>1.6472533630277824E-2</v>
      </c>
      <c r="S100" s="293">
        <f t="shared" si="6"/>
        <v>2.4902442243566917E-2</v>
      </c>
      <c r="T100" s="293">
        <f t="shared" si="7"/>
        <v>2.1610841328579225E-2</v>
      </c>
      <c r="U100" s="293">
        <f t="shared" si="8"/>
        <v>1.9357353968731169E-2</v>
      </c>
      <c r="V100" s="296">
        <f t="shared" si="9"/>
        <v>1.8210243588089512E-2</v>
      </c>
    </row>
    <row r="101" spans="1:22" x14ac:dyDescent="0.45">
      <c r="A101" s="292" t="s">
        <v>456</v>
      </c>
      <c r="B101" s="292" t="s">
        <v>381</v>
      </c>
      <c r="C101" s="287">
        <v>188.57</v>
      </c>
      <c r="D101" s="287">
        <v>153.387</v>
      </c>
      <c r="E101" s="287">
        <v>164.994</v>
      </c>
      <c r="F101" s="287">
        <v>159.619</v>
      </c>
      <c r="G101" s="287">
        <v>122.79</v>
      </c>
      <c r="H101" s="287">
        <v>124.773</v>
      </c>
      <c r="I101" s="287">
        <v>139.17699999999999</v>
      </c>
      <c r="J101" s="287">
        <v>122.613</v>
      </c>
      <c r="K101" s="287">
        <v>111.40900000000001</v>
      </c>
      <c r="M101" s="293">
        <f t="shared" si="0"/>
        <v>9.9903683037724664E-2</v>
      </c>
      <c r="N101" s="293">
        <f t="shared" si="1"/>
        <v>7.7486692528063519E-2</v>
      </c>
      <c r="O101" s="293">
        <f t="shared" si="2"/>
        <v>8.9922876067055471E-2</v>
      </c>
      <c r="P101" s="293">
        <f t="shared" si="3"/>
        <v>9.1628052756780584E-2</v>
      </c>
      <c r="Q101" s="293">
        <f t="shared" si="4"/>
        <v>7.3297179201723947E-2</v>
      </c>
      <c r="R101" s="293">
        <f t="shared" si="5"/>
        <v>7.4538602982906169E-2</v>
      </c>
      <c r="S101" s="293">
        <f t="shared" si="6"/>
        <v>8.6648346311980609E-2</v>
      </c>
      <c r="T101" s="293">
        <f t="shared" si="7"/>
        <v>8.3544158899677923E-2</v>
      </c>
      <c r="U101" s="293">
        <f t="shared" si="8"/>
        <v>7.6469167020153564E-2</v>
      </c>
      <c r="V101" s="296">
        <f t="shared" si="9"/>
        <v>8.3715417645118501E-2</v>
      </c>
    </row>
    <row r="102" spans="1:22" x14ac:dyDescent="0.45">
      <c r="A102" s="292" t="s">
        <v>455</v>
      </c>
      <c r="B102" s="292" t="s">
        <v>454</v>
      </c>
      <c r="C102" s="287">
        <v>70.301000000000002</v>
      </c>
      <c r="D102" s="287">
        <v>71.108999999999995</v>
      </c>
      <c r="E102" s="287">
        <v>65.97</v>
      </c>
      <c r="F102" s="287">
        <v>82.602999999999994</v>
      </c>
      <c r="G102" s="287">
        <v>79.724999999999994</v>
      </c>
      <c r="H102" s="287">
        <v>82.44</v>
      </c>
      <c r="I102" s="287">
        <v>70.265000000000001</v>
      </c>
      <c r="J102" s="287">
        <v>71.94</v>
      </c>
      <c r="K102" s="287">
        <v>77.48</v>
      </c>
      <c r="M102" s="293">
        <f t="shared" si="0"/>
        <v>3.7245207727820341E-2</v>
      </c>
      <c r="N102" s="293">
        <f t="shared" si="1"/>
        <v>3.5922217782328805E-2</v>
      </c>
      <c r="O102" s="293">
        <f t="shared" si="2"/>
        <v>3.5954108235109458E-2</v>
      </c>
      <c r="P102" s="293">
        <f t="shared" si="3"/>
        <v>4.7417613453713821E-2</v>
      </c>
      <c r="Q102" s="293">
        <f t="shared" si="4"/>
        <v>4.7590338071971994E-2</v>
      </c>
      <c r="R102" s="293">
        <f t="shared" si="5"/>
        <v>4.9249135870026245E-2</v>
      </c>
      <c r="S102" s="293">
        <f t="shared" si="6"/>
        <v>4.3745346239761729E-2</v>
      </c>
      <c r="T102" s="293">
        <f t="shared" si="7"/>
        <v>4.9017370027997269E-2</v>
      </c>
      <c r="U102" s="293">
        <f t="shared" si="8"/>
        <v>5.3180901549439434E-2</v>
      </c>
      <c r="V102" s="296">
        <f t="shared" si="9"/>
        <v>4.436913766201879E-2</v>
      </c>
    </row>
    <row r="103" spans="1:22" x14ac:dyDescent="0.45">
      <c r="A103" s="292" t="s">
        <v>453</v>
      </c>
      <c r="B103" s="292" t="s">
        <v>452</v>
      </c>
      <c r="C103" s="287">
        <v>0</v>
      </c>
      <c r="D103" s="287">
        <v>0</v>
      </c>
      <c r="E103" s="287">
        <v>0</v>
      </c>
      <c r="F103" s="287">
        <v>0</v>
      </c>
      <c r="G103" s="287">
        <v>0</v>
      </c>
      <c r="H103" s="287">
        <v>0</v>
      </c>
      <c r="I103" s="287">
        <v>0</v>
      </c>
      <c r="J103" s="287">
        <v>0</v>
      </c>
      <c r="K103" s="287">
        <v>0</v>
      </c>
      <c r="M103" s="293">
        <f t="shared" si="0"/>
        <v>0</v>
      </c>
      <c r="N103" s="293">
        <f t="shared" si="1"/>
        <v>0</v>
      </c>
      <c r="O103" s="293">
        <f t="shared" si="2"/>
        <v>0</v>
      </c>
      <c r="P103" s="293">
        <f t="shared" si="3"/>
        <v>0</v>
      </c>
      <c r="Q103" s="293">
        <f t="shared" si="4"/>
        <v>0</v>
      </c>
      <c r="R103" s="293">
        <f t="shared" si="5"/>
        <v>0</v>
      </c>
      <c r="S103" s="293">
        <f t="shared" si="6"/>
        <v>0</v>
      </c>
      <c r="T103" s="293">
        <f t="shared" si="7"/>
        <v>0</v>
      </c>
      <c r="U103" s="293">
        <f t="shared" si="8"/>
        <v>0</v>
      </c>
      <c r="V103" s="296">
        <f t="shared" si="9"/>
        <v>0</v>
      </c>
    </row>
    <row r="104" spans="1:22" x14ac:dyDescent="0.45">
      <c r="A104" s="292" t="s">
        <v>451</v>
      </c>
      <c r="B104" s="292" t="s">
        <v>450</v>
      </c>
      <c r="C104" s="287">
        <v>0</v>
      </c>
      <c r="D104" s="287">
        <v>0</v>
      </c>
      <c r="E104" s="287">
        <v>0</v>
      </c>
      <c r="F104" s="287">
        <v>0</v>
      </c>
      <c r="G104" s="287">
        <v>0</v>
      </c>
      <c r="H104" s="287">
        <v>0</v>
      </c>
      <c r="I104" s="287">
        <v>0</v>
      </c>
      <c r="J104" s="287">
        <v>0</v>
      </c>
      <c r="K104" s="287">
        <v>0</v>
      </c>
      <c r="M104" s="293">
        <f t="shared" si="0"/>
        <v>0</v>
      </c>
      <c r="N104" s="293">
        <f t="shared" si="1"/>
        <v>0</v>
      </c>
      <c r="O104" s="293">
        <f t="shared" si="2"/>
        <v>0</v>
      </c>
      <c r="P104" s="293">
        <f t="shared" si="3"/>
        <v>0</v>
      </c>
      <c r="Q104" s="293">
        <f t="shared" si="4"/>
        <v>0</v>
      </c>
      <c r="R104" s="293">
        <f t="shared" si="5"/>
        <v>0</v>
      </c>
      <c r="S104" s="293">
        <f t="shared" si="6"/>
        <v>0</v>
      </c>
      <c r="T104" s="293">
        <f t="shared" si="7"/>
        <v>0</v>
      </c>
      <c r="U104" s="293">
        <f t="shared" si="8"/>
        <v>0</v>
      </c>
      <c r="V104" s="296">
        <f t="shared" si="9"/>
        <v>0</v>
      </c>
    </row>
    <row r="105" spans="1:22" x14ac:dyDescent="0.45">
      <c r="A105" s="292" t="s">
        <v>449</v>
      </c>
      <c r="B105" s="292" t="s">
        <v>448</v>
      </c>
      <c r="C105" s="287">
        <v>0</v>
      </c>
      <c r="D105" s="287">
        <v>0</v>
      </c>
      <c r="E105" s="287">
        <v>0</v>
      </c>
      <c r="F105" s="287">
        <v>0</v>
      </c>
      <c r="G105" s="287">
        <v>0</v>
      </c>
      <c r="H105" s="287">
        <v>0</v>
      </c>
      <c r="I105" s="287">
        <v>0</v>
      </c>
      <c r="J105" s="287">
        <v>0</v>
      </c>
      <c r="K105" s="287">
        <v>0</v>
      </c>
      <c r="M105" s="293">
        <f t="shared" si="0"/>
        <v>0</v>
      </c>
      <c r="N105" s="293">
        <f t="shared" si="1"/>
        <v>0</v>
      </c>
      <c r="O105" s="293">
        <f t="shared" si="2"/>
        <v>0</v>
      </c>
      <c r="P105" s="293">
        <f t="shared" si="3"/>
        <v>0</v>
      </c>
      <c r="Q105" s="293">
        <f t="shared" si="4"/>
        <v>0</v>
      </c>
      <c r="R105" s="293">
        <f t="shared" si="5"/>
        <v>0</v>
      </c>
      <c r="S105" s="293">
        <f t="shared" si="6"/>
        <v>0</v>
      </c>
      <c r="T105" s="293">
        <f t="shared" si="7"/>
        <v>0</v>
      </c>
      <c r="U105" s="293">
        <f t="shared" si="8"/>
        <v>0</v>
      </c>
      <c r="V105" s="296">
        <f t="shared" si="9"/>
        <v>0</v>
      </c>
    </row>
    <row r="106" spans="1:22" x14ac:dyDescent="0.45">
      <c r="A106" s="292" t="s">
        <v>447</v>
      </c>
      <c r="B106" s="292" t="s">
        <v>263</v>
      </c>
      <c r="C106" s="287">
        <v>0</v>
      </c>
      <c r="D106" s="287">
        <v>0</v>
      </c>
      <c r="E106" s="287">
        <v>0</v>
      </c>
      <c r="F106" s="287">
        <v>0</v>
      </c>
      <c r="G106" s="287">
        <v>0</v>
      </c>
      <c r="H106" s="287">
        <v>0</v>
      </c>
      <c r="I106" s="287">
        <v>0</v>
      </c>
      <c r="J106" s="287">
        <v>0</v>
      </c>
      <c r="K106" s="287">
        <v>0</v>
      </c>
      <c r="M106" s="293">
        <f t="shared" si="0"/>
        <v>0</v>
      </c>
      <c r="N106" s="293">
        <f t="shared" si="1"/>
        <v>0</v>
      </c>
      <c r="O106" s="293">
        <f t="shared" si="2"/>
        <v>0</v>
      </c>
      <c r="P106" s="293">
        <f t="shared" si="3"/>
        <v>0</v>
      </c>
      <c r="Q106" s="293">
        <f t="shared" si="4"/>
        <v>0</v>
      </c>
      <c r="R106" s="293">
        <f t="shared" si="5"/>
        <v>0</v>
      </c>
      <c r="S106" s="293">
        <f t="shared" si="6"/>
        <v>0</v>
      </c>
      <c r="T106" s="293">
        <f t="shared" si="7"/>
        <v>0</v>
      </c>
      <c r="U106" s="293">
        <f t="shared" si="8"/>
        <v>0</v>
      </c>
      <c r="V106" s="296">
        <f t="shared" si="9"/>
        <v>0</v>
      </c>
    </row>
    <row r="107" spans="1:22" x14ac:dyDescent="0.45">
      <c r="A107" s="292" t="s">
        <v>446</v>
      </c>
      <c r="B107" s="292" t="s">
        <v>445</v>
      </c>
      <c r="C107" s="287">
        <v>0</v>
      </c>
      <c r="D107" s="287">
        <v>0</v>
      </c>
      <c r="E107" s="287">
        <v>0</v>
      </c>
      <c r="F107" s="287">
        <v>0</v>
      </c>
      <c r="G107" s="287">
        <v>0</v>
      </c>
      <c r="H107" s="287">
        <v>0</v>
      </c>
      <c r="I107" s="287">
        <v>0</v>
      </c>
      <c r="J107" s="287">
        <v>3.2000000000000001E-2</v>
      </c>
      <c r="K107" s="287">
        <v>3.2000000000000001E-2</v>
      </c>
      <c r="M107" s="293">
        <f t="shared" si="0"/>
        <v>0</v>
      </c>
      <c r="N107" s="293">
        <f t="shared" si="1"/>
        <v>0</v>
      </c>
      <c r="O107" s="293">
        <f t="shared" si="2"/>
        <v>0</v>
      </c>
      <c r="P107" s="293">
        <f t="shared" si="3"/>
        <v>0</v>
      </c>
      <c r="Q107" s="293">
        <f t="shared" si="4"/>
        <v>0</v>
      </c>
      <c r="R107" s="293">
        <f t="shared" si="5"/>
        <v>0</v>
      </c>
      <c r="S107" s="293">
        <f t="shared" si="6"/>
        <v>0</v>
      </c>
      <c r="T107" s="293">
        <f t="shared" si="7"/>
        <v>2.1803667513148635E-5</v>
      </c>
      <c r="U107" s="293">
        <f t="shared" si="8"/>
        <v>2.196423399047576E-5</v>
      </c>
      <c r="V107" s="296">
        <f t="shared" si="9"/>
        <v>4.8631001670693774E-6</v>
      </c>
    </row>
    <row r="108" spans="1:22" x14ac:dyDescent="0.45">
      <c r="A108" s="292" t="s">
        <v>444</v>
      </c>
      <c r="B108" s="292" t="s">
        <v>180</v>
      </c>
      <c r="C108" s="287">
        <v>0</v>
      </c>
      <c r="D108" s="287">
        <v>0</v>
      </c>
      <c r="E108" s="287">
        <v>0</v>
      </c>
      <c r="F108" s="287">
        <v>0</v>
      </c>
      <c r="G108" s="287">
        <v>0</v>
      </c>
      <c r="H108" s="287">
        <v>0</v>
      </c>
      <c r="I108" s="287">
        <v>0</v>
      </c>
      <c r="J108" s="287">
        <v>0</v>
      </c>
      <c r="K108" s="287">
        <v>0</v>
      </c>
      <c r="M108" s="293">
        <f t="shared" si="0"/>
        <v>0</v>
      </c>
      <c r="N108" s="293">
        <f t="shared" si="1"/>
        <v>0</v>
      </c>
      <c r="O108" s="293">
        <f t="shared" si="2"/>
        <v>0</v>
      </c>
      <c r="P108" s="293">
        <f t="shared" si="3"/>
        <v>0</v>
      </c>
      <c r="Q108" s="293">
        <f t="shared" si="4"/>
        <v>0</v>
      </c>
      <c r="R108" s="293">
        <f t="shared" si="5"/>
        <v>0</v>
      </c>
      <c r="S108" s="293">
        <f t="shared" si="6"/>
        <v>0</v>
      </c>
      <c r="T108" s="293">
        <f t="shared" si="7"/>
        <v>0</v>
      </c>
      <c r="U108" s="293">
        <f t="shared" si="8"/>
        <v>0</v>
      </c>
      <c r="V108" s="296">
        <f t="shared" si="9"/>
        <v>0</v>
      </c>
    </row>
    <row r="109" spans="1:22" x14ac:dyDescent="0.45">
      <c r="A109" s="292" t="s">
        <v>443</v>
      </c>
      <c r="B109" s="292" t="s">
        <v>442</v>
      </c>
      <c r="C109" s="287">
        <v>0</v>
      </c>
      <c r="D109" s="287">
        <v>0</v>
      </c>
      <c r="E109" s="287">
        <v>0</v>
      </c>
      <c r="F109" s="287">
        <v>0</v>
      </c>
      <c r="G109" s="287">
        <v>0</v>
      </c>
      <c r="H109" s="287">
        <v>0</v>
      </c>
      <c r="I109" s="287">
        <v>0</v>
      </c>
      <c r="J109" s="287">
        <v>0</v>
      </c>
      <c r="K109" s="287">
        <v>0</v>
      </c>
      <c r="M109" s="293">
        <f t="shared" si="0"/>
        <v>0</v>
      </c>
      <c r="N109" s="293">
        <f t="shared" si="1"/>
        <v>0</v>
      </c>
      <c r="O109" s="293">
        <f t="shared" si="2"/>
        <v>0</v>
      </c>
      <c r="P109" s="293">
        <f t="shared" si="3"/>
        <v>0</v>
      </c>
      <c r="Q109" s="293">
        <f t="shared" si="4"/>
        <v>0</v>
      </c>
      <c r="R109" s="293">
        <f t="shared" si="5"/>
        <v>0</v>
      </c>
      <c r="S109" s="293">
        <f t="shared" si="6"/>
        <v>0</v>
      </c>
      <c r="T109" s="293">
        <f t="shared" si="7"/>
        <v>0</v>
      </c>
      <c r="U109" s="293">
        <f t="shared" si="8"/>
        <v>0</v>
      </c>
      <c r="V109" s="296">
        <f t="shared" si="9"/>
        <v>0</v>
      </c>
    </row>
    <row r="110" spans="1:22" x14ac:dyDescent="0.45">
      <c r="A110" s="292" t="s">
        <v>441</v>
      </c>
      <c r="B110" s="292" t="s">
        <v>440</v>
      </c>
      <c r="C110" s="287">
        <v>0</v>
      </c>
      <c r="D110" s="287">
        <v>0</v>
      </c>
      <c r="E110" s="287">
        <v>0</v>
      </c>
      <c r="F110" s="287">
        <v>0</v>
      </c>
      <c r="G110" s="287">
        <v>0</v>
      </c>
      <c r="H110" s="287">
        <v>0</v>
      </c>
      <c r="I110" s="287">
        <v>0</v>
      </c>
      <c r="J110" s="287">
        <v>3.2000000000000001E-2</v>
      </c>
      <c r="K110" s="287">
        <v>4.8000000000000001E-2</v>
      </c>
      <c r="M110" s="293">
        <f t="shared" si="0"/>
        <v>0</v>
      </c>
      <c r="N110" s="293">
        <f t="shared" si="1"/>
        <v>0</v>
      </c>
      <c r="O110" s="293">
        <f t="shared" si="2"/>
        <v>0</v>
      </c>
      <c r="P110" s="293">
        <f t="shared" si="3"/>
        <v>0</v>
      </c>
      <c r="Q110" s="293">
        <f t="shared" si="4"/>
        <v>0</v>
      </c>
      <c r="R110" s="293">
        <f t="shared" si="5"/>
        <v>0</v>
      </c>
      <c r="S110" s="293">
        <f t="shared" si="6"/>
        <v>0</v>
      </c>
      <c r="T110" s="293">
        <f t="shared" si="7"/>
        <v>2.1803667513148635E-5</v>
      </c>
      <c r="U110" s="293">
        <f t="shared" si="8"/>
        <v>3.2946350985713637E-5</v>
      </c>
      <c r="V110" s="296">
        <f t="shared" si="9"/>
        <v>6.0833353887624752E-6</v>
      </c>
    </row>
    <row r="111" spans="1:22" x14ac:dyDescent="0.45">
      <c r="A111" s="292" t="s">
        <v>439</v>
      </c>
      <c r="B111" s="292" t="s">
        <v>438</v>
      </c>
      <c r="C111" s="287">
        <v>0</v>
      </c>
      <c r="D111" s="287">
        <v>0</v>
      </c>
      <c r="E111" s="287">
        <v>0</v>
      </c>
      <c r="F111" s="287">
        <v>0</v>
      </c>
      <c r="G111" s="287">
        <v>0</v>
      </c>
      <c r="H111" s="287">
        <v>0</v>
      </c>
      <c r="I111" s="287">
        <v>0</v>
      </c>
      <c r="J111" s="287">
        <v>0</v>
      </c>
      <c r="K111" s="287">
        <v>0</v>
      </c>
      <c r="M111" s="293">
        <f t="shared" si="0"/>
        <v>0</v>
      </c>
      <c r="N111" s="293">
        <f t="shared" si="1"/>
        <v>0</v>
      </c>
      <c r="O111" s="293">
        <f t="shared" si="2"/>
        <v>0</v>
      </c>
      <c r="P111" s="293">
        <f t="shared" si="3"/>
        <v>0</v>
      </c>
      <c r="Q111" s="293">
        <f t="shared" si="4"/>
        <v>0</v>
      </c>
      <c r="R111" s="293">
        <f t="shared" si="5"/>
        <v>0</v>
      </c>
      <c r="S111" s="293">
        <f t="shared" si="6"/>
        <v>0</v>
      </c>
      <c r="T111" s="293">
        <f t="shared" si="7"/>
        <v>0</v>
      </c>
      <c r="U111" s="293">
        <f t="shared" si="8"/>
        <v>0</v>
      </c>
      <c r="V111" s="296">
        <f t="shared" si="9"/>
        <v>0</v>
      </c>
    </row>
    <row r="112" spans="1:22" x14ac:dyDescent="0.45">
      <c r="A112" s="292" t="s">
        <v>437</v>
      </c>
      <c r="B112" s="292" t="s">
        <v>436</v>
      </c>
      <c r="C112" s="287">
        <v>0</v>
      </c>
      <c r="D112" s="287">
        <v>0</v>
      </c>
      <c r="E112" s="287">
        <v>0</v>
      </c>
      <c r="F112" s="287">
        <v>0</v>
      </c>
      <c r="G112" s="287">
        <v>0</v>
      </c>
      <c r="H112" s="287">
        <v>0</v>
      </c>
      <c r="I112" s="287">
        <v>0</v>
      </c>
      <c r="J112" s="287">
        <v>0</v>
      </c>
      <c r="K112" s="287">
        <v>0.18099999999999999</v>
      </c>
      <c r="M112" s="293">
        <f t="shared" si="0"/>
        <v>0</v>
      </c>
      <c r="N112" s="293">
        <f t="shared" si="1"/>
        <v>0</v>
      </c>
      <c r="O112" s="293">
        <f t="shared" si="2"/>
        <v>0</v>
      </c>
      <c r="P112" s="293">
        <f t="shared" si="3"/>
        <v>0</v>
      </c>
      <c r="Q112" s="293">
        <f t="shared" si="4"/>
        <v>0</v>
      </c>
      <c r="R112" s="293">
        <f t="shared" si="5"/>
        <v>0</v>
      </c>
      <c r="S112" s="293">
        <f t="shared" si="6"/>
        <v>0</v>
      </c>
      <c r="T112" s="293">
        <f t="shared" si="7"/>
        <v>0</v>
      </c>
      <c r="U112" s="293">
        <f t="shared" si="8"/>
        <v>1.242351985086285E-4</v>
      </c>
      <c r="V112" s="296">
        <f t="shared" si="9"/>
        <v>1.3803910945403167E-5</v>
      </c>
    </row>
    <row r="113" spans="1:22" x14ac:dyDescent="0.45">
      <c r="A113" s="292" t="s">
        <v>435</v>
      </c>
      <c r="B113" s="292" t="s">
        <v>434</v>
      </c>
      <c r="C113" s="287">
        <v>0</v>
      </c>
      <c r="D113" s="287">
        <v>0</v>
      </c>
      <c r="E113" s="287">
        <v>0</v>
      </c>
      <c r="F113" s="287">
        <v>0</v>
      </c>
      <c r="G113" s="287">
        <v>0</v>
      </c>
      <c r="H113" s="287">
        <v>0</v>
      </c>
      <c r="I113" s="287">
        <v>0</v>
      </c>
      <c r="J113" s="287">
        <v>1.7000000000000001E-2</v>
      </c>
      <c r="K113" s="287">
        <v>7.0000000000000001E-3</v>
      </c>
      <c r="M113" s="293">
        <f t="shared" si="0"/>
        <v>0</v>
      </c>
      <c r="N113" s="293">
        <f t="shared" si="1"/>
        <v>0</v>
      </c>
      <c r="O113" s="293">
        <f t="shared" si="2"/>
        <v>0</v>
      </c>
      <c r="P113" s="293">
        <f t="shared" si="3"/>
        <v>0</v>
      </c>
      <c r="Q113" s="293">
        <f t="shared" si="4"/>
        <v>0</v>
      </c>
      <c r="R113" s="293">
        <f t="shared" si="5"/>
        <v>0</v>
      </c>
      <c r="S113" s="293">
        <f t="shared" si="6"/>
        <v>0</v>
      </c>
      <c r="T113" s="293">
        <f t="shared" si="7"/>
        <v>1.1583198366360212E-5</v>
      </c>
      <c r="U113" s="293">
        <f t="shared" si="8"/>
        <v>4.8046761854165727E-6</v>
      </c>
      <c r="V113" s="296">
        <f t="shared" si="9"/>
        <v>1.8208749501974207E-6</v>
      </c>
    </row>
    <row r="114" spans="1:22" x14ac:dyDescent="0.45">
      <c r="A114" s="292" t="s">
        <v>433</v>
      </c>
      <c r="B114" s="292" t="s">
        <v>432</v>
      </c>
      <c r="C114" s="287">
        <v>67.683000000000007</v>
      </c>
      <c r="D114" s="287">
        <v>66.619</v>
      </c>
      <c r="E114" s="287">
        <v>62.418999999999997</v>
      </c>
      <c r="F114" s="287">
        <v>79.965999999999994</v>
      </c>
      <c r="G114" s="287">
        <v>76.915000000000006</v>
      </c>
      <c r="H114" s="287">
        <v>78.692999999999998</v>
      </c>
      <c r="I114" s="287">
        <v>66.518000000000001</v>
      </c>
      <c r="J114" s="287">
        <v>71.427000000000007</v>
      </c>
      <c r="K114" s="287">
        <v>76.900999999999996</v>
      </c>
      <c r="M114" s="293">
        <f t="shared" si="0"/>
        <v>3.5858201087353873E-2</v>
      </c>
      <c r="N114" s="293">
        <f t="shared" si="1"/>
        <v>3.3653999162426174E-2</v>
      </c>
      <c r="O114" s="293">
        <f t="shared" si="2"/>
        <v>3.401878856946032E-2</v>
      </c>
      <c r="P114" s="293">
        <f t="shared" si="3"/>
        <v>4.5903863993313553E-2</v>
      </c>
      <c r="Q114" s="293">
        <f t="shared" si="4"/>
        <v>4.5912961465107885E-2</v>
      </c>
      <c r="R114" s="293">
        <f t="shared" si="5"/>
        <v>4.7010701710577092E-2</v>
      </c>
      <c r="S114" s="293">
        <f t="shared" si="6"/>
        <v>4.1412551642730666E-2</v>
      </c>
      <c r="T114" s="293">
        <f t="shared" si="7"/>
        <v>4.8667829983177112E-2</v>
      </c>
      <c r="U114" s="293">
        <f t="shared" si="8"/>
        <v>5.2783486190674259E-2</v>
      </c>
      <c r="V114" s="296">
        <f t="shared" si="9"/>
        <v>4.2802487089424544E-2</v>
      </c>
    </row>
    <row r="115" spans="1:22" x14ac:dyDescent="0.45">
      <c r="A115" s="292" t="s">
        <v>431</v>
      </c>
      <c r="B115" s="292" t="s">
        <v>430</v>
      </c>
      <c r="C115" s="287">
        <v>1.901</v>
      </c>
      <c r="D115" s="287">
        <v>3.774</v>
      </c>
      <c r="E115" s="287">
        <v>2.81</v>
      </c>
      <c r="F115" s="287">
        <v>1.8740000000000001</v>
      </c>
      <c r="G115" s="287">
        <v>2.81</v>
      </c>
      <c r="H115" s="287">
        <v>3.7469999999999999</v>
      </c>
      <c r="I115" s="287">
        <v>3.7469999999999999</v>
      </c>
      <c r="J115" s="287">
        <v>0</v>
      </c>
      <c r="K115" s="287">
        <v>0</v>
      </c>
      <c r="M115" s="293">
        <f t="shared" si="0"/>
        <v>1.0071427133410118E-3</v>
      </c>
      <c r="N115" s="293">
        <f t="shared" si="1"/>
        <v>1.9065160515618124E-3</v>
      </c>
      <c r="O115" s="293">
        <f t="shared" si="2"/>
        <v>1.5314695185790143E-3</v>
      </c>
      <c r="P115" s="293">
        <f t="shared" si="3"/>
        <v>1.0757552100076233E-3</v>
      </c>
      <c r="Q115" s="293">
        <f t="shared" si="4"/>
        <v>1.6773766068641117E-3</v>
      </c>
      <c r="R115" s="293">
        <f t="shared" si="5"/>
        <v>2.2384341594491549E-3</v>
      </c>
      <c r="S115" s="293">
        <f t="shared" si="6"/>
        <v>2.3327945970310566E-3</v>
      </c>
      <c r="T115" s="293">
        <f t="shared" si="7"/>
        <v>0</v>
      </c>
      <c r="U115" s="293">
        <f t="shared" si="8"/>
        <v>0</v>
      </c>
      <c r="V115" s="296">
        <f t="shared" si="9"/>
        <v>1.3077209840926429E-3</v>
      </c>
    </row>
    <row r="116" spans="1:22" x14ac:dyDescent="0.45">
      <c r="A116" s="292" t="s">
        <v>429</v>
      </c>
      <c r="B116" s="292" t="s">
        <v>428</v>
      </c>
      <c r="C116" s="287">
        <v>0</v>
      </c>
      <c r="D116" s="287">
        <v>0</v>
      </c>
      <c r="E116" s="287">
        <v>0</v>
      </c>
      <c r="F116" s="287">
        <v>0</v>
      </c>
      <c r="G116" s="287">
        <v>0</v>
      </c>
      <c r="H116" s="287">
        <v>0</v>
      </c>
      <c r="I116" s="287">
        <v>0</v>
      </c>
      <c r="J116" s="287">
        <v>0</v>
      </c>
      <c r="K116" s="287">
        <v>0</v>
      </c>
      <c r="M116" s="293">
        <f t="shared" si="0"/>
        <v>0</v>
      </c>
      <c r="N116" s="293">
        <f t="shared" si="1"/>
        <v>0</v>
      </c>
      <c r="O116" s="293">
        <f t="shared" si="2"/>
        <v>0</v>
      </c>
      <c r="P116" s="293">
        <f t="shared" si="3"/>
        <v>0</v>
      </c>
      <c r="Q116" s="293">
        <f t="shared" si="4"/>
        <v>0</v>
      </c>
      <c r="R116" s="293">
        <f t="shared" si="5"/>
        <v>0</v>
      </c>
      <c r="S116" s="293">
        <f t="shared" si="6"/>
        <v>0</v>
      </c>
      <c r="T116" s="293">
        <f t="shared" si="7"/>
        <v>0</v>
      </c>
      <c r="U116" s="293">
        <f t="shared" si="8"/>
        <v>0</v>
      </c>
      <c r="V116" s="296">
        <f t="shared" si="9"/>
        <v>0</v>
      </c>
    </row>
    <row r="117" spans="1:22" x14ac:dyDescent="0.45">
      <c r="A117" s="292" t="s">
        <v>427</v>
      </c>
      <c r="B117" s="292" t="s">
        <v>289</v>
      </c>
      <c r="C117" s="287">
        <v>0</v>
      </c>
      <c r="D117" s="287">
        <v>0</v>
      </c>
      <c r="E117" s="287">
        <v>0</v>
      </c>
      <c r="F117" s="287">
        <v>0</v>
      </c>
      <c r="G117" s="287">
        <v>0</v>
      </c>
      <c r="H117" s="287">
        <v>0</v>
      </c>
      <c r="I117" s="287">
        <v>0</v>
      </c>
      <c r="J117" s="287">
        <v>0</v>
      </c>
      <c r="K117" s="287">
        <v>0</v>
      </c>
      <c r="M117" s="293">
        <f t="shared" si="0"/>
        <v>0</v>
      </c>
      <c r="N117" s="293">
        <f t="shared" si="1"/>
        <v>0</v>
      </c>
      <c r="O117" s="293">
        <f t="shared" si="2"/>
        <v>0</v>
      </c>
      <c r="P117" s="293">
        <f t="shared" si="3"/>
        <v>0</v>
      </c>
      <c r="Q117" s="293">
        <f t="shared" si="4"/>
        <v>0</v>
      </c>
      <c r="R117" s="293">
        <f t="shared" si="5"/>
        <v>0</v>
      </c>
      <c r="S117" s="293">
        <f t="shared" si="6"/>
        <v>0</v>
      </c>
      <c r="T117" s="293">
        <f t="shared" si="7"/>
        <v>0</v>
      </c>
      <c r="U117" s="293">
        <f t="shared" si="8"/>
        <v>0</v>
      </c>
      <c r="V117" s="296">
        <f t="shared" si="9"/>
        <v>0</v>
      </c>
    </row>
    <row r="118" spans="1:22" x14ac:dyDescent="0.45">
      <c r="A118" s="292" t="s">
        <v>426</v>
      </c>
      <c r="B118" s="292" t="s">
        <v>425</v>
      </c>
      <c r="C118" s="287">
        <v>0</v>
      </c>
      <c r="D118" s="287">
        <v>0</v>
      </c>
      <c r="E118" s="287">
        <v>0</v>
      </c>
      <c r="F118" s="287">
        <v>0</v>
      </c>
      <c r="G118" s="287">
        <v>0</v>
      </c>
      <c r="H118" s="287">
        <v>0</v>
      </c>
      <c r="I118" s="287">
        <v>0</v>
      </c>
      <c r="J118" s="287">
        <v>0</v>
      </c>
      <c r="K118" s="287">
        <v>0</v>
      </c>
      <c r="M118" s="293">
        <f t="shared" si="0"/>
        <v>0</v>
      </c>
      <c r="N118" s="293">
        <f t="shared" si="1"/>
        <v>0</v>
      </c>
      <c r="O118" s="293">
        <f t="shared" si="2"/>
        <v>0</v>
      </c>
      <c r="P118" s="293">
        <f t="shared" si="3"/>
        <v>0</v>
      </c>
      <c r="Q118" s="293">
        <f t="shared" si="4"/>
        <v>0</v>
      </c>
      <c r="R118" s="293">
        <f t="shared" si="5"/>
        <v>0</v>
      </c>
      <c r="S118" s="293">
        <f t="shared" si="6"/>
        <v>0</v>
      </c>
      <c r="T118" s="293">
        <f t="shared" si="7"/>
        <v>0</v>
      </c>
      <c r="U118" s="293">
        <f t="shared" si="8"/>
        <v>0</v>
      </c>
      <c r="V118" s="296">
        <f t="shared" si="9"/>
        <v>0</v>
      </c>
    </row>
    <row r="119" spans="1:22" x14ac:dyDescent="0.45">
      <c r="A119" s="292" t="s">
        <v>424</v>
      </c>
      <c r="B119" s="292" t="s">
        <v>423</v>
      </c>
      <c r="C119" s="287">
        <v>0</v>
      </c>
      <c r="D119" s="287">
        <v>0</v>
      </c>
      <c r="E119" s="287">
        <v>0</v>
      </c>
      <c r="F119" s="287">
        <v>0</v>
      </c>
      <c r="G119" s="287">
        <v>0</v>
      </c>
      <c r="H119" s="287">
        <v>0</v>
      </c>
      <c r="I119" s="287">
        <v>0</v>
      </c>
      <c r="J119" s="287">
        <v>0</v>
      </c>
      <c r="K119" s="287">
        <v>0</v>
      </c>
      <c r="M119" s="293">
        <f t="shared" si="0"/>
        <v>0</v>
      </c>
      <c r="N119" s="293">
        <f t="shared" si="1"/>
        <v>0</v>
      </c>
      <c r="O119" s="293">
        <f t="shared" si="2"/>
        <v>0</v>
      </c>
      <c r="P119" s="293">
        <f t="shared" si="3"/>
        <v>0</v>
      </c>
      <c r="Q119" s="293">
        <f t="shared" si="4"/>
        <v>0</v>
      </c>
      <c r="R119" s="293">
        <f t="shared" si="5"/>
        <v>0</v>
      </c>
      <c r="S119" s="293">
        <f t="shared" si="6"/>
        <v>0</v>
      </c>
      <c r="T119" s="293">
        <f t="shared" si="7"/>
        <v>0</v>
      </c>
      <c r="U119" s="293">
        <f t="shared" si="8"/>
        <v>0</v>
      </c>
      <c r="V119" s="296">
        <f t="shared" si="9"/>
        <v>0</v>
      </c>
    </row>
    <row r="120" spans="1:22" x14ac:dyDescent="0.45">
      <c r="A120" s="292" t="s">
        <v>422</v>
      </c>
      <c r="B120" s="292" t="s">
        <v>291</v>
      </c>
      <c r="C120" s="287">
        <v>0</v>
      </c>
      <c r="D120" s="287">
        <v>0</v>
      </c>
      <c r="E120" s="287">
        <v>0</v>
      </c>
      <c r="F120" s="287">
        <v>0</v>
      </c>
      <c r="G120" s="287">
        <v>0</v>
      </c>
      <c r="H120" s="287">
        <v>0</v>
      </c>
      <c r="I120" s="287">
        <v>0</v>
      </c>
      <c r="J120" s="287">
        <v>0</v>
      </c>
      <c r="K120" s="287">
        <v>0</v>
      </c>
      <c r="M120" s="293">
        <f t="shared" si="0"/>
        <v>0</v>
      </c>
      <c r="N120" s="293">
        <f t="shared" si="1"/>
        <v>0</v>
      </c>
      <c r="O120" s="293">
        <f t="shared" si="2"/>
        <v>0</v>
      </c>
      <c r="P120" s="293">
        <f t="shared" si="3"/>
        <v>0</v>
      </c>
      <c r="Q120" s="293">
        <f t="shared" si="4"/>
        <v>0</v>
      </c>
      <c r="R120" s="293">
        <f t="shared" si="5"/>
        <v>0</v>
      </c>
      <c r="S120" s="293">
        <f t="shared" si="6"/>
        <v>0</v>
      </c>
      <c r="T120" s="293">
        <f t="shared" si="7"/>
        <v>0</v>
      </c>
      <c r="U120" s="293">
        <f t="shared" si="8"/>
        <v>0</v>
      </c>
      <c r="V120" s="296">
        <f t="shared" si="9"/>
        <v>0</v>
      </c>
    </row>
    <row r="121" spans="1:22" x14ac:dyDescent="0.45">
      <c r="A121" s="292" t="s">
        <v>421</v>
      </c>
      <c r="B121" s="292" t="s">
        <v>420</v>
      </c>
      <c r="C121" s="287">
        <v>0.71699999999999997</v>
      </c>
      <c r="D121" s="287">
        <v>0.71699999999999997</v>
      </c>
      <c r="E121" s="287">
        <v>0.74</v>
      </c>
      <c r="F121" s="287">
        <v>0.76400000000000001</v>
      </c>
      <c r="G121" s="287">
        <v>0</v>
      </c>
      <c r="H121" s="287">
        <v>0</v>
      </c>
      <c r="I121" s="287">
        <v>0</v>
      </c>
      <c r="J121" s="287">
        <v>0.432</v>
      </c>
      <c r="K121" s="287">
        <v>0.311</v>
      </c>
      <c r="M121" s="293">
        <f t="shared" si="0"/>
        <v>3.7986392712546313E-4</v>
      </c>
      <c r="N121" s="293">
        <f t="shared" si="1"/>
        <v>3.6220773952565433E-4</v>
      </c>
      <c r="O121" s="293">
        <f t="shared" si="2"/>
        <v>4.0330514012401088E-4</v>
      </c>
      <c r="P121" s="293">
        <f t="shared" si="3"/>
        <v>4.3856829266052523E-4</v>
      </c>
      <c r="Q121" s="293">
        <f t="shared" si="4"/>
        <v>0</v>
      </c>
      <c r="R121" s="293">
        <f t="shared" si="5"/>
        <v>0</v>
      </c>
      <c r="S121" s="293">
        <f t="shared" si="6"/>
        <v>0</v>
      </c>
      <c r="T121" s="293">
        <f t="shared" si="7"/>
        <v>2.9434951142750653E-4</v>
      </c>
      <c r="U121" s="293">
        <f t="shared" si="8"/>
        <v>2.1346489909493629E-4</v>
      </c>
      <c r="V121" s="296">
        <f t="shared" si="9"/>
        <v>2.324177233286774E-4</v>
      </c>
    </row>
    <row r="122" spans="1:22" x14ac:dyDescent="0.45">
      <c r="A122" s="292" t="s">
        <v>419</v>
      </c>
      <c r="B122" s="292" t="s">
        <v>418</v>
      </c>
      <c r="C122" s="287">
        <v>0</v>
      </c>
      <c r="D122" s="287">
        <v>9.3070000000000004</v>
      </c>
      <c r="E122" s="287">
        <v>0</v>
      </c>
      <c r="F122" s="287">
        <v>2.8050000000000002</v>
      </c>
      <c r="G122" s="287">
        <v>0</v>
      </c>
      <c r="H122" s="287">
        <v>0</v>
      </c>
      <c r="I122" s="287">
        <v>1.9470000000000001</v>
      </c>
      <c r="J122" s="287">
        <v>0</v>
      </c>
      <c r="K122" s="287">
        <v>0</v>
      </c>
      <c r="M122" s="293">
        <f t="shared" si="0"/>
        <v>0</v>
      </c>
      <c r="N122" s="293">
        <f t="shared" si="1"/>
        <v>4.701628217245837E-3</v>
      </c>
      <c r="O122" s="293">
        <f t="shared" si="2"/>
        <v>0</v>
      </c>
      <c r="P122" s="293">
        <f t="shared" si="3"/>
        <v>1.6101885614041534E-3</v>
      </c>
      <c r="Q122" s="293">
        <f t="shared" si="4"/>
        <v>0</v>
      </c>
      <c r="R122" s="293">
        <f t="shared" si="5"/>
        <v>0</v>
      </c>
      <c r="S122" s="293">
        <f t="shared" si="6"/>
        <v>1.2121566801226228E-3</v>
      </c>
      <c r="T122" s="293">
        <f t="shared" si="7"/>
        <v>0</v>
      </c>
      <c r="U122" s="293">
        <f t="shared" si="8"/>
        <v>0</v>
      </c>
      <c r="V122" s="296">
        <f t="shared" si="9"/>
        <v>8.3599705097473485E-4</v>
      </c>
    </row>
    <row r="123" spans="1:22" x14ac:dyDescent="0.45">
      <c r="A123" s="292" t="s">
        <v>417</v>
      </c>
      <c r="B123" s="292" t="s">
        <v>231</v>
      </c>
      <c r="C123" s="287">
        <v>0</v>
      </c>
      <c r="D123" s="287">
        <v>9.3070000000000004</v>
      </c>
      <c r="E123" s="287">
        <v>0</v>
      </c>
      <c r="F123" s="287">
        <v>2.8050000000000002</v>
      </c>
      <c r="G123" s="287">
        <v>0</v>
      </c>
      <c r="H123" s="287">
        <v>0</v>
      </c>
      <c r="I123" s="287">
        <v>1.9470000000000001</v>
      </c>
      <c r="J123" s="287">
        <v>0</v>
      </c>
      <c r="K123" s="287">
        <v>0</v>
      </c>
      <c r="M123" s="293">
        <f t="shared" si="0"/>
        <v>0</v>
      </c>
      <c r="N123" s="293">
        <f t="shared" si="1"/>
        <v>4.701628217245837E-3</v>
      </c>
      <c r="O123" s="293">
        <f t="shared" si="2"/>
        <v>0</v>
      </c>
      <c r="P123" s="293">
        <f t="shared" si="3"/>
        <v>1.6101885614041534E-3</v>
      </c>
      <c r="Q123" s="293">
        <f t="shared" si="4"/>
        <v>0</v>
      </c>
      <c r="R123" s="293">
        <f t="shared" si="5"/>
        <v>0</v>
      </c>
      <c r="S123" s="293">
        <f t="shared" si="6"/>
        <v>1.2121566801226228E-3</v>
      </c>
      <c r="T123" s="293">
        <f t="shared" si="7"/>
        <v>0</v>
      </c>
      <c r="U123" s="293">
        <f t="shared" si="8"/>
        <v>0</v>
      </c>
      <c r="V123" s="296">
        <f t="shared" si="9"/>
        <v>8.3599705097473485E-4</v>
      </c>
    </row>
    <row r="124" spans="1:22" x14ac:dyDescent="0.45">
      <c r="A124" s="292" t="s">
        <v>416</v>
      </c>
      <c r="B124" s="292" t="s">
        <v>415</v>
      </c>
      <c r="C124" s="287">
        <v>0</v>
      </c>
      <c r="D124" s="287">
        <v>0</v>
      </c>
      <c r="E124" s="287">
        <v>0</v>
      </c>
      <c r="F124" s="287">
        <v>0</v>
      </c>
      <c r="G124" s="287">
        <v>0</v>
      </c>
      <c r="H124" s="287">
        <v>0</v>
      </c>
      <c r="I124" s="287">
        <v>0</v>
      </c>
      <c r="J124" s="287">
        <v>0</v>
      </c>
      <c r="K124" s="287">
        <v>0</v>
      </c>
      <c r="M124" s="293">
        <f t="shared" si="0"/>
        <v>0</v>
      </c>
      <c r="N124" s="293">
        <f t="shared" si="1"/>
        <v>0</v>
      </c>
      <c r="O124" s="293">
        <f t="shared" si="2"/>
        <v>0</v>
      </c>
      <c r="P124" s="293">
        <f t="shared" si="3"/>
        <v>0</v>
      </c>
      <c r="Q124" s="293">
        <f t="shared" si="4"/>
        <v>0</v>
      </c>
      <c r="R124" s="293">
        <f t="shared" si="5"/>
        <v>0</v>
      </c>
      <c r="S124" s="293">
        <f t="shared" si="6"/>
        <v>0</v>
      </c>
      <c r="T124" s="293">
        <f t="shared" si="7"/>
        <v>0</v>
      </c>
      <c r="U124" s="293">
        <f t="shared" si="8"/>
        <v>0</v>
      </c>
      <c r="V124" s="296">
        <f t="shared" si="9"/>
        <v>0</v>
      </c>
    </row>
    <row r="125" spans="1:22" x14ac:dyDescent="0.45">
      <c r="A125" s="292" t="s">
        <v>414</v>
      </c>
      <c r="B125" s="292" t="s">
        <v>413</v>
      </c>
      <c r="C125" s="287">
        <v>13.423</v>
      </c>
      <c r="D125" s="287">
        <v>12.920999999999999</v>
      </c>
      <c r="E125" s="287">
        <v>12.683</v>
      </c>
      <c r="F125" s="287">
        <v>11.99</v>
      </c>
      <c r="G125" s="287">
        <v>10.246</v>
      </c>
      <c r="H125" s="287">
        <v>10.318</v>
      </c>
      <c r="I125" s="287">
        <v>0.64500000000000002</v>
      </c>
      <c r="J125" s="287">
        <v>0.35699999999999998</v>
      </c>
      <c r="K125" s="287">
        <v>0.78100000000000003</v>
      </c>
      <c r="M125" s="293">
        <f t="shared" si="0"/>
        <v>7.1114553609554982E-3</v>
      </c>
      <c r="N125" s="293">
        <f t="shared" si="1"/>
        <v>6.5273168792342809E-3</v>
      </c>
      <c r="O125" s="293">
        <f t="shared" si="2"/>
        <v>6.9123230975578782E-3</v>
      </c>
      <c r="P125" s="293">
        <f t="shared" si="3"/>
        <v>6.8827667918844202E-3</v>
      </c>
      <c r="Q125" s="293">
        <f t="shared" si="4"/>
        <v>6.1161568376973986E-3</v>
      </c>
      <c r="R125" s="293">
        <f t="shared" si="5"/>
        <v>6.1639081017337552E-3</v>
      </c>
      <c r="S125" s="293">
        <f t="shared" si="6"/>
        <v>4.0156192022552213E-4</v>
      </c>
      <c r="T125" s="293">
        <f t="shared" si="7"/>
        <v>2.4324716569356443E-4</v>
      </c>
      <c r="U125" s="293">
        <f t="shared" si="8"/>
        <v>5.3606458583004902E-4</v>
      </c>
      <c r="V125" s="296">
        <f t="shared" si="9"/>
        <v>4.5438667489791518E-3</v>
      </c>
    </row>
    <row r="126" spans="1:22" x14ac:dyDescent="0.45">
      <c r="A126" s="292" t="s">
        <v>412</v>
      </c>
      <c r="B126" s="292" t="s">
        <v>333</v>
      </c>
      <c r="C126" s="287">
        <v>0</v>
      </c>
      <c r="D126" s="287">
        <v>0</v>
      </c>
      <c r="E126" s="287">
        <v>0</v>
      </c>
      <c r="F126" s="287">
        <v>0</v>
      </c>
      <c r="G126" s="287">
        <v>0</v>
      </c>
      <c r="H126" s="287">
        <v>0</v>
      </c>
      <c r="I126" s="287">
        <v>0</v>
      </c>
      <c r="J126" s="287">
        <v>0</v>
      </c>
      <c r="K126" s="287">
        <v>0</v>
      </c>
      <c r="M126" s="293">
        <f t="shared" si="0"/>
        <v>0</v>
      </c>
      <c r="N126" s="293">
        <f t="shared" si="1"/>
        <v>0</v>
      </c>
      <c r="O126" s="293">
        <f t="shared" si="2"/>
        <v>0</v>
      </c>
      <c r="P126" s="293">
        <f t="shared" si="3"/>
        <v>0</v>
      </c>
      <c r="Q126" s="293">
        <f t="shared" si="4"/>
        <v>0</v>
      </c>
      <c r="R126" s="293">
        <f t="shared" si="5"/>
        <v>0</v>
      </c>
      <c r="S126" s="293">
        <f t="shared" si="6"/>
        <v>0</v>
      </c>
      <c r="T126" s="293">
        <f t="shared" si="7"/>
        <v>0</v>
      </c>
      <c r="U126" s="293">
        <f t="shared" si="8"/>
        <v>0</v>
      </c>
      <c r="V126" s="296">
        <f t="shared" si="9"/>
        <v>0</v>
      </c>
    </row>
    <row r="127" spans="1:22" x14ac:dyDescent="0.45">
      <c r="A127" s="292" t="s">
        <v>411</v>
      </c>
      <c r="B127" s="292" t="s">
        <v>410</v>
      </c>
      <c r="C127" s="287">
        <v>0</v>
      </c>
      <c r="D127" s="287">
        <v>0</v>
      </c>
      <c r="E127" s="287">
        <v>0</v>
      </c>
      <c r="F127" s="287">
        <v>0</v>
      </c>
      <c r="G127" s="287">
        <v>0</v>
      </c>
      <c r="H127" s="287">
        <v>0</v>
      </c>
      <c r="I127" s="287">
        <v>0</v>
      </c>
      <c r="J127" s="287">
        <v>0</v>
      </c>
      <c r="K127" s="287">
        <v>0</v>
      </c>
      <c r="M127" s="293">
        <f t="shared" si="0"/>
        <v>0</v>
      </c>
      <c r="N127" s="293">
        <f t="shared" si="1"/>
        <v>0</v>
      </c>
      <c r="O127" s="293">
        <f t="shared" si="2"/>
        <v>0</v>
      </c>
      <c r="P127" s="293">
        <f t="shared" si="3"/>
        <v>0</v>
      </c>
      <c r="Q127" s="293">
        <f t="shared" si="4"/>
        <v>0</v>
      </c>
      <c r="R127" s="293">
        <f t="shared" si="5"/>
        <v>0</v>
      </c>
      <c r="S127" s="293">
        <f t="shared" si="6"/>
        <v>0</v>
      </c>
      <c r="T127" s="293">
        <f t="shared" si="7"/>
        <v>0</v>
      </c>
      <c r="U127" s="293">
        <f t="shared" si="8"/>
        <v>0</v>
      </c>
      <c r="V127" s="296">
        <f t="shared" si="9"/>
        <v>0</v>
      </c>
    </row>
    <row r="128" spans="1:22" x14ac:dyDescent="0.45">
      <c r="A128" s="292" t="s">
        <v>409</v>
      </c>
      <c r="B128" s="292" t="s">
        <v>408</v>
      </c>
      <c r="C128" s="287">
        <v>0</v>
      </c>
      <c r="D128" s="287">
        <v>0</v>
      </c>
      <c r="E128" s="287">
        <v>0</v>
      </c>
      <c r="F128" s="287">
        <v>0</v>
      </c>
      <c r="G128" s="287">
        <v>0</v>
      </c>
      <c r="H128" s="287">
        <v>0</v>
      </c>
      <c r="I128" s="287">
        <v>0</v>
      </c>
      <c r="J128" s="287">
        <v>0</v>
      </c>
      <c r="K128" s="287">
        <v>0</v>
      </c>
      <c r="M128" s="293">
        <f t="shared" si="0"/>
        <v>0</v>
      </c>
      <c r="N128" s="293">
        <f t="shared" si="1"/>
        <v>0</v>
      </c>
      <c r="O128" s="293">
        <f t="shared" si="2"/>
        <v>0</v>
      </c>
      <c r="P128" s="293">
        <f t="shared" si="3"/>
        <v>0</v>
      </c>
      <c r="Q128" s="293">
        <f t="shared" si="4"/>
        <v>0</v>
      </c>
      <c r="R128" s="293">
        <f t="shared" si="5"/>
        <v>0</v>
      </c>
      <c r="S128" s="293">
        <f t="shared" si="6"/>
        <v>0</v>
      </c>
      <c r="T128" s="293">
        <f t="shared" si="7"/>
        <v>0</v>
      </c>
      <c r="U128" s="293">
        <f t="shared" si="8"/>
        <v>0</v>
      </c>
      <c r="V128" s="296">
        <f t="shared" si="9"/>
        <v>0</v>
      </c>
    </row>
    <row r="129" spans="1:22" x14ac:dyDescent="0.45">
      <c r="A129" s="292" t="s">
        <v>407</v>
      </c>
      <c r="B129" s="292" t="s">
        <v>406</v>
      </c>
      <c r="C129" s="287">
        <v>0</v>
      </c>
      <c r="D129" s="287">
        <v>0</v>
      </c>
      <c r="E129" s="287">
        <v>0</v>
      </c>
      <c r="F129" s="287">
        <v>0</v>
      </c>
      <c r="G129" s="287">
        <v>0</v>
      </c>
      <c r="H129" s="287">
        <v>0</v>
      </c>
      <c r="I129" s="287">
        <v>0</v>
      </c>
      <c r="J129" s="287">
        <v>0</v>
      </c>
      <c r="K129" s="287">
        <v>0</v>
      </c>
      <c r="M129" s="293">
        <f t="shared" si="0"/>
        <v>0</v>
      </c>
      <c r="N129" s="293">
        <f t="shared" si="1"/>
        <v>0</v>
      </c>
      <c r="O129" s="293">
        <f t="shared" si="2"/>
        <v>0</v>
      </c>
      <c r="P129" s="293">
        <f t="shared" si="3"/>
        <v>0</v>
      </c>
      <c r="Q129" s="293">
        <f t="shared" si="4"/>
        <v>0</v>
      </c>
      <c r="R129" s="293">
        <f t="shared" si="5"/>
        <v>0</v>
      </c>
      <c r="S129" s="293">
        <f t="shared" si="6"/>
        <v>0</v>
      </c>
      <c r="T129" s="293">
        <f t="shared" si="7"/>
        <v>0</v>
      </c>
      <c r="U129" s="293">
        <f t="shared" si="8"/>
        <v>0</v>
      </c>
      <c r="V129" s="296">
        <f t="shared" si="9"/>
        <v>0</v>
      </c>
    </row>
    <row r="130" spans="1:22" x14ac:dyDescent="0.45">
      <c r="A130" s="292" t="s">
        <v>405</v>
      </c>
      <c r="B130" s="292" t="s">
        <v>404</v>
      </c>
      <c r="C130" s="287">
        <v>0</v>
      </c>
      <c r="D130" s="287">
        <v>0</v>
      </c>
      <c r="E130" s="287">
        <v>0</v>
      </c>
      <c r="F130" s="287">
        <v>0</v>
      </c>
      <c r="G130" s="287">
        <v>0</v>
      </c>
      <c r="H130" s="287">
        <v>0</v>
      </c>
      <c r="I130" s="287">
        <v>0</v>
      </c>
      <c r="J130" s="287">
        <v>0</v>
      </c>
      <c r="K130" s="287">
        <v>0</v>
      </c>
      <c r="M130" s="293">
        <f t="shared" si="0"/>
        <v>0</v>
      </c>
      <c r="N130" s="293">
        <f t="shared" si="1"/>
        <v>0</v>
      </c>
      <c r="O130" s="293">
        <f t="shared" si="2"/>
        <v>0</v>
      </c>
      <c r="P130" s="293">
        <f t="shared" si="3"/>
        <v>0</v>
      </c>
      <c r="Q130" s="293">
        <f t="shared" si="4"/>
        <v>0</v>
      </c>
      <c r="R130" s="293">
        <f t="shared" si="5"/>
        <v>0</v>
      </c>
      <c r="S130" s="293">
        <f t="shared" si="6"/>
        <v>0</v>
      </c>
      <c r="T130" s="293">
        <f t="shared" si="7"/>
        <v>0</v>
      </c>
      <c r="U130" s="293">
        <f t="shared" si="8"/>
        <v>0</v>
      </c>
      <c r="V130" s="296">
        <f t="shared" si="9"/>
        <v>0</v>
      </c>
    </row>
    <row r="131" spans="1:22" x14ac:dyDescent="0.45">
      <c r="A131" s="292" t="s">
        <v>403</v>
      </c>
      <c r="B131" s="292" t="s">
        <v>402</v>
      </c>
      <c r="C131" s="287">
        <v>0</v>
      </c>
      <c r="D131" s="287">
        <v>0</v>
      </c>
      <c r="E131" s="287">
        <v>0</v>
      </c>
      <c r="F131" s="287">
        <v>0</v>
      </c>
      <c r="G131" s="287">
        <v>0</v>
      </c>
      <c r="H131" s="287">
        <v>0</v>
      </c>
      <c r="I131" s="287">
        <v>0</v>
      </c>
      <c r="J131" s="287">
        <v>0</v>
      </c>
      <c r="K131" s="287">
        <v>0</v>
      </c>
      <c r="M131" s="293">
        <f t="shared" si="0"/>
        <v>0</v>
      </c>
      <c r="N131" s="293">
        <f t="shared" si="1"/>
        <v>0</v>
      </c>
      <c r="O131" s="293">
        <f t="shared" si="2"/>
        <v>0</v>
      </c>
      <c r="P131" s="293">
        <f t="shared" si="3"/>
        <v>0</v>
      </c>
      <c r="Q131" s="293">
        <f t="shared" si="4"/>
        <v>0</v>
      </c>
      <c r="R131" s="293">
        <f t="shared" si="5"/>
        <v>0</v>
      </c>
      <c r="S131" s="293">
        <f t="shared" si="6"/>
        <v>0</v>
      </c>
      <c r="T131" s="293">
        <f t="shared" si="7"/>
        <v>0</v>
      </c>
      <c r="U131" s="293">
        <f t="shared" si="8"/>
        <v>0</v>
      </c>
      <c r="V131" s="296">
        <f t="shared" si="9"/>
        <v>0</v>
      </c>
    </row>
    <row r="132" spans="1:22" x14ac:dyDescent="0.45">
      <c r="A132" s="292" t="s">
        <v>401</v>
      </c>
      <c r="B132" s="292" t="s">
        <v>400</v>
      </c>
      <c r="C132" s="287">
        <v>0</v>
      </c>
      <c r="D132" s="287">
        <v>0</v>
      </c>
      <c r="E132" s="287">
        <v>0</v>
      </c>
      <c r="F132" s="287">
        <v>0</v>
      </c>
      <c r="G132" s="287">
        <v>0</v>
      </c>
      <c r="H132" s="287">
        <v>0</v>
      </c>
      <c r="I132" s="287">
        <v>0</v>
      </c>
      <c r="J132" s="287">
        <v>0</v>
      </c>
      <c r="K132" s="287">
        <v>0</v>
      </c>
      <c r="M132" s="293">
        <f t="shared" si="0"/>
        <v>0</v>
      </c>
      <c r="N132" s="293">
        <f t="shared" si="1"/>
        <v>0</v>
      </c>
      <c r="O132" s="293">
        <f t="shared" si="2"/>
        <v>0</v>
      </c>
      <c r="P132" s="293">
        <f t="shared" si="3"/>
        <v>0</v>
      </c>
      <c r="Q132" s="293">
        <f t="shared" si="4"/>
        <v>0</v>
      </c>
      <c r="R132" s="293">
        <f t="shared" si="5"/>
        <v>0</v>
      </c>
      <c r="S132" s="293">
        <f t="shared" si="6"/>
        <v>0</v>
      </c>
      <c r="T132" s="293">
        <f t="shared" si="7"/>
        <v>0</v>
      </c>
      <c r="U132" s="293">
        <f t="shared" si="8"/>
        <v>0</v>
      </c>
      <c r="V132" s="296">
        <f t="shared" si="9"/>
        <v>0</v>
      </c>
    </row>
    <row r="133" spans="1:22" x14ac:dyDescent="0.45">
      <c r="A133" s="292" t="s">
        <v>399</v>
      </c>
      <c r="B133" s="292" t="s">
        <v>345</v>
      </c>
      <c r="C133" s="287">
        <v>0</v>
      </c>
      <c r="D133" s="287">
        <v>0</v>
      </c>
      <c r="E133" s="287">
        <v>0</v>
      </c>
      <c r="F133" s="287">
        <v>0</v>
      </c>
      <c r="G133" s="287">
        <v>0</v>
      </c>
      <c r="H133" s="287">
        <v>0</v>
      </c>
      <c r="I133" s="287">
        <v>0</v>
      </c>
      <c r="J133" s="287">
        <v>0</v>
      </c>
      <c r="K133" s="287">
        <v>0</v>
      </c>
      <c r="M133" s="293">
        <f t="shared" si="0"/>
        <v>0</v>
      </c>
      <c r="N133" s="293">
        <f t="shared" si="1"/>
        <v>0</v>
      </c>
      <c r="O133" s="293">
        <f t="shared" si="2"/>
        <v>0</v>
      </c>
      <c r="P133" s="293">
        <f t="shared" si="3"/>
        <v>0</v>
      </c>
      <c r="Q133" s="293">
        <f t="shared" si="4"/>
        <v>0</v>
      </c>
      <c r="R133" s="293">
        <f t="shared" si="5"/>
        <v>0</v>
      </c>
      <c r="S133" s="293">
        <f t="shared" si="6"/>
        <v>0</v>
      </c>
      <c r="T133" s="293">
        <f t="shared" si="7"/>
        <v>0</v>
      </c>
      <c r="U133" s="293">
        <f t="shared" si="8"/>
        <v>0</v>
      </c>
      <c r="V133" s="296">
        <f t="shared" si="9"/>
        <v>0</v>
      </c>
    </row>
    <row r="134" spans="1:22" x14ac:dyDescent="0.45">
      <c r="A134" s="292" t="s">
        <v>398</v>
      </c>
      <c r="B134" s="292" t="s">
        <v>397</v>
      </c>
      <c r="C134" s="287">
        <v>0</v>
      </c>
      <c r="D134" s="287">
        <v>0</v>
      </c>
      <c r="E134" s="287">
        <v>0</v>
      </c>
      <c r="F134" s="287">
        <v>0</v>
      </c>
      <c r="G134" s="287">
        <v>0</v>
      </c>
      <c r="H134" s="287">
        <v>0</v>
      </c>
      <c r="I134" s="287">
        <v>0</v>
      </c>
      <c r="J134" s="287">
        <v>0</v>
      </c>
      <c r="K134" s="287">
        <v>0</v>
      </c>
      <c r="M134" s="293">
        <f t="shared" si="0"/>
        <v>0</v>
      </c>
      <c r="N134" s="293">
        <f t="shared" si="1"/>
        <v>0</v>
      </c>
      <c r="O134" s="293">
        <f t="shared" si="2"/>
        <v>0</v>
      </c>
      <c r="P134" s="293">
        <f t="shared" si="3"/>
        <v>0</v>
      </c>
      <c r="Q134" s="293">
        <f t="shared" si="4"/>
        <v>0</v>
      </c>
      <c r="R134" s="293">
        <f t="shared" si="5"/>
        <v>0</v>
      </c>
      <c r="S134" s="293">
        <f t="shared" si="6"/>
        <v>0</v>
      </c>
      <c r="T134" s="293">
        <f t="shared" si="7"/>
        <v>0</v>
      </c>
      <c r="U134" s="293">
        <f t="shared" si="8"/>
        <v>0</v>
      </c>
      <c r="V134" s="296">
        <f t="shared" si="9"/>
        <v>0</v>
      </c>
    </row>
    <row r="135" spans="1:22" x14ac:dyDescent="0.45">
      <c r="A135" s="292" t="s">
        <v>396</v>
      </c>
      <c r="B135" s="292" t="s">
        <v>380</v>
      </c>
      <c r="C135" s="287">
        <v>13.423</v>
      </c>
      <c r="D135" s="287">
        <v>12.920999999999999</v>
      </c>
      <c r="E135" s="287">
        <v>12.683</v>
      </c>
      <c r="F135" s="287">
        <v>11.99</v>
      </c>
      <c r="G135" s="287">
        <v>10.246</v>
      </c>
      <c r="H135" s="287">
        <v>10.318</v>
      </c>
      <c r="I135" s="287">
        <v>0.64500000000000002</v>
      </c>
      <c r="J135" s="287">
        <v>0.35699999999999998</v>
      </c>
      <c r="K135" s="287">
        <v>0.78100000000000003</v>
      </c>
      <c r="M135" s="293">
        <f t="shared" si="0"/>
        <v>7.1114553609554982E-3</v>
      </c>
      <c r="N135" s="293">
        <f t="shared" si="1"/>
        <v>6.5273168792342809E-3</v>
      </c>
      <c r="O135" s="293">
        <f t="shared" si="2"/>
        <v>6.9123230975578782E-3</v>
      </c>
      <c r="P135" s="293">
        <f t="shared" si="3"/>
        <v>6.8827667918844202E-3</v>
      </c>
      <c r="Q135" s="293">
        <f t="shared" si="4"/>
        <v>6.1161568376973986E-3</v>
      </c>
      <c r="R135" s="293">
        <f t="shared" si="5"/>
        <v>6.1639081017337552E-3</v>
      </c>
      <c r="S135" s="293">
        <f t="shared" si="6"/>
        <v>4.0156192022552213E-4</v>
      </c>
      <c r="T135" s="293">
        <f t="shared" si="7"/>
        <v>2.4324716569356443E-4</v>
      </c>
      <c r="U135" s="293">
        <f t="shared" si="8"/>
        <v>5.3606458583004902E-4</v>
      </c>
      <c r="V135" s="296">
        <f t="shared" si="9"/>
        <v>4.5438667489791518E-3</v>
      </c>
    </row>
    <row r="136" spans="1:22" x14ac:dyDescent="0.45">
      <c r="A136" s="292" t="s">
        <v>395</v>
      </c>
      <c r="B136" s="292" t="s">
        <v>126</v>
      </c>
      <c r="C136" s="287">
        <v>0</v>
      </c>
      <c r="D136" s="287">
        <v>0</v>
      </c>
      <c r="E136" s="287">
        <v>0</v>
      </c>
      <c r="F136" s="287">
        <v>0</v>
      </c>
      <c r="G136" s="287">
        <v>0</v>
      </c>
      <c r="H136" s="287">
        <v>0</v>
      </c>
      <c r="I136" s="287">
        <v>0</v>
      </c>
      <c r="J136" s="287">
        <v>0</v>
      </c>
      <c r="K136" s="287">
        <v>0</v>
      </c>
      <c r="M136" s="293">
        <f t="shared" si="0"/>
        <v>0</v>
      </c>
      <c r="N136" s="293">
        <f t="shared" si="1"/>
        <v>0</v>
      </c>
      <c r="O136" s="293">
        <f t="shared" si="2"/>
        <v>0</v>
      </c>
      <c r="P136" s="293">
        <f t="shared" si="3"/>
        <v>0</v>
      </c>
      <c r="Q136" s="293">
        <f t="shared" si="4"/>
        <v>0</v>
      </c>
      <c r="R136" s="293">
        <f t="shared" si="5"/>
        <v>0</v>
      </c>
      <c r="S136" s="293">
        <f t="shared" si="6"/>
        <v>0</v>
      </c>
      <c r="T136" s="293">
        <f t="shared" si="7"/>
        <v>0</v>
      </c>
      <c r="U136" s="293">
        <f t="shared" si="8"/>
        <v>0</v>
      </c>
      <c r="V136" s="296">
        <f t="shared" si="9"/>
        <v>0</v>
      </c>
    </row>
    <row r="137" spans="1:22" x14ac:dyDescent="0.45">
      <c r="A137" s="292" t="s">
        <v>394</v>
      </c>
      <c r="B137" s="292" t="s">
        <v>323</v>
      </c>
      <c r="C137" s="287">
        <v>0</v>
      </c>
      <c r="D137" s="287">
        <v>0</v>
      </c>
      <c r="E137" s="287">
        <v>0</v>
      </c>
      <c r="F137" s="287">
        <v>0</v>
      </c>
      <c r="G137" s="287">
        <v>0</v>
      </c>
      <c r="H137" s="287">
        <v>0</v>
      </c>
      <c r="I137" s="287">
        <v>0</v>
      </c>
      <c r="J137" s="287">
        <v>0</v>
      </c>
      <c r="K137" s="287">
        <v>0</v>
      </c>
      <c r="M137" s="293">
        <f t="shared" si="0"/>
        <v>0</v>
      </c>
      <c r="N137" s="293">
        <f t="shared" si="1"/>
        <v>0</v>
      </c>
      <c r="O137" s="293">
        <f t="shared" si="2"/>
        <v>0</v>
      </c>
      <c r="P137" s="293">
        <f t="shared" si="3"/>
        <v>0</v>
      </c>
      <c r="Q137" s="293">
        <f t="shared" si="4"/>
        <v>0</v>
      </c>
      <c r="R137" s="293">
        <f t="shared" si="5"/>
        <v>0</v>
      </c>
      <c r="S137" s="293">
        <f t="shared" si="6"/>
        <v>0</v>
      </c>
      <c r="T137" s="293">
        <f t="shared" si="7"/>
        <v>0</v>
      </c>
      <c r="U137" s="293">
        <f t="shared" si="8"/>
        <v>0</v>
      </c>
      <c r="V137" s="296">
        <f t="shared" si="9"/>
        <v>0</v>
      </c>
    </row>
    <row r="138" spans="1:22" x14ac:dyDescent="0.45">
      <c r="A138" s="292" t="s">
        <v>393</v>
      </c>
      <c r="B138" s="292" t="s">
        <v>392</v>
      </c>
      <c r="C138" s="287">
        <v>1.0509999999999999</v>
      </c>
      <c r="D138" s="287">
        <v>2.6989999999999998</v>
      </c>
      <c r="E138" s="287">
        <v>2.4289999999999998</v>
      </c>
      <c r="F138" s="287">
        <v>1.5049999999999999</v>
      </c>
      <c r="G138" s="287">
        <v>4.6689999999999996</v>
      </c>
      <c r="H138" s="287">
        <v>13.488</v>
      </c>
      <c r="I138" s="287">
        <v>4.032</v>
      </c>
      <c r="J138" s="287">
        <v>2.0129999999999999</v>
      </c>
      <c r="K138" s="287">
        <v>0</v>
      </c>
      <c r="M138" s="293">
        <f t="shared" si="0"/>
        <v>5.5681588202072772E-4</v>
      </c>
      <c r="N138" s="293">
        <f t="shared" si="1"/>
        <v>1.3634570278657477E-3</v>
      </c>
      <c r="O138" s="293">
        <f t="shared" si="2"/>
        <v>1.32382187210976E-3</v>
      </c>
      <c r="P138" s="293">
        <f t="shared" si="3"/>
        <v>8.6393361315980418E-4</v>
      </c>
      <c r="Q138" s="293">
        <f t="shared" si="4"/>
        <v>2.787071664572433E-3</v>
      </c>
      <c r="R138" s="293">
        <f t="shared" si="5"/>
        <v>8.0576461015879914E-3</v>
      </c>
      <c r="S138" s="293">
        <f t="shared" si="6"/>
        <v>2.5102289338748921E-3</v>
      </c>
      <c r="T138" s="293">
        <f t="shared" si="7"/>
        <v>1.3715869594990062E-3</v>
      </c>
      <c r="U138" s="293">
        <f t="shared" si="8"/>
        <v>0</v>
      </c>
      <c r="V138" s="296">
        <f t="shared" si="9"/>
        <v>2.0927291171878178E-3</v>
      </c>
    </row>
    <row r="139" spans="1:22" x14ac:dyDescent="0.45">
      <c r="A139" s="292" t="s">
        <v>391</v>
      </c>
      <c r="B139" s="292" t="s">
        <v>390</v>
      </c>
      <c r="C139" s="287">
        <v>1887.518</v>
      </c>
      <c r="D139" s="287">
        <v>1979.527</v>
      </c>
      <c r="E139" s="287">
        <v>1834.8389999999999</v>
      </c>
      <c r="F139" s="287">
        <v>1742.0319999999999</v>
      </c>
      <c r="G139" s="287">
        <v>1675.2349999999999</v>
      </c>
      <c r="H139" s="287">
        <v>1673.9380000000001</v>
      </c>
      <c r="I139" s="287">
        <v>1606.2280000000001</v>
      </c>
      <c r="J139" s="287">
        <v>1467.643</v>
      </c>
      <c r="K139" s="287">
        <v>1456.914</v>
      </c>
      <c r="M139" s="293">
        <f>C139/C$139</f>
        <v>1</v>
      </c>
      <c r="N139" s="293">
        <f t="shared" si="1"/>
        <v>1</v>
      </c>
      <c r="O139" s="293">
        <f t="shared" si="2"/>
        <v>1</v>
      </c>
      <c r="P139" s="293">
        <f t="shared" si="3"/>
        <v>1</v>
      </c>
      <c r="Q139" s="293">
        <f t="shared" si="4"/>
        <v>1</v>
      </c>
      <c r="R139" s="293">
        <f t="shared" si="5"/>
        <v>1</v>
      </c>
      <c r="S139" s="293">
        <f>I139/I$139</f>
        <v>1</v>
      </c>
      <c r="T139" s="293">
        <f t="shared" si="7"/>
        <v>1</v>
      </c>
      <c r="U139" s="293">
        <f t="shared" si="8"/>
        <v>1</v>
      </c>
      <c r="V139" s="296">
        <f t="shared" si="9"/>
        <v>1</v>
      </c>
    </row>
    <row r="140" spans="1:22" x14ac:dyDescent="0.45">
      <c r="A140" s="292" t="s">
        <v>389</v>
      </c>
      <c r="B140" s="292" t="s">
        <v>388</v>
      </c>
      <c r="C140" s="287">
        <v>2.4E-2</v>
      </c>
      <c r="D140" s="287">
        <v>2.4E-2</v>
      </c>
      <c r="E140" s="287">
        <v>2.4E-2</v>
      </c>
      <c r="F140" s="287">
        <v>2.4E-2</v>
      </c>
      <c r="G140" s="287">
        <v>2.4E-2</v>
      </c>
      <c r="H140" s="287">
        <v>2.4E-2</v>
      </c>
      <c r="I140" s="287">
        <v>4.8000000000000001E-2</v>
      </c>
      <c r="J140" s="287">
        <v>5.0999999999999997E-2</v>
      </c>
      <c r="K140" s="287">
        <v>2.4E-2</v>
      </c>
      <c r="M140" s="293">
        <f t="shared" si="0"/>
        <v>1.2715110531396257E-5</v>
      </c>
      <c r="N140" s="293">
        <f t="shared" si="1"/>
        <v>1.2124108436005166E-5</v>
      </c>
      <c r="O140" s="293">
        <f t="shared" si="2"/>
        <v>1.3080166706724678E-5</v>
      </c>
      <c r="P140" s="293">
        <f t="shared" si="3"/>
        <v>1.3777014429126446E-5</v>
      </c>
      <c r="Q140" s="293">
        <f t="shared" si="4"/>
        <v>1.4326348243679246E-5</v>
      </c>
      <c r="R140" s="293">
        <f t="shared" si="5"/>
        <v>1.4337448579338063E-5</v>
      </c>
      <c r="S140" s="293">
        <f t="shared" si="6"/>
        <v>2.9883677784224906E-5</v>
      </c>
      <c r="T140" s="293">
        <f t="shared" si="7"/>
        <v>3.4749595099080632E-5</v>
      </c>
      <c r="U140" s="293">
        <f t="shared" si="8"/>
        <v>1.6473175492856818E-5</v>
      </c>
      <c r="V140" s="296">
        <f t="shared" si="9"/>
        <v>1.7940738366936912E-5</v>
      </c>
    </row>
    <row r="141" spans="1:22" x14ac:dyDescent="0.45">
      <c r="A141" s="292" t="s">
        <v>387</v>
      </c>
      <c r="B141" s="292" t="s">
        <v>386</v>
      </c>
      <c r="C141" s="287">
        <v>2.4E-2</v>
      </c>
      <c r="D141" s="287">
        <v>2.4E-2</v>
      </c>
      <c r="E141" s="287">
        <v>2.4E-2</v>
      </c>
      <c r="F141" s="287">
        <v>2.4E-2</v>
      </c>
      <c r="G141" s="287">
        <v>2.4E-2</v>
      </c>
      <c r="H141" s="287">
        <v>2.4E-2</v>
      </c>
      <c r="I141" s="287">
        <v>4.8000000000000001E-2</v>
      </c>
      <c r="J141" s="287">
        <v>5.0999999999999997E-2</v>
      </c>
      <c r="K141" s="287">
        <v>2.4E-2</v>
      </c>
      <c r="M141" s="293">
        <f t="shared" si="0"/>
        <v>1.2715110531396257E-5</v>
      </c>
      <c r="N141" s="293">
        <f t="shared" si="1"/>
        <v>1.2124108436005166E-5</v>
      </c>
      <c r="O141" s="293">
        <f t="shared" si="2"/>
        <v>1.3080166706724678E-5</v>
      </c>
      <c r="P141" s="293">
        <f t="shared" si="3"/>
        <v>1.3777014429126446E-5</v>
      </c>
      <c r="Q141" s="293">
        <f t="shared" si="4"/>
        <v>1.4326348243679246E-5</v>
      </c>
      <c r="R141" s="293">
        <f t="shared" si="5"/>
        <v>1.4337448579338063E-5</v>
      </c>
      <c r="S141" s="293">
        <f t="shared" si="6"/>
        <v>2.9883677784224906E-5</v>
      </c>
      <c r="T141" s="293">
        <f t="shared" si="7"/>
        <v>3.4749595099080632E-5</v>
      </c>
      <c r="U141" s="293">
        <f t="shared" si="8"/>
        <v>1.6473175492856818E-5</v>
      </c>
      <c r="V141" s="296">
        <f t="shared" si="9"/>
        <v>1.7940738366936912E-5</v>
      </c>
    </row>
    <row r="142" spans="1:22" x14ac:dyDescent="0.45">
      <c r="A142" s="292" t="s">
        <v>385</v>
      </c>
      <c r="B142" s="292" t="s">
        <v>384</v>
      </c>
      <c r="C142" s="287">
        <v>0</v>
      </c>
      <c r="D142" s="287">
        <v>0</v>
      </c>
      <c r="E142" s="287">
        <v>0</v>
      </c>
      <c r="F142" s="287">
        <v>0</v>
      </c>
      <c r="G142" s="287">
        <v>0</v>
      </c>
      <c r="H142" s="287">
        <v>0</v>
      </c>
      <c r="I142" s="287">
        <v>0</v>
      </c>
      <c r="J142" s="287">
        <v>0</v>
      </c>
      <c r="K142" s="287">
        <v>0</v>
      </c>
      <c r="M142" s="293">
        <f t="shared" si="0"/>
        <v>0</v>
      </c>
      <c r="N142" s="293">
        <f t="shared" si="1"/>
        <v>0</v>
      </c>
      <c r="O142" s="293">
        <f t="shared" si="2"/>
        <v>0</v>
      </c>
      <c r="P142" s="293">
        <f t="shared" si="3"/>
        <v>0</v>
      </c>
      <c r="Q142" s="293">
        <f t="shared" si="4"/>
        <v>0</v>
      </c>
      <c r="R142" s="293">
        <f t="shared" si="5"/>
        <v>0</v>
      </c>
      <c r="S142" s="293">
        <f t="shared" si="6"/>
        <v>0</v>
      </c>
      <c r="T142" s="293">
        <f t="shared" si="7"/>
        <v>0</v>
      </c>
      <c r="U142" s="293">
        <f t="shared" si="8"/>
        <v>0</v>
      </c>
      <c r="V142" s="296">
        <f t="shared" si="9"/>
        <v>0</v>
      </c>
    </row>
    <row r="143" spans="1:22" x14ac:dyDescent="0.45">
      <c r="A143" s="292" t="s">
        <v>383</v>
      </c>
      <c r="B143" s="292" t="s">
        <v>382</v>
      </c>
      <c r="C143" s="287">
        <v>0</v>
      </c>
      <c r="D143" s="287">
        <v>0</v>
      </c>
      <c r="E143" s="287">
        <v>0</v>
      </c>
      <c r="F143" s="287">
        <v>0</v>
      </c>
      <c r="G143" s="287">
        <v>0</v>
      </c>
      <c r="H143" s="287">
        <v>0</v>
      </c>
      <c r="I143" s="287">
        <v>0</v>
      </c>
      <c r="J143" s="287">
        <v>0</v>
      </c>
      <c r="K143" s="287">
        <v>0</v>
      </c>
      <c r="M143" s="293">
        <f t="shared" si="0"/>
        <v>0</v>
      </c>
      <c r="N143" s="293">
        <f t="shared" si="1"/>
        <v>0</v>
      </c>
      <c r="O143" s="293">
        <f t="shared" si="2"/>
        <v>0</v>
      </c>
      <c r="P143" s="293">
        <f t="shared" si="3"/>
        <v>0</v>
      </c>
      <c r="Q143" s="293">
        <f t="shared" si="4"/>
        <v>0</v>
      </c>
      <c r="R143" s="293">
        <f t="shared" si="5"/>
        <v>0</v>
      </c>
      <c r="S143" s="293">
        <f t="shared" si="6"/>
        <v>0</v>
      </c>
      <c r="T143" s="293">
        <f t="shared" si="7"/>
        <v>0</v>
      </c>
      <c r="U143" s="293">
        <f t="shared" si="8"/>
        <v>0</v>
      </c>
      <c r="V143" s="296">
        <f t="shared" si="9"/>
        <v>0</v>
      </c>
    </row>
    <row r="145" spans="3:11" x14ac:dyDescent="0.45">
      <c r="C145" s="287">
        <f>C146-C139</f>
        <v>2.9999999999290594E-3</v>
      </c>
      <c r="D145" s="287">
        <f t="shared" ref="D145:K145" si="10">D146-D139</f>
        <v>0</v>
      </c>
      <c r="E145" s="287">
        <f t="shared" si="10"/>
        <v>-9.9999999997635314E-4</v>
      </c>
      <c r="F145" s="287">
        <f t="shared" si="10"/>
        <v>0</v>
      </c>
      <c r="G145" s="287">
        <f t="shared" si="10"/>
        <v>-1.9999999999527063E-3</v>
      </c>
      <c r="H145" s="287">
        <f t="shared" si="10"/>
        <v>-3.0000000001564331E-3</v>
      </c>
      <c r="I145" s="287">
        <f t="shared" si="10"/>
        <v>-3.0000000001564331E-3</v>
      </c>
      <c r="J145" s="287">
        <f t="shared" si="10"/>
        <v>-2.00000000018008E-3</v>
      </c>
      <c r="K145" s="287">
        <f t="shared" si="10"/>
        <v>-2.00000000018008E-3</v>
      </c>
    </row>
    <row r="146" spans="3:11" x14ac:dyDescent="0.45">
      <c r="C146" s="287">
        <f>C102+C101+C100+C98+C94+C82+C125+C138+C140+C122</f>
        <v>1887.521</v>
      </c>
      <c r="D146" s="287">
        <f t="shared" ref="D146:K146" si="11">D102+D101+D100+D98+D94+D82+D125+D138+D140+D122</f>
        <v>1979.5269999999998</v>
      </c>
      <c r="E146" s="287">
        <f t="shared" si="11"/>
        <v>1834.838</v>
      </c>
      <c r="F146" s="287">
        <f t="shared" si="11"/>
        <v>1742.0320000000002</v>
      </c>
      <c r="G146" s="287">
        <f t="shared" si="11"/>
        <v>1675.2329999999999</v>
      </c>
      <c r="H146" s="287">
        <f t="shared" si="11"/>
        <v>1673.9349999999999</v>
      </c>
      <c r="I146" s="287">
        <f t="shared" si="11"/>
        <v>1606.2249999999999</v>
      </c>
      <c r="J146" s="287">
        <f t="shared" si="11"/>
        <v>1467.6409999999998</v>
      </c>
      <c r="K146" s="287">
        <f t="shared" si="11"/>
        <v>1456.9119999999998</v>
      </c>
    </row>
    <row r="149" spans="3:11" x14ac:dyDescent="0.45">
      <c r="C149" s="289" t="s">
        <v>496</v>
      </c>
      <c r="D149" s="289"/>
      <c r="E149" s="289"/>
      <c r="F149" s="289"/>
      <c r="G149" s="289"/>
      <c r="H149" s="289"/>
      <c r="I149" s="289"/>
      <c r="J149" s="289"/>
      <c r="K149" s="289"/>
    </row>
    <row r="150" spans="3:11" x14ac:dyDescent="0.45">
      <c r="C150" s="127">
        <f>((K146/C146)^(1/8)-1)</f>
        <v>-3.1849908066207022E-2</v>
      </c>
    </row>
    <row r="185" spans="5:36" x14ac:dyDescent="0.45">
      <c r="E185" s="298"/>
      <c r="F185" s="298"/>
      <c r="G185" s="298"/>
      <c r="H185" s="298"/>
      <c r="I185" s="298"/>
      <c r="J185" s="298"/>
      <c r="K185" s="298"/>
      <c r="L185" s="298"/>
      <c r="M185" s="298"/>
      <c r="N185" s="298"/>
      <c r="O185" s="298"/>
      <c r="P185" s="298"/>
      <c r="Q185" s="298"/>
      <c r="R185" s="298"/>
      <c r="S185" s="298"/>
      <c r="T185" s="298"/>
      <c r="U185" s="298"/>
      <c r="V185" s="298"/>
      <c r="W185" s="298"/>
      <c r="X185" s="298"/>
      <c r="Y185" s="298"/>
      <c r="Z185" s="298"/>
      <c r="AA185" s="298"/>
      <c r="AB185" s="298"/>
      <c r="AC185" s="298"/>
      <c r="AD185" s="298"/>
      <c r="AE185" s="298"/>
      <c r="AF185" s="298"/>
      <c r="AG185" s="298"/>
      <c r="AH185" s="298"/>
      <c r="AI185" s="298"/>
      <c r="AJ185" s="298"/>
    </row>
  </sheetData>
  <phoneticPr fontId="11" type="noConversion"/>
  <hyperlinks>
    <hyperlink ref="B4" r:id="rId1" xr:uid="{414B0EF9-DB41-47A3-A563-33DC14FE4089}"/>
  </hyperlinks>
  <pageMargins left="0.75" right="0.75" top="1" bottom="1" header="0.5" footer="0.5"/>
  <pageSetup paperSize="9" orientation="portrait"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F41"/>
  <sheetViews>
    <sheetView workbookViewId="0"/>
  </sheetViews>
  <sheetFormatPr defaultColWidth="8.86328125" defaultRowHeight="14.25" x14ac:dyDescent="0.45"/>
  <cols>
    <col min="1" max="1" width="8.86328125" style="287"/>
    <col min="2" max="2" width="49.1328125" style="287" bestFit="1" customWidth="1"/>
    <col min="3" max="31" width="8.86328125" style="287"/>
    <col min="32" max="32" width="12" style="287" bestFit="1" customWidth="1"/>
    <col min="33" max="16384" width="8.86328125" style="287"/>
  </cols>
  <sheetData>
    <row r="1" spans="1:32" x14ac:dyDescent="0.45">
      <c r="A1" s="287" t="s">
        <v>376</v>
      </c>
      <c r="B1" s="345" t="s">
        <v>525</v>
      </c>
    </row>
    <row r="2" spans="1:32" x14ac:dyDescent="0.45">
      <c r="B2" s="129">
        <v>2020</v>
      </c>
    </row>
    <row r="3" spans="1:32" s="388" customFormat="1" x14ac:dyDescent="0.45">
      <c r="B3" s="388" t="s">
        <v>526</v>
      </c>
    </row>
    <row r="4" spans="1:32" s="388" customFormat="1" x14ac:dyDescent="0.45">
      <c r="B4" s="390" t="s">
        <v>527</v>
      </c>
    </row>
    <row r="5" spans="1:32" s="388" customFormat="1" x14ac:dyDescent="0.45">
      <c r="B5" s="388" t="s">
        <v>529</v>
      </c>
    </row>
    <row r="6" spans="1:32" s="388" customFormat="1" x14ac:dyDescent="0.45"/>
    <row r="7" spans="1:32" s="388" customFormat="1" x14ac:dyDescent="0.45">
      <c r="A7" s="392"/>
      <c r="B7" s="391" t="s">
        <v>707</v>
      </c>
      <c r="C7" s="392"/>
    </row>
    <row r="9" spans="1:32" x14ac:dyDescent="0.45">
      <c r="A9" s="292" t="s">
        <v>493</v>
      </c>
      <c r="B9" s="292" t="s">
        <v>492</v>
      </c>
      <c r="C9" s="292">
        <v>1990</v>
      </c>
      <c r="D9" s="292">
        <v>1991</v>
      </c>
      <c r="E9" s="292">
        <v>1992</v>
      </c>
      <c r="F9" s="292">
        <v>1993</v>
      </c>
      <c r="G9" s="292">
        <v>1994</v>
      </c>
      <c r="H9" s="292">
        <v>1995</v>
      </c>
      <c r="I9" s="292">
        <v>1996</v>
      </c>
      <c r="J9" s="292">
        <v>1997</v>
      </c>
      <c r="K9" s="292">
        <v>1998</v>
      </c>
      <c r="L9" s="292">
        <v>1999</v>
      </c>
      <c r="M9" s="292">
        <v>2000</v>
      </c>
      <c r="N9" s="292">
        <v>2001</v>
      </c>
      <c r="O9" s="292">
        <v>2002</v>
      </c>
      <c r="P9" s="292">
        <v>2003</v>
      </c>
      <c r="Q9" s="292">
        <v>2004</v>
      </c>
      <c r="R9" s="292">
        <v>2005</v>
      </c>
      <c r="S9" s="292">
        <v>2006</v>
      </c>
      <c r="T9" s="292">
        <v>2007</v>
      </c>
      <c r="U9" s="292">
        <v>2008</v>
      </c>
      <c r="V9" s="292">
        <v>2009</v>
      </c>
      <c r="W9" s="292">
        <v>2010</v>
      </c>
      <c r="X9" s="292">
        <v>2011</v>
      </c>
      <c r="Y9" s="292">
        <v>2012</v>
      </c>
      <c r="Z9" s="292">
        <v>2013</v>
      </c>
      <c r="AA9" s="292">
        <v>2014</v>
      </c>
      <c r="AB9" s="292">
        <v>2015</v>
      </c>
      <c r="AC9" s="292">
        <v>2016</v>
      </c>
      <c r="AD9" s="292">
        <v>2017</v>
      </c>
      <c r="AE9" s="292">
        <v>2018</v>
      </c>
    </row>
    <row r="10" spans="1:32" x14ac:dyDescent="0.45">
      <c r="A10" s="292" t="s">
        <v>491</v>
      </c>
      <c r="B10" s="292" t="s">
        <v>490</v>
      </c>
      <c r="C10" s="287">
        <v>2.431</v>
      </c>
      <c r="D10" s="287">
        <v>2.82</v>
      </c>
      <c r="E10" s="287">
        <v>7.5919999999999996</v>
      </c>
      <c r="F10" s="287">
        <v>12.64</v>
      </c>
      <c r="G10" s="287">
        <v>3.3719999999999999</v>
      </c>
      <c r="H10" s="287">
        <v>3.4670000000000001</v>
      </c>
      <c r="I10" s="287">
        <v>4.0910000000000002</v>
      </c>
      <c r="J10" s="287">
        <v>4.3630000000000004</v>
      </c>
      <c r="K10" s="287">
        <v>4.5289999999999999</v>
      </c>
      <c r="L10" s="287">
        <v>5.3780000000000001</v>
      </c>
      <c r="M10" s="287">
        <v>5.97</v>
      </c>
      <c r="N10" s="287">
        <v>4.08</v>
      </c>
      <c r="O10" s="287">
        <v>5.0720000000000001</v>
      </c>
      <c r="P10" s="287">
        <v>5.016</v>
      </c>
      <c r="Q10" s="287">
        <v>9.1929999999999996</v>
      </c>
      <c r="R10" s="287">
        <v>14.48</v>
      </c>
      <c r="S10" s="287">
        <v>14.581</v>
      </c>
      <c r="T10" s="287">
        <v>13.321</v>
      </c>
      <c r="U10" s="287">
        <v>15.571</v>
      </c>
      <c r="V10" s="287">
        <v>15.522</v>
      </c>
      <c r="W10" s="287">
        <v>20.372</v>
      </c>
      <c r="X10" s="287">
        <v>22.175000000000001</v>
      </c>
      <c r="Y10" s="287">
        <v>25.873999999999999</v>
      </c>
      <c r="Z10" s="287">
        <v>31.303999999999998</v>
      </c>
      <c r="AA10" s="287">
        <v>35.432000000000002</v>
      </c>
      <c r="AB10" s="287">
        <v>43.125</v>
      </c>
      <c r="AC10" s="287">
        <v>52.686</v>
      </c>
      <c r="AD10" s="287">
        <v>68.457999999999998</v>
      </c>
      <c r="AE10" s="287">
        <v>79.531999999999996</v>
      </c>
      <c r="AF10" s="293">
        <f t="shared" ref="AF10:AF38" si="0">AE10/$AE$39</f>
        <v>9.5165287046012383E-3</v>
      </c>
    </row>
    <row r="11" spans="1:32" x14ac:dyDescent="0.45">
      <c r="A11" s="292" t="s">
        <v>460</v>
      </c>
      <c r="B11" s="292" t="s">
        <v>36</v>
      </c>
      <c r="C11" s="287">
        <v>766.81100000000004</v>
      </c>
      <c r="D11" s="287">
        <v>792.09</v>
      </c>
      <c r="E11" s="287">
        <v>808.42700000000002</v>
      </c>
      <c r="F11" s="287">
        <v>825.53800000000001</v>
      </c>
      <c r="G11" s="287">
        <v>819.09</v>
      </c>
      <c r="H11" s="287">
        <v>831.21199999999999</v>
      </c>
      <c r="I11" s="287">
        <v>865.09</v>
      </c>
      <c r="J11" s="287">
        <v>840.84199999999998</v>
      </c>
      <c r="K11" s="287">
        <v>827.17100000000005</v>
      </c>
      <c r="L11" s="287">
        <v>759.24400000000003</v>
      </c>
      <c r="M11" s="287">
        <v>759.58799999999997</v>
      </c>
      <c r="N11" s="287">
        <v>466.38099999999997</v>
      </c>
      <c r="O11" s="287">
        <v>494.67</v>
      </c>
      <c r="P11" s="287">
        <v>501.97699999999998</v>
      </c>
      <c r="Q11" s="287">
        <v>519.51800000000003</v>
      </c>
      <c r="R11" s="287">
        <v>522.48599999999999</v>
      </c>
      <c r="S11" s="287">
        <v>502.87299999999999</v>
      </c>
      <c r="T11" s="287">
        <v>506.41199999999998</v>
      </c>
      <c r="U11" s="287">
        <v>521.07000000000005</v>
      </c>
      <c r="V11" s="287">
        <v>479.84100000000001</v>
      </c>
      <c r="W11" s="287">
        <v>488.89400000000001</v>
      </c>
      <c r="X11" s="287">
        <v>499.048</v>
      </c>
      <c r="Y11" s="287">
        <v>500.81</v>
      </c>
      <c r="Z11" s="287">
        <v>572.44899999999996</v>
      </c>
      <c r="AA11" s="287">
        <v>575.82299999999998</v>
      </c>
      <c r="AB11" s="287">
        <v>598.05999999999995</v>
      </c>
      <c r="AC11" s="287">
        <v>615.65800000000002</v>
      </c>
      <c r="AD11" s="287">
        <v>683.69899999999996</v>
      </c>
      <c r="AE11" s="287">
        <v>659.82899999999995</v>
      </c>
      <c r="AF11" s="293">
        <f t="shared" si="0"/>
        <v>7.8952894666654061E-2</v>
      </c>
    </row>
    <row r="12" spans="1:32" x14ac:dyDescent="0.45">
      <c r="A12" s="292" t="s">
        <v>459</v>
      </c>
      <c r="B12" s="292" t="s">
        <v>458</v>
      </c>
      <c r="C12" s="287">
        <v>6560.32</v>
      </c>
      <c r="D12" s="287">
        <v>6819.9030000000002</v>
      </c>
      <c r="E12" s="287">
        <v>7653.1450000000004</v>
      </c>
      <c r="F12" s="287">
        <v>7923.5020000000004</v>
      </c>
      <c r="G12" s="287">
        <v>8583.8539999999994</v>
      </c>
      <c r="H12" s="287">
        <v>8603.1309999999994</v>
      </c>
      <c r="I12" s="287">
        <v>9181.143</v>
      </c>
      <c r="J12" s="287">
        <v>10152.852000000001</v>
      </c>
      <c r="K12" s="287">
        <v>10365.005999999999</v>
      </c>
      <c r="L12" s="287">
        <v>9535.8109999999997</v>
      </c>
      <c r="M12" s="287">
        <v>9500.6759999999995</v>
      </c>
      <c r="N12" s="287">
        <v>9920.9330000000009</v>
      </c>
      <c r="O12" s="287">
        <v>10194.094999999999</v>
      </c>
      <c r="P12" s="287">
        <v>9498.42</v>
      </c>
      <c r="Q12" s="287">
        <v>9840.2729999999992</v>
      </c>
      <c r="R12" s="287">
        <v>10052.436</v>
      </c>
      <c r="S12" s="287">
        <v>9150.0149999999994</v>
      </c>
      <c r="T12" s="287">
        <v>8285.7150000000001</v>
      </c>
      <c r="U12" s="287">
        <v>8168.9790000000003</v>
      </c>
      <c r="V12" s="287">
        <v>7953.2060000000001</v>
      </c>
      <c r="W12" s="287">
        <v>8313.7839999999997</v>
      </c>
      <c r="X12" s="287">
        <v>8224.6029999999992</v>
      </c>
      <c r="Y12" s="287">
        <v>7799.6319999999996</v>
      </c>
      <c r="Z12" s="287">
        <v>7762.2129999999997</v>
      </c>
      <c r="AA12" s="287">
        <v>7693.8779999999997</v>
      </c>
      <c r="AB12" s="287">
        <v>8251.83</v>
      </c>
      <c r="AC12" s="287">
        <v>7917.9859999999999</v>
      </c>
      <c r="AD12" s="287">
        <v>7969.0420000000004</v>
      </c>
      <c r="AE12" s="287">
        <v>8015.3459999999995</v>
      </c>
      <c r="AF12" s="293">
        <f t="shared" si="0"/>
        <v>0.95908904951856766</v>
      </c>
    </row>
    <row r="13" spans="1:32" x14ac:dyDescent="0.45">
      <c r="A13" s="292" t="s">
        <v>457</v>
      </c>
      <c r="B13" s="292" t="s">
        <v>50</v>
      </c>
      <c r="C13" s="287">
        <v>5276.3739999999998</v>
      </c>
      <c r="D13" s="287">
        <v>5548.58</v>
      </c>
      <c r="E13" s="287">
        <v>5990.39</v>
      </c>
      <c r="F13" s="287">
        <v>6127.3190000000004</v>
      </c>
      <c r="G13" s="287">
        <v>6906.5959999999995</v>
      </c>
      <c r="H13" s="287">
        <v>7094.5379999999996</v>
      </c>
      <c r="I13" s="287">
        <v>7702.8770000000004</v>
      </c>
      <c r="J13" s="287">
        <v>8780.9959999999992</v>
      </c>
      <c r="K13" s="287">
        <v>8987.4650000000001</v>
      </c>
      <c r="L13" s="287">
        <v>8484.4989999999998</v>
      </c>
      <c r="M13" s="287">
        <v>8610.7209999999995</v>
      </c>
      <c r="N13" s="287">
        <v>9451.2039999999997</v>
      </c>
      <c r="O13" s="287">
        <v>9628.2749999999996</v>
      </c>
      <c r="P13" s="287">
        <v>8996.1270000000004</v>
      </c>
      <c r="Q13" s="287">
        <v>9091.1589999999997</v>
      </c>
      <c r="R13" s="287">
        <v>8909.0419999999995</v>
      </c>
      <c r="S13" s="287">
        <v>8110.3919999999998</v>
      </c>
      <c r="T13" s="287">
        <v>7342.1480000000001</v>
      </c>
      <c r="U13" s="287">
        <v>7235.5420000000004</v>
      </c>
      <c r="V13" s="287">
        <v>7097.5439999999999</v>
      </c>
      <c r="W13" s="287">
        <v>7357.2820000000002</v>
      </c>
      <c r="X13" s="287">
        <v>7232.3609999999999</v>
      </c>
      <c r="Y13" s="287">
        <v>6749.1080000000002</v>
      </c>
      <c r="Z13" s="287">
        <v>6657.7020000000002</v>
      </c>
      <c r="AA13" s="287">
        <v>6575.1809999999996</v>
      </c>
      <c r="AB13" s="287">
        <v>7108.3339999999998</v>
      </c>
      <c r="AC13" s="287">
        <v>6840.268</v>
      </c>
      <c r="AD13" s="287">
        <v>6900.14</v>
      </c>
      <c r="AE13" s="287">
        <v>6981.3710000000001</v>
      </c>
      <c r="AF13" s="293">
        <f t="shared" si="0"/>
        <v>0.83536711661935648</v>
      </c>
    </row>
    <row r="14" spans="1:32" x14ac:dyDescent="0.45">
      <c r="A14" s="292" t="s">
        <v>456</v>
      </c>
      <c r="B14" s="292" t="s">
        <v>381</v>
      </c>
      <c r="C14" s="287">
        <v>3.774</v>
      </c>
      <c r="D14" s="287">
        <v>4.9450000000000003</v>
      </c>
      <c r="E14" s="287">
        <v>449.07799999999997</v>
      </c>
      <c r="F14" s="287">
        <v>516.02700000000004</v>
      </c>
      <c r="G14" s="287">
        <v>25.007000000000001</v>
      </c>
      <c r="H14" s="287">
        <v>2.2690000000000001</v>
      </c>
      <c r="I14" s="287">
        <v>9.84</v>
      </c>
      <c r="J14" s="287">
        <v>0.35799999999999998</v>
      </c>
      <c r="K14" s="287">
        <v>0.23899999999999999</v>
      </c>
      <c r="L14" s="287">
        <v>19.155000000000001</v>
      </c>
      <c r="M14" s="287">
        <v>50.445</v>
      </c>
      <c r="N14" s="287">
        <v>13.304</v>
      </c>
      <c r="O14" s="287">
        <v>98.906000000000006</v>
      </c>
      <c r="P14" s="287">
        <v>31.861999999999998</v>
      </c>
      <c r="Q14" s="287">
        <v>60.762999999999998</v>
      </c>
      <c r="R14" s="287">
        <v>41.582999999999998</v>
      </c>
      <c r="S14" s="287">
        <v>73.228999999999999</v>
      </c>
      <c r="T14" s="287">
        <v>41.295999999999999</v>
      </c>
      <c r="U14" s="287">
        <v>25.436</v>
      </c>
      <c r="V14" s="287">
        <v>24.815000000000001</v>
      </c>
      <c r="W14" s="287">
        <v>58.23</v>
      </c>
      <c r="X14" s="287">
        <v>18.629000000000001</v>
      </c>
      <c r="Y14" s="287">
        <v>21.306000000000001</v>
      </c>
      <c r="Z14" s="287">
        <v>20.588000000000001</v>
      </c>
      <c r="AA14" s="287">
        <v>22.571999999999999</v>
      </c>
      <c r="AB14" s="287">
        <v>22.734000000000002</v>
      </c>
      <c r="AC14" s="287">
        <v>15.811999999999999</v>
      </c>
      <c r="AD14" s="287">
        <v>16.867999999999999</v>
      </c>
      <c r="AE14" s="287">
        <v>22.335000000000001</v>
      </c>
      <c r="AF14" s="293">
        <f t="shared" si="0"/>
        <v>2.6725301591468678E-3</v>
      </c>
    </row>
    <row r="15" spans="1:32" x14ac:dyDescent="0.45">
      <c r="A15" s="292" t="s">
        <v>455</v>
      </c>
      <c r="B15" s="292" t="s">
        <v>454</v>
      </c>
      <c r="C15" s="287">
        <v>931.11300000000006</v>
      </c>
      <c r="D15" s="287">
        <v>909.173</v>
      </c>
      <c r="E15" s="287">
        <v>844.71900000000005</v>
      </c>
      <c r="F15" s="287">
        <v>925.95100000000002</v>
      </c>
      <c r="G15" s="287">
        <v>1302.5170000000001</v>
      </c>
      <c r="H15" s="287">
        <v>1156.6400000000001</v>
      </c>
      <c r="I15" s="287">
        <v>1099.7940000000001</v>
      </c>
      <c r="J15" s="287">
        <v>1050.8710000000001</v>
      </c>
      <c r="K15" s="287">
        <v>1061.98</v>
      </c>
      <c r="L15" s="287">
        <v>747.27300000000002</v>
      </c>
      <c r="M15" s="287">
        <v>545.42100000000005</v>
      </c>
      <c r="N15" s="287">
        <v>171.43299999999999</v>
      </c>
      <c r="O15" s="287">
        <v>169.25</v>
      </c>
      <c r="P15" s="287">
        <v>145.31800000000001</v>
      </c>
      <c r="Q15" s="287">
        <v>361.50799999999998</v>
      </c>
      <c r="R15" s="287">
        <v>778.80899999999997</v>
      </c>
      <c r="S15" s="287">
        <v>642.08699999999999</v>
      </c>
      <c r="T15" s="287">
        <v>568.67999999999995</v>
      </c>
      <c r="U15" s="287">
        <v>569.89099999999996</v>
      </c>
      <c r="V15" s="287">
        <v>541.96</v>
      </c>
      <c r="W15" s="287">
        <v>599.76900000000001</v>
      </c>
      <c r="X15" s="287">
        <v>661.83699999999999</v>
      </c>
      <c r="Y15" s="287">
        <v>723.20399999999995</v>
      </c>
      <c r="Z15" s="287">
        <v>731.38099999999997</v>
      </c>
      <c r="AA15" s="287">
        <v>760.673</v>
      </c>
      <c r="AB15" s="287">
        <v>779.50199999999995</v>
      </c>
      <c r="AC15" s="287">
        <v>725.95600000000002</v>
      </c>
      <c r="AD15" s="287">
        <v>699.97900000000004</v>
      </c>
      <c r="AE15" s="287">
        <v>693.71199999999999</v>
      </c>
      <c r="AF15" s="293">
        <f t="shared" si="0"/>
        <v>8.3007219241642796E-2</v>
      </c>
    </row>
    <row r="16" spans="1:32" x14ac:dyDescent="0.45">
      <c r="A16" s="292" t="s">
        <v>453</v>
      </c>
      <c r="B16" s="292" t="s">
        <v>452</v>
      </c>
      <c r="C16" s="287">
        <v>306.05399999999997</v>
      </c>
      <c r="D16" s="287">
        <v>296.86099999999999</v>
      </c>
      <c r="E16" s="287">
        <v>267.762</v>
      </c>
      <c r="F16" s="287">
        <v>276.34500000000003</v>
      </c>
      <c r="G16" s="287">
        <v>312.33499999999998</v>
      </c>
      <c r="H16" s="287">
        <v>380.38200000000001</v>
      </c>
      <c r="I16" s="287">
        <v>400.745</v>
      </c>
      <c r="J16" s="287">
        <v>497.05900000000003</v>
      </c>
      <c r="K16" s="287">
        <v>492.89600000000002</v>
      </c>
      <c r="L16" s="287">
        <v>251.40700000000001</v>
      </c>
      <c r="M16" s="287">
        <v>126.672</v>
      </c>
      <c r="N16" s="287">
        <v>70.694000000000003</v>
      </c>
      <c r="O16" s="287">
        <v>24.675999999999998</v>
      </c>
      <c r="P16" s="287">
        <v>40.46</v>
      </c>
      <c r="Q16" s="287">
        <v>136.398</v>
      </c>
      <c r="R16" s="287">
        <v>41.378</v>
      </c>
      <c r="S16" s="287">
        <v>13.87</v>
      </c>
      <c r="T16" s="287">
        <v>0.99</v>
      </c>
      <c r="U16" s="287">
        <v>0.99</v>
      </c>
      <c r="V16" s="287">
        <v>2.9689999999999999</v>
      </c>
      <c r="W16" s="287">
        <v>0.99</v>
      </c>
      <c r="X16" s="287">
        <v>0</v>
      </c>
      <c r="Y16" s="287">
        <v>0</v>
      </c>
      <c r="Z16" s="287">
        <v>0</v>
      </c>
      <c r="AA16" s="287">
        <v>0</v>
      </c>
      <c r="AB16" s="287">
        <v>0</v>
      </c>
      <c r="AC16" s="287">
        <v>0</v>
      </c>
      <c r="AD16" s="287">
        <v>0.46899999999999997</v>
      </c>
      <c r="AE16" s="287">
        <v>2.1850000000000001</v>
      </c>
      <c r="AF16" s="293">
        <f t="shared" si="0"/>
        <v>2.6144967081871082E-4</v>
      </c>
    </row>
    <row r="17" spans="1:32" x14ac:dyDescent="0.45">
      <c r="A17" s="292" t="s">
        <v>451</v>
      </c>
      <c r="B17" s="292" t="s">
        <v>450</v>
      </c>
      <c r="C17" s="287">
        <v>348.38099999999997</v>
      </c>
      <c r="D17" s="287">
        <v>381.10700000000003</v>
      </c>
      <c r="E17" s="287">
        <v>434.72699999999998</v>
      </c>
      <c r="F17" s="287">
        <v>467.73500000000001</v>
      </c>
      <c r="G17" s="287">
        <v>761.55899999999997</v>
      </c>
      <c r="H17" s="287">
        <v>645.20500000000004</v>
      </c>
      <c r="I17" s="287">
        <v>585.17399999999998</v>
      </c>
      <c r="J17" s="287">
        <v>436.80599999999998</v>
      </c>
      <c r="K17" s="287">
        <v>486.90899999999999</v>
      </c>
      <c r="L17" s="287">
        <v>361.47300000000001</v>
      </c>
      <c r="M17" s="287">
        <v>329.94799999999998</v>
      </c>
      <c r="N17" s="287">
        <v>0</v>
      </c>
      <c r="O17" s="287">
        <v>48.863999999999997</v>
      </c>
      <c r="P17" s="287">
        <v>38.134</v>
      </c>
      <c r="Q17" s="287">
        <v>11.613</v>
      </c>
      <c r="R17" s="287">
        <v>0</v>
      </c>
      <c r="S17" s="287">
        <v>0</v>
      </c>
      <c r="T17" s="287">
        <v>0</v>
      </c>
      <c r="U17" s="287">
        <v>0</v>
      </c>
      <c r="V17" s="287">
        <v>0</v>
      </c>
      <c r="W17" s="287">
        <v>0</v>
      </c>
      <c r="X17" s="287">
        <v>0</v>
      </c>
      <c r="Y17" s="287">
        <v>0</v>
      </c>
      <c r="Z17" s="287">
        <v>0</v>
      </c>
      <c r="AA17" s="287">
        <v>0</v>
      </c>
      <c r="AB17" s="287">
        <v>0</v>
      </c>
      <c r="AC17" s="287">
        <v>0</v>
      </c>
      <c r="AD17" s="287">
        <v>0</v>
      </c>
      <c r="AE17" s="287">
        <v>0</v>
      </c>
      <c r="AF17" s="293">
        <f t="shared" si="0"/>
        <v>0</v>
      </c>
    </row>
    <row r="18" spans="1:32" x14ac:dyDescent="0.45">
      <c r="A18" s="292" t="s">
        <v>449</v>
      </c>
      <c r="B18" s="292" t="s">
        <v>448</v>
      </c>
      <c r="C18" s="287">
        <v>0</v>
      </c>
      <c r="D18" s="287">
        <v>0</v>
      </c>
      <c r="E18" s="287">
        <v>0</v>
      </c>
      <c r="F18" s="287">
        <v>0</v>
      </c>
      <c r="G18" s="287">
        <v>0</v>
      </c>
      <c r="H18" s="287">
        <v>0</v>
      </c>
      <c r="I18" s="287">
        <v>0</v>
      </c>
      <c r="J18" s="287">
        <v>0</v>
      </c>
      <c r="K18" s="287">
        <v>0</v>
      </c>
      <c r="L18" s="287">
        <v>0</v>
      </c>
      <c r="M18" s="287">
        <v>0</v>
      </c>
      <c r="N18" s="287">
        <v>0</v>
      </c>
      <c r="O18" s="287">
        <v>0</v>
      </c>
      <c r="P18" s="287">
        <v>0</v>
      </c>
      <c r="Q18" s="287">
        <v>29.556999999999999</v>
      </c>
      <c r="R18" s="287">
        <v>34.491999999999997</v>
      </c>
      <c r="S18" s="287">
        <v>29.895</v>
      </c>
      <c r="T18" s="287">
        <v>27.594000000000001</v>
      </c>
      <c r="U18" s="287">
        <v>25.295999999999999</v>
      </c>
      <c r="V18" s="287">
        <v>31.045000000000002</v>
      </c>
      <c r="W18" s="287">
        <v>25.295999999999999</v>
      </c>
      <c r="X18" s="287">
        <v>35.643999999999998</v>
      </c>
      <c r="Y18" s="287">
        <v>33.344000000000001</v>
      </c>
      <c r="Z18" s="287">
        <v>43.692999999999998</v>
      </c>
      <c r="AA18" s="287">
        <v>29.895</v>
      </c>
      <c r="AB18" s="287">
        <v>17.247</v>
      </c>
      <c r="AC18" s="287">
        <v>11.497999999999999</v>
      </c>
      <c r="AD18" s="287">
        <v>1.236</v>
      </c>
      <c r="AE18" s="287">
        <v>2.423</v>
      </c>
      <c r="AF18" s="293">
        <f t="shared" si="0"/>
        <v>2.8992794159896399E-4</v>
      </c>
    </row>
    <row r="19" spans="1:32" x14ac:dyDescent="0.45">
      <c r="A19" s="292" t="s">
        <v>447</v>
      </c>
      <c r="B19" s="292" t="s">
        <v>263</v>
      </c>
      <c r="C19" s="287">
        <v>0</v>
      </c>
      <c r="D19" s="287">
        <v>0</v>
      </c>
      <c r="E19" s="287">
        <v>0</v>
      </c>
      <c r="F19" s="287">
        <v>0</v>
      </c>
      <c r="G19" s="287">
        <v>0</v>
      </c>
      <c r="H19" s="287">
        <v>0</v>
      </c>
      <c r="I19" s="287">
        <v>0</v>
      </c>
      <c r="J19" s="287">
        <v>0</v>
      </c>
      <c r="K19" s="287">
        <v>0</v>
      </c>
      <c r="L19" s="287">
        <v>0</v>
      </c>
      <c r="M19" s="287">
        <v>0</v>
      </c>
      <c r="N19" s="287">
        <v>0</v>
      </c>
      <c r="O19" s="287">
        <v>0</v>
      </c>
      <c r="P19" s="287">
        <v>0</v>
      </c>
      <c r="Q19" s="287">
        <v>0</v>
      </c>
      <c r="R19" s="287">
        <v>0</v>
      </c>
      <c r="S19" s="287">
        <v>0</v>
      </c>
      <c r="T19" s="287">
        <v>0</v>
      </c>
      <c r="U19" s="287">
        <v>0</v>
      </c>
      <c r="V19" s="287">
        <v>0</v>
      </c>
      <c r="W19" s="287">
        <v>0</v>
      </c>
      <c r="X19" s="287">
        <v>0</v>
      </c>
      <c r="Y19" s="287">
        <v>0</v>
      </c>
      <c r="Z19" s="287">
        <v>0</v>
      </c>
      <c r="AA19" s="287">
        <v>0</v>
      </c>
      <c r="AB19" s="287">
        <v>0</v>
      </c>
      <c r="AC19" s="287">
        <v>0</v>
      </c>
      <c r="AD19" s="287">
        <v>0</v>
      </c>
      <c r="AE19" s="287">
        <v>0</v>
      </c>
      <c r="AF19" s="293">
        <f t="shared" si="0"/>
        <v>0</v>
      </c>
    </row>
    <row r="20" spans="1:32" x14ac:dyDescent="0.45">
      <c r="A20" s="292" t="s">
        <v>446</v>
      </c>
      <c r="B20" s="292" t="s">
        <v>445</v>
      </c>
      <c r="C20" s="287">
        <v>13.439</v>
      </c>
      <c r="D20" s="287">
        <v>0</v>
      </c>
      <c r="E20" s="287">
        <v>0</v>
      </c>
      <c r="F20" s="287">
        <v>0</v>
      </c>
      <c r="G20" s="287">
        <v>0</v>
      </c>
      <c r="H20" s="287">
        <v>0</v>
      </c>
      <c r="I20" s="287">
        <v>0</v>
      </c>
      <c r="J20" s="287">
        <v>0</v>
      </c>
      <c r="K20" s="287">
        <v>0</v>
      </c>
      <c r="L20" s="287">
        <v>0</v>
      </c>
      <c r="M20" s="287">
        <v>2.25</v>
      </c>
      <c r="N20" s="287">
        <v>1.1299999999999999</v>
      </c>
      <c r="O20" s="287">
        <v>0</v>
      </c>
      <c r="P20" s="287">
        <v>0</v>
      </c>
      <c r="Q20" s="287">
        <v>0</v>
      </c>
      <c r="R20" s="287">
        <v>0</v>
      </c>
      <c r="S20" s="287">
        <v>13.519</v>
      </c>
      <c r="T20" s="287">
        <v>17.914000000000001</v>
      </c>
      <c r="U20" s="287">
        <v>5.4930000000000003</v>
      </c>
      <c r="V20" s="287">
        <v>3.2959999999999998</v>
      </c>
      <c r="W20" s="287">
        <v>24.457999999999998</v>
      </c>
      <c r="X20" s="287">
        <v>14.545</v>
      </c>
      <c r="Y20" s="287">
        <v>13.471</v>
      </c>
      <c r="Z20" s="287">
        <v>0</v>
      </c>
      <c r="AA20" s="287">
        <v>0</v>
      </c>
      <c r="AB20" s="287">
        <v>0</v>
      </c>
      <c r="AC20" s="287">
        <v>0</v>
      </c>
      <c r="AD20" s="287">
        <v>0.19800000000000001</v>
      </c>
      <c r="AE20" s="287">
        <v>0.24299999999999999</v>
      </c>
      <c r="AF20" s="293">
        <f t="shared" si="0"/>
        <v>2.9076553779838318E-5</v>
      </c>
    </row>
    <row r="21" spans="1:32" x14ac:dyDescent="0.45">
      <c r="A21" s="292" t="s">
        <v>444</v>
      </c>
      <c r="B21" s="292" t="s">
        <v>180</v>
      </c>
      <c r="C21" s="287">
        <v>0</v>
      </c>
      <c r="D21" s="287">
        <v>0</v>
      </c>
      <c r="E21" s="287">
        <v>0</v>
      </c>
      <c r="F21" s="287">
        <v>0</v>
      </c>
      <c r="G21" s="287">
        <v>0</v>
      </c>
      <c r="H21" s="287">
        <v>0</v>
      </c>
      <c r="I21" s="287">
        <v>4.1479999999999997</v>
      </c>
      <c r="J21" s="287">
        <v>3.109</v>
      </c>
      <c r="K21" s="287">
        <v>2.0880000000000001</v>
      </c>
      <c r="L21" s="287">
        <v>2.0870000000000002</v>
      </c>
      <c r="M21" s="287">
        <v>1.0429999999999999</v>
      </c>
      <c r="N21" s="287">
        <v>0</v>
      </c>
      <c r="O21" s="287">
        <v>0</v>
      </c>
      <c r="P21" s="287">
        <v>0</v>
      </c>
      <c r="Q21" s="287">
        <v>0</v>
      </c>
      <c r="R21" s="287">
        <v>0</v>
      </c>
      <c r="S21" s="287">
        <v>0</v>
      </c>
      <c r="T21" s="287">
        <v>0</v>
      </c>
      <c r="U21" s="287">
        <v>0</v>
      </c>
      <c r="V21" s="287">
        <v>0</v>
      </c>
      <c r="W21" s="287">
        <v>0</v>
      </c>
      <c r="X21" s="287">
        <v>0</v>
      </c>
      <c r="Y21" s="287">
        <v>0</v>
      </c>
      <c r="Z21" s="287">
        <v>0</v>
      </c>
      <c r="AA21" s="287">
        <v>0</v>
      </c>
      <c r="AB21" s="287">
        <v>0</v>
      </c>
      <c r="AC21" s="287">
        <v>0</v>
      </c>
      <c r="AD21" s="287">
        <v>0</v>
      </c>
      <c r="AE21" s="287">
        <v>0</v>
      </c>
      <c r="AF21" s="293">
        <f t="shared" si="0"/>
        <v>0</v>
      </c>
    </row>
    <row r="22" spans="1:32" x14ac:dyDescent="0.45">
      <c r="A22" s="292" t="s">
        <v>443</v>
      </c>
      <c r="B22" s="292" t="s">
        <v>442</v>
      </c>
      <c r="C22" s="287">
        <v>0</v>
      </c>
      <c r="D22" s="287">
        <v>0</v>
      </c>
      <c r="E22" s="287">
        <v>0</v>
      </c>
      <c r="F22" s="287">
        <v>0</v>
      </c>
      <c r="G22" s="287">
        <v>0</v>
      </c>
      <c r="H22" s="287">
        <v>0</v>
      </c>
      <c r="I22" s="287">
        <v>0</v>
      </c>
      <c r="J22" s="287">
        <v>0</v>
      </c>
      <c r="K22" s="287">
        <v>0</v>
      </c>
      <c r="L22" s="287">
        <v>0</v>
      </c>
      <c r="M22" s="287">
        <v>0</v>
      </c>
      <c r="N22" s="287">
        <v>0</v>
      </c>
      <c r="O22" s="287">
        <v>0</v>
      </c>
      <c r="P22" s="287">
        <v>0</v>
      </c>
      <c r="Q22" s="287">
        <v>0</v>
      </c>
      <c r="R22" s="287">
        <v>0</v>
      </c>
      <c r="S22" s="287">
        <v>0</v>
      </c>
      <c r="T22" s="287">
        <v>0</v>
      </c>
      <c r="U22" s="287">
        <v>0</v>
      </c>
      <c r="V22" s="287">
        <v>0</v>
      </c>
      <c r="W22" s="287">
        <v>0</v>
      </c>
      <c r="X22" s="287">
        <v>0</v>
      </c>
      <c r="Y22" s="287">
        <v>0</v>
      </c>
      <c r="Z22" s="287">
        <v>0</v>
      </c>
      <c r="AA22" s="287">
        <v>0</v>
      </c>
      <c r="AB22" s="287">
        <v>0</v>
      </c>
      <c r="AC22" s="287">
        <v>0</v>
      </c>
      <c r="AD22" s="287">
        <v>0</v>
      </c>
      <c r="AE22" s="287">
        <v>0</v>
      </c>
      <c r="AF22" s="293">
        <f t="shared" si="0"/>
        <v>0</v>
      </c>
    </row>
    <row r="23" spans="1:32" x14ac:dyDescent="0.45">
      <c r="A23" s="292" t="s">
        <v>441</v>
      </c>
      <c r="B23" s="292" t="s">
        <v>440</v>
      </c>
      <c r="C23" s="287">
        <v>0</v>
      </c>
      <c r="D23" s="287">
        <v>0</v>
      </c>
      <c r="E23" s="287">
        <v>0</v>
      </c>
      <c r="F23" s="287">
        <v>1.0580000000000001</v>
      </c>
      <c r="G23" s="287">
        <v>1.0580000000000001</v>
      </c>
      <c r="H23" s="287">
        <v>1.0580000000000001</v>
      </c>
      <c r="I23" s="287">
        <v>1.0580000000000001</v>
      </c>
      <c r="J23" s="287">
        <v>2.1160000000000001</v>
      </c>
      <c r="K23" s="287">
        <v>0</v>
      </c>
      <c r="L23" s="287">
        <v>4.2320000000000002</v>
      </c>
      <c r="M23" s="287">
        <v>2.1160000000000001</v>
      </c>
      <c r="N23" s="287">
        <v>1.0580000000000001</v>
      </c>
      <c r="O23" s="287">
        <v>1.0580000000000001</v>
      </c>
      <c r="P23" s="287">
        <v>1.0580000000000001</v>
      </c>
      <c r="Q23" s="287">
        <v>6.3490000000000002</v>
      </c>
      <c r="R23" s="287">
        <v>4.1580000000000004</v>
      </c>
      <c r="S23" s="287">
        <v>3.1190000000000002</v>
      </c>
      <c r="T23" s="287">
        <v>0</v>
      </c>
      <c r="U23" s="287">
        <v>1.042</v>
      </c>
      <c r="V23" s="287">
        <v>0</v>
      </c>
      <c r="W23" s="287">
        <v>0</v>
      </c>
      <c r="X23" s="287">
        <v>0</v>
      </c>
      <c r="Y23" s="287">
        <v>0</v>
      </c>
      <c r="Z23" s="287">
        <v>0</v>
      </c>
      <c r="AA23" s="287">
        <v>0</v>
      </c>
      <c r="AB23" s="287">
        <v>0</v>
      </c>
      <c r="AC23" s="287">
        <v>0</v>
      </c>
      <c r="AD23" s="287">
        <v>0.20200000000000001</v>
      </c>
      <c r="AE23" s="287">
        <v>0.90600000000000003</v>
      </c>
      <c r="AF23" s="293">
        <f t="shared" si="0"/>
        <v>1.0840887952482929E-4</v>
      </c>
    </row>
    <row r="24" spans="1:32" x14ac:dyDescent="0.45">
      <c r="A24" s="292" t="s">
        <v>439</v>
      </c>
      <c r="B24" s="292" t="s">
        <v>438</v>
      </c>
      <c r="C24" s="287">
        <v>0</v>
      </c>
      <c r="D24" s="287">
        <v>0</v>
      </c>
      <c r="E24" s="287">
        <v>0</v>
      </c>
      <c r="F24" s="287">
        <v>0</v>
      </c>
      <c r="G24" s="287">
        <v>0</v>
      </c>
      <c r="H24" s="287">
        <v>0</v>
      </c>
      <c r="I24" s="287">
        <v>0</v>
      </c>
      <c r="J24" s="287">
        <v>0</v>
      </c>
      <c r="K24" s="287">
        <v>0</v>
      </c>
      <c r="L24" s="287">
        <v>0</v>
      </c>
      <c r="M24" s="287">
        <v>0</v>
      </c>
      <c r="N24" s="287">
        <v>0</v>
      </c>
      <c r="O24" s="287">
        <v>0</v>
      </c>
      <c r="P24" s="287">
        <v>0</v>
      </c>
      <c r="Q24" s="287">
        <v>0</v>
      </c>
      <c r="R24" s="287">
        <v>0</v>
      </c>
      <c r="S24" s="287">
        <v>0</v>
      </c>
      <c r="T24" s="287">
        <v>0</v>
      </c>
      <c r="U24" s="287">
        <v>0</v>
      </c>
      <c r="V24" s="287">
        <v>0</v>
      </c>
      <c r="W24" s="287">
        <v>0</v>
      </c>
      <c r="X24" s="287">
        <v>0</v>
      </c>
      <c r="Y24" s="287">
        <v>0</v>
      </c>
      <c r="Z24" s="287">
        <v>0</v>
      </c>
      <c r="AA24" s="287">
        <v>0</v>
      </c>
      <c r="AB24" s="287">
        <v>0</v>
      </c>
      <c r="AC24" s="287">
        <v>0</v>
      </c>
      <c r="AD24" s="287">
        <v>0</v>
      </c>
      <c r="AE24" s="287">
        <v>0</v>
      </c>
      <c r="AF24" s="293">
        <f t="shared" si="0"/>
        <v>0</v>
      </c>
    </row>
    <row r="25" spans="1:32" x14ac:dyDescent="0.45">
      <c r="A25" s="292" t="s">
        <v>437</v>
      </c>
      <c r="B25" s="292" t="s">
        <v>436</v>
      </c>
      <c r="C25" s="287">
        <v>0</v>
      </c>
      <c r="D25" s="287">
        <v>0</v>
      </c>
      <c r="E25" s="287">
        <v>0</v>
      </c>
      <c r="F25" s="287">
        <v>0</v>
      </c>
      <c r="G25" s="287">
        <v>0</v>
      </c>
      <c r="H25" s="287">
        <v>0</v>
      </c>
      <c r="I25" s="287">
        <v>0</v>
      </c>
      <c r="J25" s="287">
        <v>0</v>
      </c>
      <c r="K25" s="287">
        <v>0</v>
      </c>
      <c r="L25" s="287">
        <v>0</v>
      </c>
      <c r="M25" s="287">
        <v>0</v>
      </c>
      <c r="N25" s="287">
        <v>0</v>
      </c>
      <c r="O25" s="287">
        <v>0</v>
      </c>
      <c r="P25" s="287">
        <v>0</v>
      </c>
      <c r="Q25" s="287">
        <v>0</v>
      </c>
      <c r="R25" s="287">
        <v>0</v>
      </c>
      <c r="S25" s="287">
        <v>0</v>
      </c>
      <c r="T25" s="287">
        <v>0</v>
      </c>
      <c r="U25" s="287">
        <v>0</v>
      </c>
      <c r="V25" s="287">
        <v>0</v>
      </c>
      <c r="W25" s="287">
        <v>0</v>
      </c>
      <c r="X25" s="287">
        <v>0</v>
      </c>
      <c r="Y25" s="287">
        <v>0</v>
      </c>
      <c r="Z25" s="287">
        <v>0</v>
      </c>
      <c r="AA25" s="287">
        <v>0</v>
      </c>
      <c r="AB25" s="287">
        <v>0</v>
      </c>
      <c r="AC25" s="287">
        <v>0</v>
      </c>
      <c r="AD25" s="287">
        <v>0</v>
      </c>
      <c r="AE25" s="287">
        <v>0</v>
      </c>
      <c r="AF25" s="293">
        <f t="shared" si="0"/>
        <v>0</v>
      </c>
    </row>
    <row r="26" spans="1:32" x14ac:dyDescent="0.45">
      <c r="A26" s="292" t="s">
        <v>435</v>
      </c>
      <c r="B26" s="292" t="s">
        <v>434</v>
      </c>
      <c r="C26" s="287">
        <v>0</v>
      </c>
      <c r="D26" s="287">
        <v>0</v>
      </c>
      <c r="E26" s="287">
        <v>0</v>
      </c>
      <c r="F26" s="287">
        <v>1.05</v>
      </c>
      <c r="G26" s="287">
        <v>0</v>
      </c>
      <c r="H26" s="287">
        <v>0</v>
      </c>
      <c r="I26" s="287">
        <v>0</v>
      </c>
      <c r="J26" s="287">
        <v>0</v>
      </c>
      <c r="K26" s="287">
        <v>0</v>
      </c>
      <c r="L26" s="287">
        <v>0</v>
      </c>
      <c r="M26" s="287">
        <v>0</v>
      </c>
      <c r="N26" s="287">
        <v>0</v>
      </c>
      <c r="O26" s="287">
        <v>0</v>
      </c>
      <c r="P26" s="287">
        <v>0</v>
      </c>
      <c r="Q26" s="287">
        <v>0</v>
      </c>
      <c r="R26" s="287">
        <v>0</v>
      </c>
      <c r="S26" s="287">
        <v>1.0269999999999999</v>
      </c>
      <c r="T26" s="287">
        <v>1.0269999999999999</v>
      </c>
      <c r="U26" s="287">
        <v>1.0269999999999999</v>
      </c>
      <c r="V26" s="287">
        <v>0</v>
      </c>
      <c r="W26" s="287">
        <v>1.0269999999999999</v>
      </c>
      <c r="X26" s="287">
        <v>0</v>
      </c>
      <c r="Y26" s="287">
        <v>0</v>
      </c>
      <c r="Z26" s="287">
        <v>2.0529999999999999</v>
      </c>
      <c r="AA26" s="287">
        <v>2.0920000000000001</v>
      </c>
      <c r="AB26" s="287">
        <v>2.0529999999999999</v>
      </c>
      <c r="AC26" s="287">
        <v>3.0790000000000002</v>
      </c>
      <c r="AD26" s="287">
        <v>0</v>
      </c>
      <c r="AE26" s="287">
        <v>0</v>
      </c>
      <c r="AF26" s="293">
        <f t="shared" si="0"/>
        <v>0</v>
      </c>
    </row>
    <row r="27" spans="1:32" x14ac:dyDescent="0.45">
      <c r="A27" s="292" t="s">
        <v>433</v>
      </c>
      <c r="B27" s="292" t="s">
        <v>432</v>
      </c>
      <c r="C27" s="287">
        <v>172.535</v>
      </c>
      <c r="D27" s="287">
        <v>201.292</v>
      </c>
      <c r="E27" s="287">
        <v>86.263999999999996</v>
      </c>
      <c r="F27" s="287">
        <v>132.47999999999999</v>
      </c>
      <c r="G27" s="287">
        <v>188.96700000000001</v>
      </c>
      <c r="H27" s="287">
        <v>91.397999999999996</v>
      </c>
      <c r="I27" s="287">
        <v>73.930000000000007</v>
      </c>
      <c r="J27" s="287">
        <v>61.601999999999997</v>
      </c>
      <c r="K27" s="287">
        <v>48.244</v>
      </c>
      <c r="L27" s="287">
        <v>35.918999999999997</v>
      </c>
      <c r="M27" s="287">
        <v>55.412999999999997</v>
      </c>
      <c r="N27" s="287">
        <v>98.551000000000002</v>
      </c>
      <c r="O27" s="287">
        <v>51.307000000000002</v>
      </c>
      <c r="P27" s="287">
        <v>33.823999999999998</v>
      </c>
      <c r="Q27" s="287">
        <v>100.602</v>
      </c>
      <c r="R27" s="287">
        <v>550.447</v>
      </c>
      <c r="S27" s="287">
        <v>504.31700000000001</v>
      </c>
      <c r="T27" s="287">
        <v>435.44200000000001</v>
      </c>
      <c r="U27" s="287">
        <v>502.22800000000001</v>
      </c>
      <c r="V27" s="287">
        <v>494.077</v>
      </c>
      <c r="W27" s="287">
        <v>522.62199999999996</v>
      </c>
      <c r="X27" s="287">
        <v>590.41999999999996</v>
      </c>
      <c r="Y27" s="287">
        <v>658.53800000000001</v>
      </c>
      <c r="Z27" s="287">
        <v>685.63599999999997</v>
      </c>
      <c r="AA27" s="287">
        <v>711.23500000000001</v>
      </c>
      <c r="AB27" s="287">
        <v>695.947</v>
      </c>
      <c r="AC27" s="287">
        <v>649.54300000000001</v>
      </c>
      <c r="AD27" s="287">
        <v>636.10199999999998</v>
      </c>
      <c r="AE27" s="287">
        <v>625.78</v>
      </c>
      <c r="AF27" s="293">
        <f t="shared" si="0"/>
        <v>7.4878707096079106E-2</v>
      </c>
    </row>
    <row r="28" spans="1:32" x14ac:dyDescent="0.45">
      <c r="A28" s="292" t="s">
        <v>431</v>
      </c>
      <c r="B28" s="292" t="s">
        <v>430</v>
      </c>
      <c r="C28" s="287">
        <v>90.703999999999994</v>
      </c>
      <c r="D28" s="287">
        <v>29.913</v>
      </c>
      <c r="E28" s="287">
        <v>55.966000000000001</v>
      </c>
      <c r="F28" s="287">
        <v>47.281999999999996</v>
      </c>
      <c r="G28" s="287">
        <v>38.597000000000001</v>
      </c>
      <c r="H28" s="287">
        <v>38.597000000000001</v>
      </c>
      <c r="I28" s="287">
        <v>34.738</v>
      </c>
      <c r="J28" s="287">
        <v>50.177</v>
      </c>
      <c r="K28" s="287">
        <v>31.843</v>
      </c>
      <c r="L28" s="287">
        <v>92.155000000000001</v>
      </c>
      <c r="M28" s="287">
        <v>27.018000000000001</v>
      </c>
      <c r="N28" s="287">
        <v>0</v>
      </c>
      <c r="O28" s="287">
        <v>27.983000000000001</v>
      </c>
      <c r="P28" s="287">
        <v>31.843</v>
      </c>
      <c r="Q28" s="287">
        <v>35.703000000000003</v>
      </c>
      <c r="R28" s="287">
        <v>92.634</v>
      </c>
      <c r="S28" s="287">
        <v>70.034000000000006</v>
      </c>
      <c r="T28" s="287">
        <v>60.484999999999999</v>
      </c>
      <c r="U28" s="287">
        <v>9.6489999999999991</v>
      </c>
      <c r="V28" s="287">
        <v>0</v>
      </c>
      <c r="W28" s="287">
        <v>25.376000000000001</v>
      </c>
      <c r="X28" s="287">
        <v>21.228999999999999</v>
      </c>
      <c r="Y28" s="287">
        <v>17.850999999999999</v>
      </c>
      <c r="Z28" s="287">
        <v>0</v>
      </c>
      <c r="AA28" s="287">
        <v>17.452999999999999</v>
      </c>
      <c r="AB28" s="287">
        <v>64.254999999999995</v>
      </c>
      <c r="AC28" s="287">
        <v>61.837000000000003</v>
      </c>
      <c r="AD28" s="287">
        <v>61.738</v>
      </c>
      <c r="AE28" s="287">
        <v>61.823</v>
      </c>
      <c r="AF28" s="293">
        <f t="shared" si="0"/>
        <v>7.3975299766705534E-3</v>
      </c>
    </row>
    <row r="29" spans="1:32" x14ac:dyDescent="0.45">
      <c r="A29" s="292" t="s">
        <v>429</v>
      </c>
      <c r="B29" s="292" t="s">
        <v>428</v>
      </c>
      <c r="C29" s="287">
        <v>0</v>
      </c>
      <c r="D29" s="287">
        <v>0</v>
      </c>
      <c r="E29" s="287">
        <v>0</v>
      </c>
      <c r="F29" s="287">
        <v>0</v>
      </c>
      <c r="G29" s="287">
        <v>0</v>
      </c>
      <c r="H29" s="287">
        <v>0</v>
      </c>
      <c r="I29" s="287">
        <v>0</v>
      </c>
      <c r="J29" s="287">
        <v>0</v>
      </c>
      <c r="K29" s="287">
        <v>0</v>
      </c>
      <c r="L29" s="287">
        <v>0</v>
      </c>
      <c r="M29" s="287">
        <v>0</v>
      </c>
      <c r="N29" s="287">
        <v>0</v>
      </c>
      <c r="O29" s="287">
        <v>0</v>
      </c>
      <c r="P29" s="287">
        <v>0</v>
      </c>
      <c r="Q29" s="287">
        <v>0</v>
      </c>
      <c r="R29" s="287">
        <v>0</v>
      </c>
      <c r="S29" s="287">
        <v>0</v>
      </c>
      <c r="T29" s="287">
        <v>0</v>
      </c>
      <c r="U29" s="287">
        <v>0</v>
      </c>
      <c r="V29" s="287">
        <v>0</v>
      </c>
      <c r="W29" s="287">
        <v>0</v>
      </c>
      <c r="X29" s="287">
        <v>0</v>
      </c>
      <c r="Y29" s="287">
        <v>0</v>
      </c>
      <c r="Z29" s="287">
        <v>0</v>
      </c>
      <c r="AA29" s="287">
        <v>0</v>
      </c>
      <c r="AB29" s="287">
        <v>0</v>
      </c>
      <c r="AC29" s="287">
        <v>0</v>
      </c>
      <c r="AD29" s="287">
        <v>0</v>
      </c>
      <c r="AE29" s="287">
        <v>0</v>
      </c>
      <c r="AF29" s="293">
        <f t="shared" si="0"/>
        <v>0</v>
      </c>
    </row>
    <row r="30" spans="1:32" x14ac:dyDescent="0.45">
      <c r="A30" s="292" t="s">
        <v>427</v>
      </c>
      <c r="B30" s="292" t="s">
        <v>289</v>
      </c>
      <c r="C30" s="287">
        <v>0</v>
      </c>
      <c r="D30" s="287">
        <v>0</v>
      </c>
      <c r="E30" s="287">
        <v>0</v>
      </c>
      <c r="F30" s="287">
        <v>0</v>
      </c>
      <c r="G30" s="287">
        <v>0</v>
      </c>
      <c r="H30" s="287">
        <v>0</v>
      </c>
      <c r="I30" s="287">
        <v>0</v>
      </c>
      <c r="J30" s="287">
        <v>0</v>
      </c>
      <c r="K30" s="287">
        <v>0</v>
      </c>
      <c r="L30" s="287">
        <v>0</v>
      </c>
      <c r="M30" s="287">
        <v>0</v>
      </c>
      <c r="N30" s="287">
        <v>0</v>
      </c>
      <c r="O30" s="287">
        <v>0</v>
      </c>
      <c r="P30" s="287">
        <v>0</v>
      </c>
      <c r="Q30" s="287">
        <v>0</v>
      </c>
      <c r="R30" s="287">
        <v>0</v>
      </c>
      <c r="S30" s="287">
        <v>0</v>
      </c>
      <c r="T30" s="287">
        <v>0</v>
      </c>
      <c r="U30" s="287">
        <v>0</v>
      </c>
      <c r="V30" s="287">
        <v>0</v>
      </c>
      <c r="W30" s="287">
        <v>0</v>
      </c>
      <c r="X30" s="287">
        <v>0</v>
      </c>
      <c r="Y30" s="287">
        <v>0</v>
      </c>
      <c r="Z30" s="287">
        <v>0</v>
      </c>
      <c r="AA30" s="287">
        <v>0</v>
      </c>
      <c r="AB30" s="287">
        <v>0</v>
      </c>
      <c r="AC30" s="287">
        <v>0</v>
      </c>
      <c r="AD30" s="287">
        <v>0</v>
      </c>
      <c r="AE30" s="287">
        <v>0</v>
      </c>
      <c r="AF30" s="293">
        <f t="shared" si="0"/>
        <v>0</v>
      </c>
    </row>
    <row r="31" spans="1:32" x14ac:dyDescent="0.45">
      <c r="A31" s="292" t="s">
        <v>426</v>
      </c>
      <c r="B31" s="292" t="s">
        <v>425</v>
      </c>
      <c r="C31" s="287">
        <v>0</v>
      </c>
      <c r="D31" s="287">
        <v>0</v>
      </c>
      <c r="E31" s="287">
        <v>0</v>
      </c>
      <c r="F31" s="287">
        <v>0</v>
      </c>
      <c r="G31" s="287">
        <v>0</v>
      </c>
      <c r="H31" s="287">
        <v>0</v>
      </c>
      <c r="I31" s="287">
        <v>0</v>
      </c>
      <c r="J31" s="287">
        <v>0</v>
      </c>
      <c r="K31" s="287">
        <v>0</v>
      </c>
      <c r="L31" s="287">
        <v>0</v>
      </c>
      <c r="M31" s="287">
        <v>0</v>
      </c>
      <c r="N31" s="287">
        <v>0</v>
      </c>
      <c r="O31" s="287">
        <v>0</v>
      </c>
      <c r="P31" s="287">
        <v>0</v>
      </c>
      <c r="Q31" s="287">
        <v>0</v>
      </c>
      <c r="R31" s="287">
        <v>0</v>
      </c>
      <c r="S31" s="287">
        <v>0</v>
      </c>
      <c r="T31" s="287">
        <v>0</v>
      </c>
      <c r="U31" s="287">
        <v>0</v>
      </c>
      <c r="V31" s="287">
        <v>0</v>
      </c>
      <c r="W31" s="287">
        <v>0</v>
      </c>
      <c r="X31" s="287">
        <v>0</v>
      </c>
      <c r="Y31" s="287">
        <v>0</v>
      </c>
      <c r="Z31" s="287">
        <v>0</v>
      </c>
      <c r="AA31" s="287">
        <v>0</v>
      </c>
      <c r="AB31" s="287">
        <v>0</v>
      </c>
      <c r="AC31" s="287">
        <v>0</v>
      </c>
      <c r="AD31" s="287">
        <v>0</v>
      </c>
      <c r="AE31" s="287">
        <v>0</v>
      </c>
      <c r="AF31" s="293">
        <f t="shared" si="0"/>
        <v>0</v>
      </c>
    </row>
    <row r="32" spans="1:32" x14ac:dyDescent="0.45">
      <c r="A32" s="292" t="s">
        <v>424</v>
      </c>
      <c r="B32" s="292" t="s">
        <v>423</v>
      </c>
      <c r="C32" s="287">
        <v>0</v>
      </c>
      <c r="D32" s="287">
        <v>0</v>
      </c>
      <c r="E32" s="287">
        <v>0</v>
      </c>
      <c r="F32" s="287">
        <v>0</v>
      </c>
      <c r="G32" s="287">
        <v>0</v>
      </c>
      <c r="H32" s="287">
        <v>0</v>
      </c>
      <c r="I32" s="287">
        <v>0</v>
      </c>
      <c r="J32" s="287">
        <v>0</v>
      </c>
      <c r="K32" s="287">
        <v>0</v>
      </c>
      <c r="L32" s="287">
        <v>0</v>
      </c>
      <c r="M32" s="287">
        <v>0</v>
      </c>
      <c r="N32" s="287">
        <v>0</v>
      </c>
      <c r="O32" s="287">
        <v>0</v>
      </c>
      <c r="P32" s="287">
        <v>0</v>
      </c>
      <c r="Q32" s="287">
        <v>0</v>
      </c>
      <c r="R32" s="287">
        <v>0</v>
      </c>
      <c r="S32" s="287">
        <v>0</v>
      </c>
      <c r="T32" s="287">
        <v>0</v>
      </c>
      <c r="U32" s="287">
        <v>0</v>
      </c>
      <c r="V32" s="287">
        <v>0</v>
      </c>
      <c r="W32" s="287">
        <v>0</v>
      </c>
      <c r="X32" s="287">
        <v>0</v>
      </c>
      <c r="Y32" s="287">
        <v>0</v>
      </c>
      <c r="Z32" s="287">
        <v>0</v>
      </c>
      <c r="AA32" s="287">
        <v>0</v>
      </c>
      <c r="AB32" s="287">
        <v>0</v>
      </c>
      <c r="AC32" s="287">
        <v>0</v>
      </c>
      <c r="AD32" s="287">
        <v>0</v>
      </c>
      <c r="AE32" s="287">
        <v>0</v>
      </c>
      <c r="AF32" s="293">
        <f t="shared" si="0"/>
        <v>0</v>
      </c>
    </row>
    <row r="33" spans="1:32" x14ac:dyDescent="0.45">
      <c r="A33" s="292" t="s">
        <v>422</v>
      </c>
      <c r="B33" s="292" t="s">
        <v>291</v>
      </c>
      <c r="C33" s="287">
        <v>0</v>
      </c>
      <c r="D33" s="287">
        <v>0</v>
      </c>
      <c r="E33" s="287">
        <v>0</v>
      </c>
      <c r="F33" s="287">
        <v>0</v>
      </c>
      <c r="G33" s="287">
        <v>0</v>
      </c>
      <c r="H33" s="287">
        <v>0</v>
      </c>
      <c r="I33" s="287">
        <v>0</v>
      </c>
      <c r="J33" s="287">
        <v>0</v>
      </c>
      <c r="K33" s="287">
        <v>0</v>
      </c>
      <c r="L33" s="287">
        <v>0</v>
      </c>
      <c r="M33" s="287">
        <v>0</v>
      </c>
      <c r="N33" s="287">
        <v>0</v>
      </c>
      <c r="O33" s="287">
        <v>0</v>
      </c>
      <c r="P33" s="287">
        <v>0</v>
      </c>
      <c r="Q33" s="287">
        <v>0</v>
      </c>
      <c r="R33" s="287">
        <v>0</v>
      </c>
      <c r="S33" s="287">
        <v>0</v>
      </c>
      <c r="T33" s="287">
        <v>0</v>
      </c>
      <c r="U33" s="287">
        <v>0</v>
      </c>
      <c r="V33" s="287">
        <v>0</v>
      </c>
      <c r="W33" s="287">
        <v>0</v>
      </c>
      <c r="X33" s="287">
        <v>0</v>
      </c>
      <c r="Y33" s="287">
        <v>0</v>
      </c>
      <c r="Z33" s="287">
        <v>0</v>
      </c>
      <c r="AA33" s="287">
        <v>0</v>
      </c>
      <c r="AB33" s="287">
        <v>0</v>
      </c>
      <c r="AC33" s="287">
        <v>0</v>
      </c>
      <c r="AD33" s="287">
        <v>0</v>
      </c>
      <c r="AE33" s="287">
        <v>0</v>
      </c>
      <c r="AF33" s="293">
        <f t="shared" si="0"/>
        <v>0</v>
      </c>
    </row>
    <row r="34" spans="1:32" x14ac:dyDescent="0.45">
      <c r="A34" s="292" t="s">
        <v>421</v>
      </c>
      <c r="B34" s="292" t="s">
        <v>420</v>
      </c>
      <c r="C34" s="287">
        <v>0</v>
      </c>
      <c r="D34" s="287">
        <v>0</v>
      </c>
      <c r="E34" s="287">
        <v>0</v>
      </c>
      <c r="F34" s="287">
        <v>0</v>
      </c>
      <c r="G34" s="287">
        <v>0</v>
      </c>
      <c r="H34" s="287">
        <v>0</v>
      </c>
      <c r="I34" s="287">
        <v>0</v>
      </c>
      <c r="J34" s="287">
        <v>0</v>
      </c>
      <c r="K34" s="287">
        <v>0</v>
      </c>
      <c r="L34" s="287">
        <v>0</v>
      </c>
      <c r="M34" s="287">
        <v>0.96</v>
      </c>
      <c r="N34" s="287">
        <v>0</v>
      </c>
      <c r="O34" s="287">
        <v>15.363</v>
      </c>
      <c r="P34" s="287">
        <v>0</v>
      </c>
      <c r="Q34" s="287">
        <v>41.286999999999999</v>
      </c>
      <c r="R34" s="287">
        <v>55.7</v>
      </c>
      <c r="S34" s="287">
        <v>6.306</v>
      </c>
      <c r="T34" s="287">
        <v>25.228000000000002</v>
      </c>
      <c r="U34" s="287">
        <v>24.166</v>
      </c>
      <c r="V34" s="287">
        <v>10.574</v>
      </c>
      <c r="W34" s="287">
        <v>0</v>
      </c>
      <c r="X34" s="287">
        <v>0</v>
      </c>
      <c r="Y34" s="287">
        <v>0</v>
      </c>
      <c r="Z34" s="287">
        <v>0</v>
      </c>
      <c r="AA34" s="287">
        <v>0</v>
      </c>
      <c r="AB34" s="287">
        <v>0</v>
      </c>
      <c r="AC34" s="287">
        <v>0</v>
      </c>
      <c r="AD34" s="287">
        <v>3.5000000000000003E-2</v>
      </c>
      <c r="AE34" s="287">
        <v>0.35199999999999998</v>
      </c>
      <c r="AF34" s="293">
        <f t="shared" si="0"/>
        <v>4.2119123170794596E-5</v>
      </c>
    </row>
    <row r="35" spans="1:32" x14ac:dyDescent="0.45">
      <c r="A35" s="292" t="s">
        <v>411</v>
      </c>
      <c r="B35" s="292" t="s">
        <v>410</v>
      </c>
      <c r="C35" s="287">
        <v>0</v>
      </c>
      <c r="D35" s="287">
        <v>0</v>
      </c>
      <c r="E35" s="287">
        <v>0</v>
      </c>
      <c r="F35" s="287">
        <v>0</v>
      </c>
      <c r="G35" s="287">
        <v>0</v>
      </c>
      <c r="H35" s="287">
        <v>0</v>
      </c>
      <c r="I35" s="287">
        <v>0</v>
      </c>
      <c r="J35" s="287">
        <v>0</v>
      </c>
      <c r="K35" s="287">
        <v>0</v>
      </c>
      <c r="L35" s="287">
        <v>0</v>
      </c>
      <c r="M35" s="287">
        <v>0</v>
      </c>
      <c r="N35" s="287">
        <v>0</v>
      </c>
      <c r="O35" s="287">
        <v>0</v>
      </c>
      <c r="P35" s="287">
        <v>0</v>
      </c>
      <c r="Q35" s="287">
        <v>0</v>
      </c>
      <c r="R35" s="287">
        <v>0</v>
      </c>
      <c r="S35" s="287">
        <v>0</v>
      </c>
      <c r="T35" s="287">
        <v>0</v>
      </c>
      <c r="U35" s="287">
        <v>0</v>
      </c>
      <c r="V35" s="287">
        <v>0</v>
      </c>
      <c r="W35" s="287">
        <v>0</v>
      </c>
      <c r="X35" s="287">
        <v>0</v>
      </c>
      <c r="Y35" s="287">
        <v>0</v>
      </c>
      <c r="Z35" s="287">
        <v>0</v>
      </c>
      <c r="AA35" s="287">
        <v>0</v>
      </c>
      <c r="AB35" s="287">
        <v>0</v>
      </c>
      <c r="AC35" s="287">
        <v>0</v>
      </c>
      <c r="AD35" s="287">
        <v>0</v>
      </c>
      <c r="AE35" s="287">
        <v>0</v>
      </c>
      <c r="AF35" s="293">
        <f t="shared" si="0"/>
        <v>0</v>
      </c>
    </row>
    <row r="36" spans="1:32" x14ac:dyDescent="0.45">
      <c r="A36" s="292" t="s">
        <v>407</v>
      </c>
      <c r="B36" s="292" t="s">
        <v>406</v>
      </c>
      <c r="C36" s="287">
        <v>0</v>
      </c>
      <c r="D36" s="287">
        <v>0</v>
      </c>
      <c r="E36" s="287">
        <v>0</v>
      </c>
      <c r="F36" s="287">
        <v>0</v>
      </c>
      <c r="G36" s="287">
        <v>0</v>
      </c>
      <c r="H36" s="287">
        <v>0</v>
      </c>
      <c r="I36" s="287">
        <v>0</v>
      </c>
      <c r="J36" s="287">
        <v>0</v>
      </c>
      <c r="K36" s="287">
        <v>0</v>
      </c>
      <c r="L36" s="287">
        <v>0</v>
      </c>
      <c r="M36" s="287">
        <v>0</v>
      </c>
      <c r="N36" s="287">
        <v>0</v>
      </c>
      <c r="O36" s="287">
        <v>0</v>
      </c>
      <c r="P36" s="287">
        <v>0</v>
      </c>
      <c r="Q36" s="287">
        <v>0</v>
      </c>
      <c r="R36" s="287">
        <v>0</v>
      </c>
      <c r="S36" s="287">
        <v>0</v>
      </c>
      <c r="T36" s="287">
        <v>0</v>
      </c>
      <c r="U36" s="287">
        <v>0</v>
      </c>
      <c r="V36" s="287">
        <v>0</v>
      </c>
      <c r="W36" s="287">
        <v>0</v>
      </c>
      <c r="X36" s="287">
        <v>0</v>
      </c>
      <c r="Y36" s="287">
        <v>0</v>
      </c>
      <c r="Z36" s="287">
        <v>0</v>
      </c>
      <c r="AA36" s="287">
        <v>0</v>
      </c>
      <c r="AB36" s="287">
        <v>0</v>
      </c>
      <c r="AC36" s="287">
        <v>0</v>
      </c>
      <c r="AD36" s="287">
        <v>0</v>
      </c>
      <c r="AE36" s="287">
        <v>0</v>
      </c>
      <c r="AF36" s="293">
        <f t="shared" si="0"/>
        <v>0</v>
      </c>
    </row>
    <row r="37" spans="1:32" x14ac:dyDescent="0.45">
      <c r="A37" s="292" t="s">
        <v>403</v>
      </c>
      <c r="B37" s="292" t="s">
        <v>402</v>
      </c>
      <c r="C37" s="287">
        <v>0</v>
      </c>
      <c r="D37" s="287">
        <v>0</v>
      </c>
      <c r="E37" s="287">
        <v>0</v>
      </c>
      <c r="F37" s="287">
        <v>0</v>
      </c>
      <c r="G37" s="287">
        <v>0</v>
      </c>
      <c r="H37" s="287">
        <v>0</v>
      </c>
      <c r="I37" s="287">
        <v>0</v>
      </c>
      <c r="J37" s="287">
        <v>0</v>
      </c>
      <c r="K37" s="287">
        <v>0</v>
      </c>
      <c r="L37" s="287">
        <v>0</v>
      </c>
      <c r="M37" s="287">
        <v>0</v>
      </c>
      <c r="N37" s="287">
        <v>0</v>
      </c>
      <c r="O37" s="287">
        <v>0</v>
      </c>
      <c r="P37" s="287">
        <v>0</v>
      </c>
      <c r="Q37" s="287">
        <v>0</v>
      </c>
      <c r="R37" s="287">
        <v>0</v>
      </c>
      <c r="S37" s="287">
        <v>0</v>
      </c>
      <c r="T37" s="287">
        <v>0</v>
      </c>
      <c r="U37" s="287">
        <v>0</v>
      </c>
      <c r="V37" s="287">
        <v>0</v>
      </c>
      <c r="W37" s="287">
        <v>0</v>
      </c>
      <c r="X37" s="287">
        <v>0</v>
      </c>
      <c r="Y37" s="287">
        <v>0</v>
      </c>
      <c r="Z37" s="287">
        <v>0</v>
      </c>
      <c r="AA37" s="287">
        <v>0</v>
      </c>
      <c r="AB37" s="287">
        <v>0</v>
      </c>
      <c r="AC37" s="287">
        <v>0</v>
      </c>
      <c r="AD37" s="287">
        <v>0</v>
      </c>
      <c r="AE37" s="287">
        <v>0</v>
      </c>
      <c r="AF37" s="293">
        <f t="shared" si="0"/>
        <v>0</v>
      </c>
    </row>
    <row r="38" spans="1:32" x14ac:dyDescent="0.45">
      <c r="A38" s="292" t="s">
        <v>396</v>
      </c>
      <c r="B38" s="292" t="s">
        <v>380</v>
      </c>
      <c r="C38" s="287">
        <v>0</v>
      </c>
      <c r="D38" s="287">
        <v>0</v>
      </c>
      <c r="E38" s="287">
        <v>0</v>
      </c>
      <c r="F38" s="287">
        <v>0</v>
      </c>
      <c r="G38" s="287">
        <v>0</v>
      </c>
      <c r="H38" s="287">
        <v>0</v>
      </c>
      <c r="I38" s="287">
        <v>0</v>
      </c>
      <c r="J38" s="287">
        <v>0</v>
      </c>
      <c r="K38" s="287">
        <v>0</v>
      </c>
      <c r="L38" s="287">
        <v>0</v>
      </c>
      <c r="M38" s="287">
        <v>0</v>
      </c>
      <c r="N38" s="287">
        <v>0</v>
      </c>
      <c r="O38" s="287">
        <v>0</v>
      </c>
      <c r="P38" s="287">
        <v>0</v>
      </c>
      <c r="Q38" s="287">
        <v>0</v>
      </c>
      <c r="R38" s="287">
        <v>0</v>
      </c>
      <c r="S38" s="287">
        <v>0</v>
      </c>
      <c r="T38" s="287">
        <v>0</v>
      </c>
      <c r="U38" s="287">
        <v>0</v>
      </c>
      <c r="V38" s="287">
        <v>0</v>
      </c>
      <c r="W38" s="287">
        <v>0</v>
      </c>
      <c r="X38" s="287">
        <v>0</v>
      </c>
      <c r="Y38" s="287">
        <v>0</v>
      </c>
      <c r="Z38" s="287">
        <v>0</v>
      </c>
      <c r="AA38" s="287">
        <v>0</v>
      </c>
      <c r="AB38" s="287">
        <v>0</v>
      </c>
      <c r="AC38" s="287">
        <v>0</v>
      </c>
      <c r="AD38" s="287">
        <v>0</v>
      </c>
      <c r="AE38" s="287">
        <v>0</v>
      </c>
      <c r="AF38" s="293">
        <f t="shared" si="0"/>
        <v>0</v>
      </c>
    </row>
    <row r="39" spans="1:32" x14ac:dyDescent="0.45">
      <c r="A39" s="292" t="s">
        <v>391</v>
      </c>
      <c r="B39" s="292" t="s">
        <v>390</v>
      </c>
      <c r="C39" s="287">
        <v>6978.0720000000001</v>
      </c>
      <c r="D39" s="287">
        <v>7254.7839999999997</v>
      </c>
      <c r="E39" s="287">
        <v>8092.6149999999998</v>
      </c>
      <c r="F39" s="287">
        <v>8394.8340000000007</v>
      </c>
      <c r="G39" s="287">
        <v>9053.2080000000005</v>
      </c>
      <c r="H39" s="287">
        <v>9084.6610000000001</v>
      </c>
      <c r="I39" s="287">
        <v>9677.6029999999992</v>
      </c>
      <c r="J39" s="287">
        <v>10673.067999999999</v>
      </c>
      <c r="K39" s="287">
        <v>10876.857</v>
      </c>
      <c r="L39" s="287">
        <v>10010.173000000001</v>
      </c>
      <c r="M39" s="287">
        <v>9966.1740000000009</v>
      </c>
      <c r="N39" s="287">
        <v>10102.32</v>
      </c>
      <c r="O39" s="287">
        <v>10391.1</v>
      </c>
      <c r="P39" s="287">
        <v>9675.2860000000001</v>
      </c>
      <c r="Q39" s="287">
        <v>10032.948</v>
      </c>
      <c r="R39" s="287">
        <v>10251.918</v>
      </c>
      <c r="S39" s="287">
        <v>9328.58</v>
      </c>
      <c r="T39" s="287">
        <v>8458.5339999999997</v>
      </c>
      <c r="U39" s="287">
        <v>8351.9390000000003</v>
      </c>
      <c r="V39" s="287">
        <v>8144.1620000000003</v>
      </c>
      <c r="W39" s="287">
        <v>8504.1759999999995</v>
      </c>
      <c r="X39" s="287">
        <v>8411.8790000000008</v>
      </c>
      <c r="Y39" s="287">
        <v>7994.4269999999997</v>
      </c>
      <c r="Z39" s="287">
        <v>7982.1210000000001</v>
      </c>
      <c r="AA39" s="287">
        <v>7934.2479999999996</v>
      </c>
      <c r="AB39" s="287">
        <v>8508.6270000000004</v>
      </c>
      <c r="AC39" s="287">
        <v>8197.69</v>
      </c>
      <c r="AD39" s="287">
        <v>8300.6830000000009</v>
      </c>
      <c r="AE39" s="287">
        <v>8357.2489999999998</v>
      </c>
      <c r="AF39" s="293">
        <f>AE39/$AE$39</f>
        <v>1</v>
      </c>
    </row>
    <row r="41" spans="1:32" x14ac:dyDescent="0.45">
      <c r="AE41" s="287">
        <f>AE34+AE28+AE27+AE23+AE20+AE18+AE16+AE14+AE13+AE11</f>
        <v>8357.2469999999994</v>
      </c>
    </row>
  </sheetData>
  <hyperlinks>
    <hyperlink ref="B4" r:id="rId1" xr:uid="{8FB44A28-C2D6-4364-A7D7-92902899B0DF}"/>
  </hyperlink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I135"/>
  <sheetViews>
    <sheetView topLeftCell="A79" workbookViewId="0">
      <selection activeCell="B102" sqref="B102"/>
    </sheetView>
  </sheetViews>
  <sheetFormatPr defaultColWidth="10.6640625" defaultRowHeight="14.25" x14ac:dyDescent="0.45"/>
  <cols>
    <col min="1" max="1" width="41.3984375" customWidth="1"/>
    <col min="2" max="2" width="17.73046875" bestFit="1" customWidth="1"/>
    <col min="3" max="8" width="12.86328125" bestFit="1" customWidth="1"/>
    <col min="9" max="12" width="11.86328125" bestFit="1" customWidth="1"/>
    <col min="13" max="13" width="12.265625" bestFit="1" customWidth="1"/>
    <col min="14" max="35" width="11.86328125" bestFit="1" customWidth="1"/>
  </cols>
  <sheetData>
    <row r="1" spans="1:35" s="287" customFormat="1" x14ac:dyDescent="0.45">
      <c r="A1" s="287" t="s">
        <v>613</v>
      </c>
    </row>
    <row r="2" spans="1:35" s="287" customFormat="1" x14ac:dyDescent="0.45"/>
    <row r="4" spans="1:35" x14ac:dyDescent="0.45">
      <c r="A4" s="289" t="s">
        <v>703</v>
      </c>
      <c r="B4" s="289"/>
      <c r="C4" s="289"/>
      <c r="D4" s="289"/>
      <c r="E4" s="289"/>
      <c r="F4" s="289"/>
      <c r="G4" s="289"/>
      <c r="H4" s="289"/>
    </row>
    <row r="5" spans="1:35" x14ac:dyDescent="0.45">
      <c r="B5" s="1">
        <v>2000</v>
      </c>
      <c r="C5" s="1">
        <v>2001</v>
      </c>
      <c r="D5" s="1">
        <v>2002</v>
      </c>
      <c r="E5" s="1">
        <v>2003</v>
      </c>
      <c r="F5" s="1">
        <v>2004</v>
      </c>
      <c r="G5" s="1">
        <v>2005</v>
      </c>
      <c r="H5" s="1">
        <v>2006</v>
      </c>
      <c r="I5" s="1">
        <v>2007</v>
      </c>
      <c r="J5" s="1">
        <v>2008</v>
      </c>
      <c r="K5" s="1">
        <v>2009</v>
      </c>
      <c r="L5" s="1">
        <v>2010</v>
      </c>
      <c r="M5" s="1">
        <v>2011</v>
      </c>
      <c r="N5" s="1">
        <v>2012</v>
      </c>
      <c r="O5" s="1">
        <v>2013</v>
      </c>
      <c r="P5" s="1">
        <v>2014</v>
      </c>
      <c r="Q5" s="1">
        <v>2015</v>
      </c>
      <c r="R5" s="1">
        <v>2016</v>
      </c>
      <c r="S5" s="1">
        <v>2017</v>
      </c>
      <c r="T5" s="1">
        <v>2018</v>
      </c>
      <c r="U5" s="287"/>
      <c r="V5" s="287"/>
      <c r="W5" s="287"/>
      <c r="X5" s="287"/>
      <c r="Y5" s="287"/>
      <c r="Z5" s="287"/>
      <c r="AA5" s="287"/>
      <c r="AB5" s="287"/>
      <c r="AC5" s="287"/>
      <c r="AD5" s="287"/>
      <c r="AE5" s="287"/>
      <c r="AF5" s="287"/>
      <c r="AG5" s="287"/>
      <c r="AH5" s="287"/>
      <c r="AI5" s="287"/>
    </row>
    <row r="6" spans="1:35" x14ac:dyDescent="0.45">
      <c r="A6" t="s">
        <v>501</v>
      </c>
      <c r="B6">
        <f>'CEB-Prim En. Production-cenpren'!C2</f>
        <v>14582.566372789008</v>
      </c>
      <c r="C6" s="287">
        <f>'CEB-Prim En. Production-cenpren'!D2</f>
        <v>14639.151039999997</v>
      </c>
      <c r="D6" s="287">
        <f>'CEB-Prim En. Production-cenpren'!E2</f>
        <v>14565.072649999998</v>
      </c>
      <c r="E6" s="287">
        <f>'CEB-Prim En. Production-cenpren'!F2</f>
        <v>12259.737750000002</v>
      </c>
      <c r="F6" s="287">
        <f>'CEB-Prim En. Production-cenpren'!G2</f>
        <v>12482.858909999997</v>
      </c>
      <c r="G6" s="287">
        <f>'CEB-Prim En. Production-cenpren'!H2</f>
        <v>12497.992406194588</v>
      </c>
      <c r="H6" s="287">
        <f>'CEB-Prim En. Production-cenpren'!I2</f>
        <v>11508.356710000002</v>
      </c>
      <c r="I6" s="287">
        <f>'CEB-Prim En. Production-cenpren'!J2</f>
        <v>10682.933210000001</v>
      </c>
      <c r="J6" s="287">
        <f>'CEB-Prim En. Production-cenpren'!K2</f>
        <v>10368.666130000001</v>
      </c>
      <c r="K6" s="287">
        <f>'CEB-Prim En. Production-cenpren'!L2</f>
        <v>10027.703270000002</v>
      </c>
      <c r="L6" s="287">
        <f>'CEB-Prim En. Production-cenpren'!M2</f>
        <v>10383.295080400079</v>
      </c>
      <c r="M6" s="287">
        <f>'CEB-Prim En. Production-cenpren'!N2</f>
        <v>10228.237274726765</v>
      </c>
      <c r="N6" s="287">
        <f>'CEB-Prim En. Production-cenpren'!O2</f>
        <v>9819.9048219322613</v>
      </c>
      <c r="O6" s="287">
        <f>'CEB-Prim En. Production-cenpren'!P2</f>
        <v>9728.6508894560375</v>
      </c>
      <c r="P6" s="287">
        <f>'CEB-Prim En. Production-cenpren'!Q2</f>
        <v>9693.665949195467</v>
      </c>
      <c r="Q6" s="287">
        <f>'CEB-Prim En. Production-cenpren'!R2</f>
        <v>10191.99588249808</v>
      </c>
      <c r="R6" s="287">
        <f>'CEB-Prim En. Production-cenpren'!S2</f>
        <v>10241.428571889528</v>
      </c>
      <c r="S6" s="287">
        <f>'CEB-Prim En. Production-cenpren'!T2</f>
        <v>10268.414983032853</v>
      </c>
      <c r="T6" s="287">
        <f>'CEB-Prim En. Production-cenpren'!U2</f>
        <v>10248.657658848882</v>
      </c>
      <c r="U6" s="287"/>
      <c r="V6" s="287"/>
      <c r="W6" s="287"/>
      <c r="X6" s="287"/>
      <c r="Y6" s="287"/>
      <c r="Z6" s="287"/>
      <c r="AA6" s="287"/>
      <c r="AB6" s="287"/>
      <c r="AC6" s="287"/>
      <c r="AD6" s="287"/>
      <c r="AE6" s="287"/>
      <c r="AF6" s="287"/>
      <c r="AG6" s="287"/>
      <c r="AH6" s="287"/>
      <c r="AI6" s="287"/>
    </row>
    <row r="7" spans="1:35" x14ac:dyDescent="0.45">
      <c r="A7" t="s">
        <v>502</v>
      </c>
      <c r="B7">
        <f>'Coal Mining_Raw Data'!M69</f>
        <v>3133.348</v>
      </c>
      <c r="C7" s="287">
        <f>'Coal Mining_Raw Data'!N69</f>
        <v>3016.029</v>
      </c>
      <c r="D7" s="287">
        <f>'Coal Mining_Raw Data'!O69</f>
        <v>2576.7280000000001</v>
      </c>
      <c r="E7" s="287">
        <f>'Coal Mining_Raw Data'!P69</f>
        <v>2541.3159999999998</v>
      </c>
      <c r="F7" s="287">
        <f>'Coal Mining_Raw Data'!Q69</f>
        <v>2431.0659999999998</v>
      </c>
      <c r="G7" s="287">
        <f>'Coal Mining_Raw Data'!R69</f>
        <v>2197.2440000000001</v>
      </c>
      <c r="H7" s="287">
        <f>'Coal Mining_Raw Data'!S69</f>
        <v>2141.5</v>
      </c>
      <c r="I7" s="287">
        <f>'Coal Mining_Raw Data'!T69</f>
        <v>2215.34</v>
      </c>
      <c r="J7" s="287">
        <f>'Coal Mining_Raw Data'!U69</f>
        <v>2040.425</v>
      </c>
      <c r="K7" s="287">
        <f>'Coal Mining_Raw Data'!V69</f>
        <v>1886.441</v>
      </c>
      <c r="L7" s="287">
        <f>'Coal Mining_Raw Data'!W69</f>
        <v>1887.518</v>
      </c>
      <c r="M7" s="287">
        <f>'Coal Mining_Raw Data'!X69</f>
        <v>1979.527</v>
      </c>
      <c r="N7" s="287">
        <f>'Coal Mining_Raw Data'!Y69</f>
        <v>1834.8389999999999</v>
      </c>
      <c r="O7" s="287">
        <f>'Coal Mining_Raw Data'!Z69</f>
        <v>1742.0319999999999</v>
      </c>
      <c r="P7" s="287">
        <f>'Coal Mining_Raw Data'!AA69</f>
        <v>1675.2349999999999</v>
      </c>
      <c r="Q7" s="287">
        <f>'Coal Mining_Raw Data'!AB69</f>
        <v>1673.9380000000001</v>
      </c>
      <c r="R7" s="287">
        <f>'Coal Mining_Raw Data'!AC69</f>
        <v>1606.2280000000001</v>
      </c>
      <c r="S7" s="287">
        <f>'Coal Mining_Raw Data'!AD69</f>
        <v>1467.643</v>
      </c>
      <c r="T7" s="287">
        <f>'Coal Mining_Raw Data'!AE69</f>
        <v>1456.914</v>
      </c>
    </row>
    <row r="8" spans="1:35" x14ac:dyDescent="0.45">
      <c r="A8" t="s">
        <v>503</v>
      </c>
      <c r="B8">
        <f>'Oil and Gas Extraction_Raw Data'!M39</f>
        <v>9966.1740000000009</v>
      </c>
      <c r="C8" s="287">
        <f>'Oil and Gas Extraction_Raw Data'!N39</f>
        <v>10102.32</v>
      </c>
      <c r="D8" s="287">
        <f>'Oil and Gas Extraction_Raw Data'!O39</f>
        <v>10391.1</v>
      </c>
      <c r="E8" s="287">
        <f>'Oil and Gas Extraction_Raw Data'!P39</f>
        <v>9675.2860000000001</v>
      </c>
      <c r="F8" s="287">
        <f>'Oil and Gas Extraction_Raw Data'!Q39</f>
        <v>10032.948</v>
      </c>
      <c r="G8" s="287">
        <f>'Oil and Gas Extraction_Raw Data'!R39</f>
        <v>10251.918</v>
      </c>
      <c r="H8" s="287">
        <f>'Oil and Gas Extraction_Raw Data'!S39</f>
        <v>9328.58</v>
      </c>
      <c r="I8" s="287">
        <f>'Oil and Gas Extraction_Raw Data'!T39</f>
        <v>8458.5339999999997</v>
      </c>
      <c r="J8" s="287">
        <f>'Oil and Gas Extraction_Raw Data'!U39</f>
        <v>8351.9390000000003</v>
      </c>
      <c r="K8" s="287">
        <f>'Oil and Gas Extraction_Raw Data'!V39</f>
        <v>8144.1620000000003</v>
      </c>
      <c r="L8" s="287">
        <f>'Oil and Gas Extraction_Raw Data'!W39</f>
        <v>8504.1759999999995</v>
      </c>
      <c r="M8" s="287">
        <f>'Oil and Gas Extraction_Raw Data'!X39</f>
        <v>8411.8790000000008</v>
      </c>
      <c r="N8" s="287">
        <f>'Oil and Gas Extraction_Raw Data'!Y39</f>
        <v>7994.4269999999997</v>
      </c>
      <c r="O8" s="287">
        <f>'Oil and Gas Extraction_Raw Data'!Z39</f>
        <v>7982.1210000000001</v>
      </c>
      <c r="P8" s="287">
        <f>'Oil and Gas Extraction_Raw Data'!AA39</f>
        <v>7934.2479999999996</v>
      </c>
      <c r="Q8" s="287">
        <f>'Oil and Gas Extraction_Raw Data'!AB39</f>
        <v>8508.6270000000004</v>
      </c>
      <c r="R8" s="287">
        <f>'Oil and Gas Extraction_Raw Data'!AC39</f>
        <v>8197.69</v>
      </c>
      <c r="S8" s="287">
        <f>'Oil and Gas Extraction_Raw Data'!AD39</f>
        <v>8300.6830000000009</v>
      </c>
      <c r="T8" s="287">
        <f>'Oil and Gas Extraction_Raw Data'!AE39</f>
        <v>8357.2489999999998</v>
      </c>
    </row>
    <row r="9" spans="1:35" x14ac:dyDescent="0.45">
      <c r="A9" t="s">
        <v>508</v>
      </c>
      <c r="B9">
        <f>B7+B8</f>
        <v>13099.522000000001</v>
      </c>
      <c r="C9" s="287">
        <f t="shared" ref="C9:T9" si="0">C7+C8</f>
        <v>13118.349</v>
      </c>
      <c r="D9" s="287">
        <f t="shared" si="0"/>
        <v>12967.828000000001</v>
      </c>
      <c r="E9" s="287">
        <f t="shared" si="0"/>
        <v>12216.601999999999</v>
      </c>
      <c r="F9" s="287">
        <f t="shared" si="0"/>
        <v>12464.013999999999</v>
      </c>
      <c r="G9" s="287">
        <f t="shared" si="0"/>
        <v>12449.162</v>
      </c>
      <c r="H9" s="287">
        <f t="shared" si="0"/>
        <v>11470.08</v>
      </c>
      <c r="I9" s="287">
        <f t="shared" si="0"/>
        <v>10673.874</v>
      </c>
      <c r="J9" s="287">
        <f t="shared" si="0"/>
        <v>10392.364</v>
      </c>
      <c r="K9" s="287">
        <f t="shared" si="0"/>
        <v>10030.603000000001</v>
      </c>
      <c r="L9" s="287">
        <f t="shared" si="0"/>
        <v>10391.694</v>
      </c>
      <c r="M9" s="287">
        <f t="shared" si="0"/>
        <v>10391.406000000001</v>
      </c>
      <c r="N9" s="287">
        <f t="shared" si="0"/>
        <v>9829.2659999999996</v>
      </c>
      <c r="O9" s="287">
        <f t="shared" si="0"/>
        <v>9724.1530000000002</v>
      </c>
      <c r="P9" s="287">
        <f t="shared" si="0"/>
        <v>9609.4830000000002</v>
      </c>
      <c r="Q9" s="287">
        <f t="shared" si="0"/>
        <v>10182.565000000001</v>
      </c>
      <c r="R9" s="287">
        <f t="shared" si="0"/>
        <v>9803.9180000000015</v>
      </c>
      <c r="S9" s="287">
        <f t="shared" si="0"/>
        <v>9768.3260000000009</v>
      </c>
      <c r="T9" s="287">
        <f t="shared" si="0"/>
        <v>9814.1630000000005</v>
      </c>
    </row>
    <row r="10" spans="1:35" x14ac:dyDescent="0.45">
      <c r="A10" s="1" t="s">
        <v>375</v>
      </c>
      <c r="B10" s="339">
        <f>B9-B6</f>
        <v>-1483.044372789007</v>
      </c>
      <c r="C10" s="339">
        <f t="shared" ref="C10:T10" si="1">C9-C6</f>
        <v>-1520.8020399999969</v>
      </c>
      <c r="D10" s="339">
        <f t="shared" si="1"/>
        <v>-1597.2446499999969</v>
      </c>
      <c r="E10" s="339">
        <f t="shared" si="1"/>
        <v>-43.1357500000031</v>
      </c>
      <c r="F10" s="339">
        <f t="shared" si="1"/>
        <v>-18.844909999997981</v>
      </c>
      <c r="G10" s="339">
        <f t="shared" si="1"/>
        <v>-48.83040619458734</v>
      </c>
      <c r="H10" s="339">
        <f t="shared" si="1"/>
        <v>-38.276710000001913</v>
      </c>
      <c r="I10" s="339">
        <f t="shared" si="1"/>
        <v>-9.0592100000012579</v>
      </c>
      <c r="J10" s="339">
        <f t="shared" si="1"/>
        <v>23.697869999998147</v>
      </c>
      <c r="K10" s="339">
        <f t="shared" si="1"/>
        <v>2.899729999999181</v>
      </c>
      <c r="L10" s="339">
        <f t="shared" si="1"/>
        <v>8.3989195999201911</v>
      </c>
      <c r="M10" s="339">
        <f t="shared" si="1"/>
        <v>163.1687252732354</v>
      </c>
      <c r="N10" s="339">
        <f t="shared" si="1"/>
        <v>9.3611780677383649</v>
      </c>
      <c r="O10" s="339">
        <f t="shared" si="1"/>
        <v>-4.4978894560372282</v>
      </c>
      <c r="P10" s="339">
        <f t="shared" si="1"/>
        <v>-84.18294919546679</v>
      </c>
      <c r="Q10" s="339">
        <f t="shared" si="1"/>
        <v>-9.4308824980798818</v>
      </c>
      <c r="R10" s="339">
        <f t="shared" si="1"/>
        <v>-437.51057188952655</v>
      </c>
      <c r="S10" s="339">
        <f t="shared" si="1"/>
        <v>-500.08898303285241</v>
      </c>
      <c r="T10" s="339">
        <f t="shared" si="1"/>
        <v>-434.49465884888195</v>
      </c>
    </row>
    <row r="12" spans="1:35" x14ac:dyDescent="0.45">
      <c r="A12" t="s">
        <v>504</v>
      </c>
    </row>
    <row r="14" spans="1:35" x14ac:dyDescent="0.45">
      <c r="A14" t="s">
        <v>505</v>
      </c>
    </row>
    <row r="16" spans="1:35" x14ac:dyDescent="0.45">
      <c r="A16" s="289" t="s">
        <v>509</v>
      </c>
      <c r="B16" s="289"/>
      <c r="C16" s="289"/>
      <c r="D16" s="289"/>
      <c r="E16" s="289"/>
      <c r="F16" s="289"/>
      <c r="G16" s="289"/>
      <c r="H16" s="289"/>
      <c r="I16" s="289"/>
      <c r="J16" s="289"/>
      <c r="K16" s="289"/>
      <c r="L16" s="289"/>
      <c r="M16" s="289"/>
      <c r="N16" s="289"/>
      <c r="O16" s="289"/>
      <c r="P16" s="289"/>
      <c r="Q16" s="289"/>
      <c r="R16" s="289"/>
      <c r="S16" s="289"/>
      <c r="T16" s="289"/>
    </row>
    <row r="17" spans="1:21" x14ac:dyDescent="0.45">
      <c r="B17" s="1">
        <v>2000</v>
      </c>
      <c r="C17" s="1">
        <v>2001</v>
      </c>
      <c r="D17" s="1">
        <v>2002</v>
      </c>
      <c r="E17" s="1">
        <v>2003</v>
      </c>
      <c r="F17" s="1">
        <v>2004</v>
      </c>
      <c r="G17" s="1">
        <v>2005</v>
      </c>
      <c r="H17" s="1">
        <v>2006</v>
      </c>
      <c r="I17" s="1">
        <v>2007</v>
      </c>
      <c r="J17" s="1">
        <v>2008</v>
      </c>
      <c r="K17" s="1">
        <v>2009</v>
      </c>
      <c r="L17" s="1">
        <v>2010</v>
      </c>
      <c r="M17" s="1">
        <v>2011</v>
      </c>
      <c r="N17" s="1">
        <v>2012</v>
      </c>
      <c r="O17" s="1">
        <v>2013</v>
      </c>
      <c r="P17" s="1">
        <v>2014</v>
      </c>
      <c r="Q17" s="1">
        <v>2015</v>
      </c>
      <c r="R17" s="1">
        <v>2016</v>
      </c>
      <c r="S17" s="1">
        <v>2017</v>
      </c>
      <c r="T17" s="1">
        <v>2018</v>
      </c>
      <c r="U17" t="s">
        <v>510</v>
      </c>
    </row>
    <row r="18" spans="1:21" x14ac:dyDescent="0.45">
      <c r="A18" t="s">
        <v>506</v>
      </c>
      <c r="B18" s="293">
        <f>B7/B9</f>
        <v>0.23919559812945845</v>
      </c>
      <c r="C18" s="293">
        <f t="shared" ref="C18:T18" si="2">C7/C9</f>
        <v>0.22990919055439066</v>
      </c>
      <c r="D18" s="293">
        <f t="shared" si="2"/>
        <v>0.19870158672678259</v>
      </c>
      <c r="E18" s="293">
        <f t="shared" si="2"/>
        <v>0.20802151040035519</v>
      </c>
      <c r="F18" s="293">
        <f t="shared" si="2"/>
        <v>0.19504679632099259</v>
      </c>
      <c r="G18" s="293">
        <f t="shared" si="2"/>
        <v>0.17649734174878598</v>
      </c>
      <c r="H18" s="293">
        <f t="shared" si="2"/>
        <v>0.18670314418033701</v>
      </c>
      <c r="I18" s="293">
        <f t="shared" si="2"/>
        <v>0.2075478874867738</v>
      </c>
      <c r="J18" s="293">
        <f t="shared" si="2"/>
        <v>0.19633886957770147</v>
      </c>
      <c r="K18" s="293">
        <f t="shared" si="2"/>
        <v>0.18806855380479118</v>
      </c>
      <c r="L18" s="293">
        <f t="shared" si="2"/>
        <v>0.18163718061752013</v>
      </c>
      <c r="M18" s="293">
        <f t="shared" si="2"/>
        <v>0.19049655070738261</v>
      </c>
      <c r="N18" s="293">
        <f t="shared" si="2"/>
        <v>0.1866710088016745</v>
      </c>
      <c r="O18" s="293">
        <f t="shared" si="2"/>
        <v>0.17914485714077102</v>
      </c>
      <c r="P18" s="293">
        <f t="shared" si="2"/>
        <v>0.17433143905868817</v>
      </c>
      <c r="Q18" s="293">
        <f t="shared" si="2"/>
        <v>0.16439256709876146</v>
      </c>
      <c r="R18" s="293">
        <f t="shared" si="2"/>
        <v>0.16383531563605488</v>
      </c>
      <c r="S18" s="293">
        <f t="shared" si="2"/>
        <v>0.15024508805295808</v>
      </c>
      <c r="T18" s="293">
        <f t="shared" si="2"/>
        <v>0.14845015311035692</v>
      </c>
      <c r="U18" s="295">
        <f>(T18/L18)^(1/9)-1</f>
        <v>-2.2168578669314765E-2</v>
      </c>
    </row>
    <row r="19" spans="1:21" x14ac:dyDescent="0.45">
      <c r="A19" t="s">
        <v>507</v>
      </c>
      <c r="B19" s="293">
        <f>B8/B9</f>
        <v>0.76080440187054155</v>
      </c>
      <c r="C19" s="293">
        <f t="shared" ref="C19:T19" si="3">C8/C9</f>
        <v>0.77009080944560937</v>
      </c>
      <c r="D19" s="293">
        <f t="shared" si="3"/>
        <v>0.80129841327321738</v>
      </c>
      <c r="E19" s="293">
        <f t="shared" si="3"/>
        <v>0.7919784895996449</v>
      </c>
      <c r="F19" s="293">
        <f t="shared" si="3"/>
        <v>0.80495320367900747</v>
      </c>
      <c r="G19" s="293">
        <f t="shared" si="3"/>
        <v>0.82350265825121394</v>
      </c>
      <c r="H19" s="293">
        <f t="shared" si="3"/>
        <v>0.81329685581966293</v>
      </c>
      <c r="I19" s="293">
        <f t="shared" si="3"/>
        <v>0.79245211251322623</v>
      </c>
      <c r="J19" s="293">
        <f t="shared" si="3"/>
        <v>0.80366113042229859</v>
      </c>
      <c r="K19" s="293">
        <f t="shared" si="3"/>
        <v>0.81193144619520874</v>
      </c>
      <c r="L19" s="293">
        <f t="shared" si="3"/>
        <v>0.8183628193824799</v>
      </c>
      <c r="M19" s="293">
        <f t="shared" si="3"/>
        <v>0.80950344929261742</v>
      </c>
      <c r="N19" s="293">
        <f t="shared" si="3"/>
        <v>0.81332899119832547</v>
      </c>
      <c r="O19" s="293">
        <f t="shared" si="3"/>
        <v>0.820855142859229</v>
      </c>
      <c r="P19" s="293">
        <f t="shared" si="3"/>
        <v>0.8256685609413118</v>
      </c>
      <c r="Q19" s="293">
        <f t="shared" si="3"/>
        <v>0.83560743290123851</v>
      </c>
      <c r="R19" s="293">
        <f t="shared" si="3"/>
        <v>0.83616468436394509</v>
      </c>
      <c r="S19" s="293">
        <f t="shared" si="3"/>
        <v>0.84975491194704189</v>
      </c>
      <c r="T19" s="340">
        <f t="shared" si="3"/>
        <v>0.85154984688964297</v>
      </c>
      <c r="U19" s="295">
        <f>(T19/L19)^(1/9)-1</f>
        <v>4.4266862612261093E-3</v>
      </c>
    </row>
    <row r="20" spans="1:21" x14ac:dyDescent="0.45">
      <c r="L20" s="295"/>
      <c r="M20" s="295"/>
      <c r="N20" s="295"/>
      <c r="O20" s="295"/>
      <c r="P20" s="295"/>
      <c r="Q20" s="295"/>
      <c r="R20" s="295"/>
      <c r="S20" s="295"/>
      <c r="T20" s="295"/>
    </row>
    <row r="21" spans="1:21" x14ac:dyDescent="0.45">
      <c r="A21" t="s">
        <v>511</v>
      </c>
      <c r="L21" s="295"/>
    </row>
    <row r="22" spans="1:21" s="287" customFormat="1" x14ac:dyDescent="0.45">
      <c r="L22" s="295"/>
    </row>
    <row r="23" spans="1:21" s="287" customFormat="1" x14ac:dyDescent="0.45">
      <c r="A23" s="289" t="s">
        <v>512</v>
      </c>
      <c r="B23" s="289"/>
      <c r="L23" s="295"/>
    </row>
    <row r="24" spans="1:21" x14ac:dyDescent="0.45">
      <c r="B24" s="1">
        <v>2018</v>
      </c>
      <c r="L24" s="295"/>
    </row>
    <row r="25" spans="1:21" x14ac:dyDescent="0.45">
      <c r="A25" s="292" t="s">
        <v>379</v>
      </c>
      <c r="B25" s="293">
        <f>INDEX('Coal Mining_Raw Data'!$U$81:$U$143,MATCH('Prim Extr. Sec. Calculations'!A25,'Coal Mining_Raw Data'!$B$81:$B$143,0))</f>
        <v>0.21219371905273751</v>
      </c>
      <c r="D25" s="294"/>
      <c r="L25" s="295"/>
    </row>
    <row r="26" spans="1:21" x14ac:dyDescent="0.45">
      <c r="A26" s="292" t="s">
        <v>466</v>
      </c>
      <c r="B26" s="293">
        <f>INDEX('Coal Mining_Raw Data'!$U$81:$U$143,MATCH('Prim Extr. Sec. Calculations'!A26,'Coal Mining_Raw Data'!$B$81:$B$143,0))</f>
        <v>2.503167654370814E-2</v>
      </c>
      <c r="D26" s="294"/>
      <c r="L26" s="295"/>
    </row>
    <row r="27" spans="1:21" x14ac:dyDescent="0.45">
      <c r="A27" s="292" t="s">
        <v>50</v>
      </c>
      <c r="B27" s="293">
        <f>INDEX('Coal Mining_Raw Data'!$U$81:$U$143,MATCH('Prim Extr. Sec. Calculations'!A27,'Coal Mining_Raw Data'!$B$81:$B$143,0))</f>
        <v>1.9357353968731169E-2</v>
      </c>
      <c r="D27" s="294"/>
      <c r="L27" s="295"/>
    </row>
    <row r="28" spans="1:21" x14ac:dyDescent="0.45">
      <c r="A28" s="292" t="s">
        <v>381</v>
      </c>
      <c r="B28" s="293">
        <f>INDEX('Coal Mining_Raw Data'!$U$81:$U$143,MATCH('Prim Extr. Sec. Calculations'!A28,'Coal Mining_Raw Data'!$B$81:$B$143,0))</f>
        <v>7.6469167020153564E-2</v>
      </c>
      <c r="D28" s="294"/>
      <c r="L28" s="295"/>
    </row>
    <row r="29" spans="1:21" x14ac:dyDescent="0.45">
      <c r="A29" s="292" t="s">
        <v>432</v>
      </c>
      <c r="B29" s="293">
        <f>INDEX('Coal Mining_Raw Data'!$U$81:$U$143,MATCH('Prim Extr. Sec. Calculations'!A29,'Coal Mining_Raw Data'!$B$81:$B$143,0))</f>
        <v>5.2783486190674259E-2</v>
      </c>
      <c r="L29" s="295"/>
    </row>
    <row r="30" spans="1:21" x14ac:dyDescent="0.45">
      <c r="A30" s="292" t="s">
        <v>430</v>
      </c>
      <c r="B30" s="293">
        <f>INDEX('Coal Mining_Raw Data'!$U$81:$U$143,MATCH('Prim Extr. Sec. Calculations'!A30,'Coal Mining_Raw Data'!$B$81:$B$143,0))</f>
        <v>0</v>
      </c>
      <c r="L30" s="295"/>
    </row>
    <row r="31" spans="1:21" x14ac:dyDescent="0.45">
      <c r="A31" s="292" t="s">
        <v>428</v>
      </c>
      <c r="B31" s="293">
        <f>INDEX('Coal Mining_Raw Data'!$U$81:$U$143,MATCH('Prim Extr. Sec. Calculations'!A31,'Coal Mining_Raw Data'!$B$81:$B$143,0))</f>
        <v>0</v>
      </c>
      <c r="L31" s="295"/>
    </row>
    <row r="32" spans="1:21" x14ac:dyDescent="0.45">
      <c r="A32" s="292" t="s">
        <v>289</v>
      </c>
      <c r="B32" s="293">
        <f>INDEX('Coal Mining_Raw Data'!$U$81:$U$143,MATCH('Prim Extr. Sec. Calculations'!A32,'Coal Mining_Raw Data'!$B$81:$B$143,0))</f>
        <v>0</v>
      </c>
      <c r="L32" s="295"/>
    </row>
    <row r="33" spans="1:2" x14ac:dyDescent="0.45">
      <c r="A33" s="292" t="s">
        <v>425</v>
      </c>
      <c r="B33" s="293">
        <f>INDEX('Coal Mining_Raw Data'!$U$81:$U$143,MATCH('Prim Extr. Sec. Calculations'!A33,'Coal Mining_Raw Data'!$B$81:$B$143,0))</f>
        <v>0</v>
      </c>
    </row>
    <row r="34" spans="1:2" x14ac:dyDescent="0.45">
      <c r="A34" s="292" t="s">
        <v>423</v>
      </c>
      <c r="B34" s="293">
        <f>INDEX('Coal Mining_Raw Data'!$U$81:$U$143,MATCH('Prim Extr. Sec. Calculations'!A34,'Coal Mining_Raw Data'!$B$81:$B$143,0))</f>
        <v>0</v>
      </c>
    </row>
    <row r="35" spans="1:2" x14ac:dyDescent="0.45">
      <c r="A35" s="292" t="s">
        <v>291</v>
      </c>
      <c r="B35" s="293">
        <f>INDEX('Coal Mining_Raw Data'!$U$81:$U$143,MATCH('Prim Extr. Sec. Calculations'!A35,'Coal Mining_Raw Data'!$B$81:$B$143,0))</f>
        <v>0</v>
      </c>
    </row>
    <row r="36" spans="1:2" x14ac:dyDescent="0.45">
      <c r="A36" s="292" t="s">
        <v>420</v>
      </c>
      <c r="B36" s="293">
        <f>INDEX('Coal Mining_Raw Data'!$U$81:$U$143,MATCH('Prim Extr. Sec. Calculations'!A36,'Coal Mining_Raw Data'!$B$81:$B$143,0))</f>
        <v>2.1346489909493629E-4</v>
      </c>
    </row>
    <row r="37" spans="1:2" x14ac:dyDescent="0.45">
      <c r="A37" s="292" t="s">
        <v>231</v>
      </c>
      <c r="B37" s="293">
        <f>INDEX('Coal Mining_Raw Data'!$U$81:$U$143,MATCH('Prim Extr. Sec. Calculations'!A37,'Coal Mining_Raw Data'!$B$81:$B$143,0))</f>
        <v>0</v>
      </c>
    </row>
    <row r="38" spans="1:2" x14ac:dyDescent="0.45">
      <c r="A38" s="292" t="s">
        <v>413</v>
      </c>
      <c r="B38" s="293">
        <f>INDEX('Coal Mining_Raw Data'!$U$81:$U$143,MATCH('Prim Extr. Sec. Calculations'!A38,'Coal Mining_Raw Data'!$B$81:$B$143,0))</f>
        <v>5.3606458583004902E-4</v>
      </c>
    </row>
    <row r="39" spans="1:2" x14ac:dyDescent="0.45">
      <c r="A39" s="292" t="s">
        <v>36</v>
      </c>
      <c r="B39" s="293">
        <f>INDEX('Coal Mining_Raw Data'!$U$81:$U$143,MATCH('Prim Extr. Sec. Calculations'!A39,'Coal Mining_Raw Data'!$B$81:$B$143,0))</f>
        <v>0.61321327133928294</v>
      </c>
    </row>
    <row r="42" spans="1:2" x14ac:dyDescent="0.45">
      <c r="A42" s="289" t="s">
        <v>513</v>
      </c>
      <c r="B42" s="289"/>
    </row>
    <row r="43" spans="1:2" x14ac:dyDescent="0.45">
      <c r="A43" s="292"/>
      <c r="B43" s="1">
        <v>2018</v>
      </c>
    </row>
    <row r="44" spans="1:2" x14ac:dyDescent="0.45">
      <c r="A44" s="292" t="s">
        <v>36</v>
      </c>
      <c r="B44" s="293">
        <f>INDEX('Oil and Gas Extraction_Raw Data'!$AF$11:$AF$38,MATCH('Prim Extr. Sec. Calculations'!A44,'Oil and Gas Extraction_Raw Data'!$B$11:$B$38,0))</f>
        <v>7.8952894666654061E-2</v>
      </c>
    </row>
    <row r="45" spans="1:2" x14ac:dyDescent="0.45">
      <c r="A45" s="292" t="s">
        <v>458</v>
      </c>
      <c r="B45" s="293">
        <f>INDEX('Oil and Gas Extraction_Raw Data'!$AF$11:$AF$38,MATCH('Prim Extr. Sec. Calculations'!A45,'Oil and Gas Extraction_Raw Data'!$B$11:$B$38,0))</f>
        <v>0.95908904951856766</v>
      </c>
    </row>
    <row r="46" spans="1:2" x14ac:dyDescent="0.45">
      <c r="A46" s="292" t="s">
        <v>50</v>
      </c>
      <c r="B46" s="293">
        <f>INDEX('Oil and Gas Extraction_Raw Data'!$AF$11:$AF$38,MATCH('Prim Extr. Sec. Calculations'!A46,'Oil and Gas Extraction_Raw Data'!$B$11:$B$38,0))</f>
        <v>0.83536711661935648</v>
      </c>
    </row>
    <row r="47" spans="1:2" x14ac:dyDescent="0.45">
      <c r="A47" s="292" t="s">
        <v>381</v>
      </c>
      <c r="B47" s="293">
        <f>INDEX('Oil and Gas Extraction_Raw Data'!$AF$11:$AF$38,MATCH('Prim Extr. Sec. Calculations'!A47,'Oil and Gas Extraction_Raw Data'!$B$11:$B$38,0))</f>
        <v>2.6725301591468678E-3</v>
      </c>
    </row>
    <row r="48" spans="1:2" x14ac:dyDescent="0.45">
      <c r="A48" s="292" t="s">
        <v>454</v>
      </c>
      <c r="B48" s="293">
        <f>INDEX('Oil and Gas Extraction_Raw Data'!$AF$11:$AF$38,MATCH('Prim Extr. Sec. Calculations'!A48,'Oil and Gas Extraction_Raw Data'!$B$11:$B$38,0))</f>
        <v>8.3007219241642796E-2</v>
      </c>
    </row>
    <row r="49" spans="1:2" x14ac:dyDescent="0.45">
      <c r="A49" s="292" t="s">
        <v>452</v>
      </c>
      <c r="B49" s="293">
        <f>INDEX('Oil and Gas Extraction_Raw Data'!$AF$11:$AF$38,MATCH('Prim Extr. Sec. Calculations'!A49,'Oil and Gas Extraction_Raw Data'!$B$11:$B$38,0))</f>
        <v>2.6144967081871082E-4</v>
      </c>
    </row>
    <row r="50" spans="1:2" x14ac:dyDescent="0.45">
      <c r="A50" s="292" t="s">
        <v>450</v>
      </c>
      <c r="B50" s="293">
        <f>INDEX('Oil and Gas Extraction_Raw Data'!$AF$11:$AF$38,MATCH('Prim Extr. Sec. Calculations'!A50,'Oil and Gas Extraction_Raw Data'!$B$11:$B$38,0))</f>
        <v>0</v>
      </c>
    </row>
    <row r="51" spans="1:2" x14ac:dyDescent="0.45">
      <c r="A51" s="292" t="s">
        <v>448</v>
      </c>
      <c r="B51" s="293">
        <f>INDEX('Oil and Gas Extraction_Raw Data'!$AF$11:$AF$38,MATCH('Prim Extr. Sec. Calculations'!A51,'Oil and Gas Extraction_Raw Data'!$B$11:$B$38,0))</f>
        <v>2.8992794159896399E-4</v>
      </c>
    </row>
    <row r="52" spans="1:2" x14ac:dyDescent="0.45">
      <c r="A52" s="292" t="s">
        <v>263</v>
      </c>
      <c r="B52" s="293">
        <f>INDEX('Oil and Gas Extraction_Raw Data'!$AF$11:$AF$38,MATCH('Prim Extr. Sec. Calculations'!A52,'Oil and Gas Extraction_Raw Data'!$B$11:$B$38,0))</f>
        <v>0</v>
      </c>
    </row>
    <row r="53" spans="1:2" x14ac:dyDescent="0.45">
      <c r="A53" s="292" t="s">
        <v>445</v>
      </c>
      <c r="B53" s="293">
        <f>INDEX('Oil and Gas Extraction_Raw Data'!$AF$11:$AF$38,MATCH('Prim Extr. Sec. Calculations'!A53,'Oil and Gas Extraction_Raw Data'!$B$11:$B$38,0))</f>
        <v>2.9076553779838318E-5</v>
      </c>
    </row>
    <row r="54" spans="1:2" x14ac:dyDescent="0.45">
      <c r="A54" s="292" t="s">
        <v>180</v>
      </c>
      <c r="B54" s="293">
        <f>INDEX('Oil and Gas Extraction_Raw Data'!$AF$11:$AF$38,MATCH('Prim Extr. Sec. Calculations'!A54,'Oil and Gas Extraction_Raw Data'!$B$11:$B$38,0))</f>
        <v>0</v>
      </c>
    </row>
    <row r="55" spans="1:2" x14ac:dyDescent="0.45">
      <c r="A55" s="292" t="s">
        <v>442</v>
      </c>
      <c r="B55" s="293">
        <f>INDEX('Oil and Gas Extraction_Raw Data'!$AF$11:$AF$38,MATCH('Prim Extr. Sec. Calculations'!A55,'Oil and Gas Extraction_Raw Data'!$B$11:$B$38,0))</f>
        <v>0</v>
      </c>
    </row>
    <row r="56" spans="1:2" x14ac:dyDescent="0.45">
      <c r="A56" s="292" t="s">
        <v>440</v>
      </c>
      <c r="B56" s="293">
        <f>INDEX('Oil and Gas Extraction_Raw Data'!$AF$11:$AF$38,MATCH('Prim Extr. Sec. Calculations'!A56,'Oil and Gas Extraction_Raw Data'!$B$11:$B$38,0))</f>
        <v>1.0840887952482929E-4</v>
      </c>
    </row>
    <row r="57" spans="1:2" x14ac:dyDescent="0.45">
      <c r="A57" s="292" t="s">
        <v>438</v>
      </c>
      <c r="B57" s="293">
        <f>INDEX('Oil and Gas Extraction_Raw Data'!$AF$11:$AF$38,MATCH('Prim Extr. Sec. Calculations'!A57,'Oil and Gas Extraction_Raw Data'!$B$11:$B$38,0))</f>
        <v>0</v>
      </c>
    </row>
    <row r="58" spans="1:2" x14ac:dyDescent="0.45">
      <c r="A58" s="292" t="s">
        <v>436</v>
      </c>
      <c r="B58" s="293">
        <f>INDEX('Oil and Gas Extraction_Raw Data'!$AF$11:$AF$38,MATCH('Prim Extr. Sec. Calculations'!A58,'Oil and Gas Extraction_Raw Data'!$B$11:$B$38,0))</f>
        <v>0</v>
      </c>
    </row>
    <row r="59" spans="1:2" x14ac:dyDescent="0.45">
      <c r="A59" s="292" t="s">
        <v>434</v>
      </c>
      <c r="B59" s="293">
        <f>INDEX('Oil and Gas Extraction_Raw Data'!$AF$11:$AF$38,MATCH('Prim Extr. Sec. Calculations'!A59,'Oil and Gas Extraction_Raw Data'!$B$11:$B$38,0))</f>
        <v>0</v>
      </c>
    </row>
    <row r="60" spans="1:2" x14ac:dyDescent="0.45">
      <c r="A60" s="292" t="s">
        <v>432</v>
      </c>
      <c r="B60" s="293">
        <f>INDEX('Oil and Gas Extraction_Raw Data'!$AF$11:$AF$38,MATCH('Prim Extr. Sec. Calculations'!A60,'Oil and Gas Extraction_Raw Data'!$B$11:$B$38,0))</f>
        <v>7.4878707096079106E-2</v>
      </c>
    </row>
    <row r="61" spans="1:2" x14ac:dyDescent="0.45">
      <c r="A61" s="292" t="s">
        <v>430</v>
      </c>
      <c r="B61" s="293">
        <f>INDEX('Oil and Gas Extraction_Raw Data'!$AF$11:$AF$38,MATCH('Prim Extr. Sec. Calculations'!A61,'Oil and Gas Extraction_Raw Data'!$B$11:$B$38,0))</f>
        <v>7.3975299766705534E-3</v>
      </c>
    </row>
    <row r="62" spans="1:2" x14ac:dyDescent="0.45">
      <c r="A62" s="292" t="s">
        <v>428</v>
      </c>
      <c r="B62" s="293">
        <f>INDEX('Oil and Gas Extraction_Raw Data'!$AF$11:$AF$38,MATCH('Prim Extr. Sec. Calculations'!A62,'Oil and Gas Extraction_Raw Data'!$B$11:$B$38,0))</f>
        <v>0</v>
      </c>
    </row>
    <row r="63" spans="1:2" x14ac:dyDescent="0.45">
      <c r="A63" s="292" t="s">
        <v>289</v>
      </c>
      <c r="B63" s="293">
        <f>INDEX('Oil and Gas Extraction_Raw Data'!$AF$11:$AF$38,MATCH('Prim Extr. Sec. Calculations'!A63,'Oil and Gas Extraction_Raw Data'!$B$11:$B$38,0))</f>
        <v>0</v>
      </c>
    </row>
    <row r="64" spans="1:2" x14ac:dyDescent="0.45">
      <c r="A64" s="292" t="s">
        <v>425</v>
      </c>
      <c r="B64" s="293">
        <f>INDEX('Oil and Gas Extraction_Raw Data'!$AF$11:$AF$38,MATCH('Prim Extr. Sec. Calculations'!A64,'Oil and Gas Extraction_Raw Data'!$B$11:$B$38,0))</f>
        <v>0</v>
      </c>
    </row>
    <row r="65" spans="1:35" x14ac:dyDescent="0.45">
      <c r="A65" s="292" t="s">
        <v>423</v>
      </c>
      <c r="B65" s="293">
        <f>INDEX('Oil and Gas Extraction_Raw Data'!$AF$11:$AF$38,MATCH('Prim Extr. Sec. Calculations'!A65,'Oil and Gas Extraction_Raw Data'!$B$11:$B$38,0))</f>
        <v>0</v>
      </c>
    </row>
    <row r="66" spans="1:35" x14ac:dyDescent="0.45">
      <c r="A66" s="292" t="s">
        <v>291</v>
      </c>
      <c r="B66" s="293">
        <f>INDEX('Oil and Gas Extraction_Raw Data'!$AF$11:$AF$38,MATCH('Prim Extr. Sec. Calculations'!A66,'Oil and Gas Extraction_Raw Data'!$B$11:$B$38,0))</f>
        <v>0</v>
      </c>
    </row>
    <row r="67" spans="1:35" x14ac:dyDescent="0.45">
      <c r="A67" s="292" t="s">
        <v>420</v>
      </c>
      <c r="B67" s="293">
        <f>INDEX('Oil and Gas Extraction_Raw Data'!$AF$11:$AF$38,MATCH('Prim Extr. Sec. Calculations'!A67,'Oil and Gas Extraction_Raw Data'!$B$11:$B$38,0))</f>
        <v>4.2119123170794596E-5</v>
      </c>
    </row>
    <row r="68" spans="1:35" x14ac:dyDescent="0.45">
      <c r="A68" s="292" t="s">
        <v>410</v>
      </c>
      <c r="B68" s="293">
        <f>INDEX('Oil and Gas Extraction_Raw Data'!$AF$11:$AF$38,MATCH('Prim Extr. Sec. Calculations'!A68,'Oil and Gas Extraction_Raw Data'!$B$11:$B$38,0))</f>
        <v>0</v>
      </c>
    </row>
    <row r="69" spans="1:35" x14ac:dyDescent="0.45">
      <c r="A69" s="292" t="s">
        <v>406</v>
      </c>
      <c r="B69" s="293">
        <f>INDEX('Oil and Gas Extraction_Raw Data'!$AF$11:$AF$38,MATCH('Prim Extr. Sec. Calculations'!A69,'Oil and Gas Extraction_Raw Data'!$B$11:$B$38,0))</f>
        <v>0</v>
      </c>
    </row>
    <row r="70" spans="1:35" x14ac:dyDescent="0.45">
      <c r="A70" s="292" t="s">
        <v>402</v>
      </c>
      <c r="B70" s="293">
        <f>INDEX('Oil and Gas Extraction_Raw Data'!$AF$11:$AF$38,MATCH('Prim Extr. Sec. Calculations'!A70,'Oil and Gas Extraction_Raw Data'!$B$11:$B$38,0))</f>
        <v>0</v>
      </c>
    </row>
    <row r="71" spans="1:35" x14ac:dyDescent="0.45">
      <c r="A71" s="292" t="s">
        <v>380</v>
      </c>
      <c r="B71" s="293">
        <f>INDEX('Oil and Gas Extraction_Raw Data'!$AF$11:$AF$38,MATCH('Prim Extr. Sec. Calculations'!A71,'Oil and Gas Extraction_Raw Data'!$B$11:$B$38,0))</f>
        <v>0</v>
      </c>
    </row>
    <row r="72" spans="1:35" x14ac:dyDescent="0.45">
      <c r="B72" s="294"/>
    </row>
    <row r="73" spans="1:35" x14ac:dyDescent="0.45">
      <c r="A73" s="341"/>
    </row>
    <row r="74" spans="1:35" x14ac:dyDescent="0.45">
      <c r="A74" s="343" t="s">
        <v>704</v>
      </c>
      <c r="B74" s="289"/>
    </row>
    <row r="75" spans="1:35" x14ac:dyDescent="0.45">
      <c r="B75" s="1">
        <v>2017</v>
      </c>
      <c r="C75" s="1">
        <v>2018</v>
      </c>
      <c r="D75" s="1">
        <v>2019</v>
      </c>
      <c r="E75" s="1">
        <v>2020</v>
      </c>
      <c r="F75" s="1">
        <v>2021</v>
      </c>
      <c r="G75" s="1">
        <v>2022</v>
      </c>
      <c r="H75" s="1">
        <v>2023</v>
      </c>
      <c r="I75" s="1">
        <v>2024</v>
      </c>
      <c r="J75" s="1">
        <v>2025</v>
      </c>
      <c r="K75" s="1">
        <v>2026</v>
      </c>
      <c r="L75" s="1">
        <v>2027</v>
      </c>
      <c r="M75" s="1">
        <v>2028</v>
      </c>
      <c r="N75" s="1">
        <v>2029</v>
      </c>
      <c r="O75" s="1">
        <v>2030</v>
      </c>
      <c r="P75" s="1">
        <v>2031</v>
      </c>
      <c r="Q75" s="1">
        <v>2032</v>
      </c>
      <c r="R75" s="1">
        <v>2033</v>
      </c>
      <c r="S75" s="1">
        <v>2034</v>
      </c>
      <c r="T75" s="1">
        <v>2035</v>
      </c>
      <c r="U75" s="1">
        <v>2036</v>
      </c>
      <c r="V75" s="1">
        <v>2037</v>
      </c>
      <c r="W75" s="1">
        <v>2038</v>
      </c>
      <c r="X75" s="1">
        <v>2039</v>
      </c>
      <c r="Y75" s="1">
        <v>2040</v>
      </c>
      <c r="Z75" s="1">
        <v>2041</v>
      </c>
      <c r="AA75" s="1">
        <v>2042</v>
      </c>
      <c r="AB75" s="1">
        <v>2043</v>
      </c>
      <c r="AC75" s="1">
        <v>2044</v>
      </c>
      <c r="AD75" s="1">
        <v>2045</v>
      </c>
      <c r="AE75" s="1">
        <v>2046</v>
      </c>
      <c r="AF75" s="1">
        <v>2047</v>
      </c>
      <c r="AG75" s="1">
        <v>2048</v>
      </c>
      <c r="AH75" s="1">
        <v>2049</v>
      </c>
      <c r="AI75" s="1">
        <v>2050</v>
      </c>
    </row>
    <row r="76" spans="1:35" x14ac:dyDescent="0.45">
      <c r="A76" t="s">
        <v>515</v>
      </c>
      <c r="B76" s="344">
        <f>'CEB-Prim En. Production-cenpren'!T2</f>
        <v>10268.414983032853</v>
      </c>
      <c r="C76" s="344">
        <f>'CEB-Prim En. Production-cenpren'!U2</f>
        <v>10248.657658848882</v>
      </c>
      <c r="D76" s="344">
        <f>'CEB-Prim En. Production-cenpren'!V2</f>
        <v>10219.281688997495</v>
      </c>
      <c r="E76" s="344">
        <f>'CEB-Prim En. Production-cenpren'!W2</f>
        <v>10185.360137879292</v>
      </c>
      <c r="F76" s="344">
        <f>'CEB-Prim En. Production-cenpren'!X2</f>
        <v>10176.989959372955</v>
      </c>
      <c r="G76" s="344">
        <f>'CEB-Prim En. Production-cenpren'!Y2</f>
        <v>10163.116166344331</v>
      </c>
      <c r="H76" s="344">
        <f>'CEB-Prim En. Production-cenpren'!Z2</f>
        <v>10059.75952209915</v>
      </c>
      <c r="I76" s="344">
        <f>'CEB-Prim En. Production-cenpren'!AA2</f>
        <v>9952.8511157609555</v>
      </c>
      <c r="J76" s="344">
        <f>'CEB-Prim En. Production-cenpren'!AB2</f>
        <v>9906.0323701623656</v>
      </c>
      <c r="K76" s="344">
        <f>'CEB-Prim En. Production-cenpren'!AC2</f>
        <v>9838.5127478657196</v>
      </c>
      <c r="L76" s="344">
        <f>'CEB-Prim En. Production-cenpren'!AD2</f>
        <v>9788.6263661064422</v>
      </c>
      <c r="M76" s="344">
        <f>'CEB-Prim En. Production-cenpren'!AE2</f>
        <v>9676.0052356921151</v>
      </c>
      <c r="N76" s="344">
        <f>'CEB-Prim En. Production-cenpren'!AF2</f>
        <v>9628.2122811350382</v>
      </c>
      <c r="O76" s="344">
        <f>'CEB-Prim En. Production-cenpren'!AG2</f>
        <v>9591.6239019724926</v>
      </c>
      <c r="P76" s="344">
        <f>'CEB-Prim En. Production-cenpren'!AH2</f>
        <v>9552.1430383410352</v>
      </c>
      <c r="Q76" s="344">
        <f>'CEB-Prim En. Production-cenpren'!AI2</f>
        <v>9481.9234653010171</v>
      </c>
      <c r="R76" s="344">
        <f>'CEB-Prim En. Production-cenpren'!AJ2</f>
        <v>9383.2906228855918</v>
      </c>
      <c r="S76" s="344">
        <f>'CEB-Prim En. Production-cenpren'!AK2</f>
        <v>9331.7097947773673</v>
      </c>
      <c r="T76" s="344">
        <f>'CEB-Prim En. Production-cenpren'!AL2</f>
        <v>9241.2031869407765</v>
      </c>
      <c r="U76" s="344">
        <f>'CEB-Prim En. Production-cenpren'!AM2</f>
        <v>9215.5665856947144</v>
      </c>
      <c r="V76" s="344">
        <f>'CEB-Prim En. Production-cenpren'!AN2</f>
        <v>9174.2333429091796</v>
      </c>
      <c r="W76" s="344">
        <f>'CEB-Prim En. Production-cenpren'!AO2</f>
        <v>9129.8014894887565</v>
      </c>
      <c r="X76" s="344">
        <f>'CEB-Prim En. Production-cenpren'!AP2</f>
        <v>9086.4278305424814</v>
      </c>
      <c r="Y76" s="344">
        <f>'CEB-Prim En. Production-cenpren'!AQ2</f>
        <v>9042.3438216152681</v>
      </c>
      <c r="Z76" s="344">
        <f>'CEB-Prim En. Production-cenpren'!AR2</f>
        <v>9009.4897659934741</v>
      </c>
      <c r="AA76" s="344">
        <f>'CEB-Prim En. Production-cenpren'!AS2</f>
        <v>8978.3982143862886</v>
      </c>
      <c r="AB76" s="344">
        <f>'CEB-Prim En. Production-cenpren'!AT2</f>
        <v>8814.5887933394733</v>
      </c>
      <c r="AC76" s="344">
        <f>'CEB-Prim En. Production-cenpren'!AU2</f>
        <v>8663.6166219147672</v>
      </c>
      <c r="AD76" s="344">
        <f>'CEB-Prim En. Production-cenpren'!AV2</f>
        <v>8599.696251904481</v>
      </c>
      <c r="AE76" s="344">
        <f>'CEB-Prim En. Production-cenpren'!AW2</f>
        <v>8500.7776108721573</v>
      </c>
      <c r="AF76" s="344">
        <f>'CEB-Prim En. Production-cenpren'!AX2</f>
        <v>8415.5868151576196</v>
      </c>
      <c r="AG76" s="344">
        <f>'CEB-Prim En. Production-cenpren'!AY2</f>
        <v>8259.7634063468395</v>
      </c>
      <c r="AH76" s="344">
        <f>'CEB-Prim En. Production-cenpren'!AZ2</f>
        <v>8176.4133498846086</v>
      </c>
      <c r="AI76" s="344">
        <f>'CEB-Prim En. Production-cenpren'!BA2</f>
        <v>8103.1594183314373</v>
      </c>
    </row>
    <row r="77" spans="1:35" x14ac:dyDescent="0.45">
      <c r="A77" t="s">
        <v>514</v>
      </c>
      <c r="B77" s="344">
        <f>B76*$T$18</f>
        <v>1524.3477764319102</v>
      </c>
      <c r="C77" s="344">
        <f t="shared" ref="C77:AI77" si="4">C76*$T$18</f>
        <v>1521.4147986317487</v>
      </c>
      <c r="D77" s="344">
        <f t="shared" si="4"/>
        <v>1517.0539314095449</v>
      </c>
      <c r="E77" s="344">
        <f t="shared" si="4"/>
        <v>1512.018271952307</v>
      </c>
      <c r="F77" s="344">
        <f t="shared" si="4"/>
        <v>1510.7757176714802</v>
      </c>
      <c r="G77" s="344">
        <f t="shared" si="4"/>
        <v>1508.7161509721595</v>
      </c>
      <c r="H77" s="344">
        <f t="shared" si="4"/>
        <v>1493.3728413089898</v>
      </c>
      <c r="I77" s="344">
        <f t="shared" si="4"/>
        <v>1477.5022720193006</v>
      </c>
      <c r="J77" s="344">
        <f t="shared" si="4"/>
        <v>1470.5520220667549</v>
      </c>
      <c r="K77" s="344">
        <f t="shared" si="4"/>
        <v>1460.5287237988643</v>
      </c>
      <c r="L77" s="344">
        <f t="shared" si="4"/>
        <v>1453.1230827885779</v>
      </c>
      <c r="M77" s="344">
        <f t="shared" si="4"/>
        <v>1436.4044587351098</v>
      </c>
      <c r="N77" s="344">
        <f t="shared" si="4"/>
        <v>1429.3095873135153</v>
      </c>
      <c r="O77" s="344">
        <f t="shared" si="4"/>
        <v>1423.8780368247756</v>
      </c>
      <c r="P77" s="344">
        <f t="shared" si="4"/>
        <v>1418.0170965737566</v>
      </c>
      <c r="Q77" s="344">
        <f t="shared" si="4"/>
        <v>1407.5929902046221</v>
      </c>
      <c r="R77" s="344">
        <f t="shared" si="4"/>
        <v>1392.9509296463425</v>
      </c>
      <c r="S77" s="344">
        <f t="shared" si="4"/>
        <v>1385.2937478161175</v>
      </c>
      <c r="T77" s="344">
        <f t="shared" si="4"/>
        <v>1371.8580280252766</v>
      </c>
      <c r="U77" s="344">
        <f t="shared" si="4"/>
        <v>1368.0522706450695</v>
      </c>
      <c r="V77" s="344">
        <f t="shared" si="4"/>
        <v>1361.9163444250094</v>
      </c>
      <c r="W77" s="344">
        <f t="shared" si="4"/>
        <v>1355.3204289817706</v>
      </c>
      <c r="X77" s="344">
        <f t="shared" si="4"/>
        <v>1348.8816026702395</v>
      </c>
      <c r="Y77" s="344">
        <f t="shared" si="4"/>
        <v>1342.3373247952766</v>
      </c>
      <c r="Z77" s="344">
        <f t="shared" si="4"/>
        <v>1337.4601352079248</v>
      </c>
      <c r="AA77" s="344">
        <f t="shared" si="4"/>
        <v>1332.8445896113997</v>
      </c>
      <c r="AB77" s="344">
        <f t="shared" si="4"/>
        <v>1308.5270559760811</v>
      </c>
      <c r="AC77" s="344">
        <f t="shared" si="4"/>
        <v>1286.1152140126803</v>
      </c>
      <c r="AD77" s="344">
        <f t="shared" si="4"/>
        <v>1276.6262252977826</v>
      </c>
      <c r="AE77" s="344">
        <f t="shared" si="4"/>
        <v>1261.9417378910659</v>
      </c>
      <c r="AF77" s="344">
        <f t="shared" si="4"/>
        <v>1249.2951512236496</v>
      </c>
      <c r="AG77" s="344">
        <f t="shared" si="4"/>
        <v>1226.1631423275114</v>
      </c>
      <c r="AH77" s="344">
        <f t="shared" si="4"/>
        <v>1213.7898136839365</v>
      </c>
      <c r="AI77" s="344">
        <f t="shared" si="4"/>
        <v>1202.9152563289326</v>
      </c>
    </row>
    <row r="79" spans="1:35" x14ac:dyDescent="0.45">
      <c r="A79" s="297" t="s">
        <v>702</v>
      </c>
      <c r="B79" s="297"/>
      <c r="C79" s="297"/>
      <c r="D79" s="297"/>
    </row>
    <row r="80" spans="1:35" x14ac:dyDescent="0.45">
      <c r="B80" s="1">
        <v>2017</v>
      </c>
      <c r="C80" s="1">
        <v>2018</v>
      </c>
      <c r="D80" s="1">
        <v>2019</v>
      </c>
      <c r="E80" s="1">
        <v>2020</v>
      </c>
      <c r="F80" s="1">
        <v>2021</v>
      </c>
      <c r="G80" s="1">
        <v>2022</v>
      </c>
      <c r="H80" s="1">
        <v>2023</v>
      </c>
      <c r="I80" s="1">
        <v>2024</v>
      </c>
      <c r="J80" s="1">
        <v>2025</v>
      </c>
      <c r="K80" s="1">
        <v>2026</v>
      </c>
      <c r="L80" s="1">
        <v>2027</v>
      </c>
      <c r="M80" s="1">
        <v>2028</v>
      </c>
      <c r="N80" s="1">
        <v>2029</v>
      </c>
      <c r="O80" s="1">
        <v>2030</v>
      </c>
      <c r="P80" s="1">
        <v>2031</v>
      </c>
      <c r="Q80" s="1">
        <v>2032</v>
      </c>
      <c r="R80" s="1">
        <v>2033</v>
      </c>
      <c r="S80" s="1">
        <v>2034</v>
      </c>
      <c r="T80" s="1">
        <v>2035</v>
      </c>
      <c r="U80" s="1">
        <v>2036</v>
      </c>
      <c r="V80" s="1">
        <v>2037</v>
      </c>
      <c r="W80" s="1">
        <v>2038</v>
      </c>
      <c r="X80" s="1">
        <v>2039</v>
      </c>
      <c r="Y80" s="1">
        <v>2040</v>
      </c>
      <c r="Z80" s="1">
        <v>2041</v>
      </c>
      <c r="AA80" s="1">
        <v>2042</v>
      </c>
      <c r="AB80" s="1">
        <v>2043</v>
      </c>
      <c r="AC80" s="1">
        <v>2044</v>
      </c>
      <c r="AD80" s="1">
        <v>2045</v>
      </c>
      <c r="AE80" s="1">
        <v>2046</v>
      </c>
      <c r="AF80" s="1">
        <v>2047</v>
      </c>
      <c r="AG80" s="1">
        <v>2048</v>
      </c>
      <c r="AH80" s="1">
        <v>2049</v>
      </c>
      <c r="AI80" s="1">
        <v>2050</v>
      </c>
    </row>
    <row r="81" spans="1:35" x14ac:dyDescent="0.45">
      <c r="A81" s="292" t="s">
        <v>379</v>
      </c>
      <c r="B81" s="148">
        <f t="shared" ref="B81:G81" si="5">B77*$B$25</f>
        <v>323.45702381085789</v>
      </c>
      <c r="C81" s="148">
        <f t="shared" si="5"/>
        <v>322.8346643435425</v>
      </c>
      <c r="D81" s="148">
        <f t="shared" si="5"/>
        <v>321.90931570936789</v>
      </c>
      <c r="E81" s="148">
        <f t="shared" si="5"/>
        <v>320.84078040125348</v>
      </c>
      <c r="F81" s="148">
        <f t="shared" si="5"/>
        <v>320.57711818727995</v>
      </c>
      <c r="G81" s="148">
        <f t="shared" si="5"/>
        <v>320.14009106971395</v>
      </c>
      <c r="H81" s="148">
        <f t="shared" ref="H81:AH81" si="6">H77*$B$25</f>
        <v>316.88433712970811</v>
      </c>
      <c r="I81" s="148">
        <f t="shared" si="6"/>
        <v>313.51670200864481</v>
      </c>
      <c r="J81" s="148">
        <f t="shared" si="6"/>
        <v>312.04190262286807</v>
      </c>
      <c r="K81" s="148">
        <f t="shared" si="6"/>
        <v>309.91502168622947</v>
      </c>
      <c r="L81" s="148">
        <f t="shared" si="6"/>
        <v>308.34359117828734</v>
      </c>
      <c r="M81" s="148">
        <f t="shared" si="6"/>
        <v>304.79600416293738</v>
      </c>
      <c r="N81" s="148">
        <f t="shared" si="6"/>
        <v>303.29051700978823</v>
      </c>
      <c r="O81" s="148">
        <f t="shared" si="6"/>
        <v>302.13797611135988</v>
      </c>
      <c r="P81" s="148">
        <f t="shared" si="6"/>
        <v>300.89432140235027</v>
      </c>
      <c r="Q81" s="148">
        <f t="shared" si="6"/>
        <v>298.68239150408226</v>
      </c>
      <c r="R81" s="148">
        <f t="shared" si="6"/>
        <v>295.57543821962554</v>
      </c>
      <c r="S81" s="148">
        <f t="shared" si="6"/>
        <v>293.95063232960706</v>
      </c>
      <c r="T81" s="148">
        <f t="shared" si="6"/>
        <v>291.09965697903806</v>
      </c>
      <c r="U81" s="148">
        <f t="shared" si="6"/>
        <v>290.29209916671948</v>
      </c>
      <c r="V81" s="148">
        <f t="shared" si="6"/>
        <v>288.99009416225175</v>
      </c>
      <c r="W81" s="148">
        <f t="shared" si="6"/>
        <v>287.59048233379355</v>
      </c>
      <c r="X81" s="148">
        <f t="shared" si="6"/>
        <v>286.22420383241513</v>
      </c>
      <c r="Y81" s="148">
        <f t="shared" si="6"/>
        <v>284.83554917161217</v>
      </c>
      <c r="Z81" s="148">
        <f t="shared" si="6"/>
        <v>283.80064017454674</v>
      </c>
      <c r="AA81" s="148">
        <f t="shared" si="6"/>
        <v>282.82125038896254</v>
      </c>
      <c r="AB81" s="148">
        <f t="shared" si="6"/>
        <v>277.66122248869431</v>
      </c>
      <c r="AC81" s="148">
        <f t="shared" si="6"/>
        <v>272.90557039165805</v>
      </c>
      <c r="AD81" s="148">
        <f t="shared" si="6"/>
        <v>270.89206658619446</v>
      </c>
      <c r="AE81" s="148">
        <f t="shared" si="6"/>
        <v>267.77611059098018</v>
      </c>
      <c r="AF81" s="148">
        <f t="shared" si="6"/>
        <v>265.09258433269832</v>
      </c>
      <c r="AG81" s="148">
        <f t="shared" si="6"/>
        <v>260.18411733586578</v>
      </c>
      <c r="AH81" s="148">
        <f t="shared" si="6"/>
        <v>257.5585747139238</v>
      </c>
      <c r="AI81" s="148">
        <f>AI77*$B$25</f>
        <v>255.25106194571325</v>
      </c>
    </row>
    <row r="82" spans="1:35" x14ac:dyDescent="0.45">
      <c r="A82" s="292" t="s">
        <v>466</v>
      </c>
      <c r="B82" s="148">
        <f t="shared" ref="B82:G82" si="7">B77*$B$26</f>
        <v>38.156980479764307</v>
      </c>
      <c r="C82" s="148">
        <f t="shared" si="7"/>
        <v>38.08356312816079</v>
      </c>
      <c r="D82" s="148">
        <f t="shared" si="7"/>
        <v>37.974403310404526</v>
      </c>
      <c r="E82" s="148">
        <f t="shared" si="7"/>
        <v>37.848352311686682</v>
      </c>
      <c r="F82" s="148">
        <f t="shared" si="7"/>
        <v>37.817249094841024</v>
      </c>
      <c r="G82" s="148">
        <f t="shared" si="7"/>
        <v>37.765694687403432</v>
      </c>
      <c r="H82" s="148">
        <f t="shared" ref="H82:AI82" si="8">H77*$B$26</f>
        <v>37.381625922805021</v>
      </c>
      <c r="I82" s="148">
        <f t="shared" si="8"/>
        <v>36.984358965781013</v>
      </c>
      <c r="J82" s="148">
        <f t="shared" si="8"/>
        <v>36.810382557070966</v>
      </c>
      <c r="K82" s="148">
        <f t="shared" si="8"/>
        <v>36.559482596928021</v>
      </c>
      <c r="L82" s="148">
        <f t="shared" si="8"/>
        <v>36.37410698655971</v>
      </c>
      <c r="M82" s="148">
        <f t="shared" si="8"/>
        <v>35.955611796997431</v>
      </c>
      <c r="N82" s="148">
        <f t="shared" si="8"/>
        <v>35.778015270452883</v>
      </c>
      <c r="O82" s="148">
        <f t="shared" si="8"/>
        <v>35.64205445548793</v>
      </c>
      <c r="P82" s="148">
        <f t="shared" si="8"/>
        <v>35.495345294882426</v>
      </c>
      <c r="Q82" s="148">
        <f t="shared" si="8"/>
        <v>35.234412435993043</v>
      </c>
      <c r="R82" s="148">
        <f t="shared" si="8"/>
        <v>34.867897112164798</v>
      </c>
      <c r="S82" s="148">
        <f t="shared" si="8"/>
        <v>34.676225013354248</v>
      </c>
      <c r="T82" s="148">
        <f t="shared" si="8"/>
        <v>34.339906421418021</v>
      </c>
      <c r="U82" s="148">
        <f t="shared" si="8"/>
        <v>34.244641933672845</v>
      </c>
      <c r="V82" s="148">
        <f t="shared" si="8"/>
        <v>34.091049413236242</v>
      </c>
      <c r="W82" s="148">
        <f t="shared" si="8"/>
        <v>33.925942591351443</v>
      </c>
      <c r="X82" s="148">
        <f t="shared" si="8"/>
        <v>33.764767973800076</v>
      </c>
      <c r="Y82" s="148">
        <f t="shared" si="8"/>
        <v>33.600953726821857</v>
      </c>
      <c r="Z82" s="148">
        <f t="shared" si="8"/>
        <v>33.478869494628931</v>
      </c>
      <c r="AA82" s="148">
        <f t="shared" si="8"/>
        <v>33.363334650183972</v>
      </c>
      <c r="AB82" s="148">
        <f t="shared" si="8"/>
        <v>32.754626013883936</v>
      </c>
      <c r="AC82" s="148">
        <f t="shared" si="8"/>
        <v>32.193620035107386</v>
      </c>
      <c r="AD82" s="148">
        <f t="shared" si="8"/>
        <v>31.956094738869169</v>
      </c>
      <c r="AE82" s="148">
        <f t="shared" si="8"/>
        <v>31.58851739989408</v>
      </c>
      <c r="AF82" s="148">
        <f t="shared" si="8"/>
        <v>31.271952133053343</v>
      </c>
      <c r="AG82" s="148">
        <f t="shared" si="8"/>
        <v>30.692919168559033</v>
      </c>
      <c r="AH82" s="148">
        <f t="shared" si="8"/>
        <v>30.383194008184066</v>
      </c>
      <c r="AI82" s="148">
        <f t="shared" si="8"/>
        <v>30.110985605917609</v>
      </c>
    </row>
    <row r="83" spans="1:35" x14ac:dyDescent="0.45">
      <c r="A83" s="292" t="s">
        <v>50</v>
      </c>
      <c r="B83" s="148">
        <f>B77*$B$27</f>
        <v>29.50733947984077</v>
      </c>
      <c r="C83" s="148">
        <f t="shared" ref="C83:AI83" si="9">C77*$B$27</f>
        <v>29.450564790380614</v>
      </c>
      <c r="D83" s="148">
        <f t="shared" si="9"/>
        <v>29.366149939949779</v>
      </c>
      <c r="E83" s="148">
        <f t="shared" si="9"/>
        <v>29.268672897370035</v>
      </c>
      <c r="F83" s="148">
        <f t="shared" si="9"/>
        <v>29.244620334330705</v>
      </c>
      <c r="G83" s="148">
        <f t="shared" si="9"/>
        <v>29.204752572709747</v>
      </c>
      <c r="H83" s="148">
        <f t="shared" si="9"/>
        <v>28.907746696507914</v>
      </c>
      <c r="I83" s="148">
        <f t="shared" si="9"/>
        <v>28.600534469082127</v>
      </c>
      <c r="J83" s="148">
        <f t="shared" si="9"/>
        <v>28.465996020579546</v>
      </c>
      <c r="K83" s="148">
        <f t="shared" si="9"/>
        <v>28.271971488073817</v>
      </c>
      <c r="L83" s="148">
        <f t="shared" si="9"/>
        <v>28.128617873672351</v>
      </c>
      <c r="M83" s="148">
        <f t="shared" si="9"/>
        <v>27.804989549999224</v>
      </c>
      <c r="N83" s="148">
        <f t="shared" si="9"/>
        <v>27.667651612528786</v>
      </c>
      <c r="O83" s="148">
        <f t="shared" si="9"/>
        <v>27.562511167119215</v>
      </c>
      <c r="P83" s="148">
        <f t="shared" si="9"/>
        <v>27.449058872090657</v>
      </c>
      <c r="Q83" s="148">
        <f t="shared" si="9"/>
        <v>27.247275755295615</v>
      </c>
      <c r="R83" s="148">
        <f t="shared" si="9"/>
        <v>26.9638442062374</v>
      </c>
      <c r="S83" s="148">
        <f t="shared" si="9"/>
        <v>26.815621427146798</v>
      </c>
      <c r="T83" s="148">
        <f t="shared" si="9"/>
        <v>26.555541443330803</v>
      </c>
      <c r="U83" s="148">
        <f t="shared" si="9"/>
        <v>26.481872050603023</v>
      </c>
      <c r="V83" s="148">
        <f t="shared" si="9"/>
        <v>26.363096754835301</v>
      </c>
      <c r="W83" s="148">
        <f t="shared" si="9"/>
        <v>26.235417284852709</v>
      </c>
      <c r="X83" s="148">
        <f t="shared" si="9"/>
        <v>26.110778644797222</v>
      </c>
      <c r="Y83" s="148">
        <f t="shared" si="9"/>
        <v>25.984098741501828</v>
      </c>
      <c r="Z83" s="148">
        <f t="shared" si="9"/>
        <v>25.88968925628685</v>
      </c>
      <c r="AA83" s="148">
        <f t="shared" si="9"/>
        <v>25.800344506416092</v>
      </c>
      <c r="AB83" s="148">
        <f t="shared" si="9"/>
        <v>25.329621400190707</v>
      </c>
      <c r="AC83" s="148">
        <f t="shared" si="9"/>
        <v>24.895787442213894</v>
      </c>
      <c r="AD83" s="148">
        <f t="shared" si="9"/>
        <v>24.712105728854326</v>
      </c>
      <c r="AE83" s="148">
        <f t="shared" si="9"/>
        <v>24.427852908273135</v>
      </c>
      <c r="AF83" s="148">
        <f t="shared" si="9"/>
        <v>24.183048453655719</v>
      </c>
      <c r="AG83" s="148">
        <f t="shared" si="9"/>
        <v>23.735273969445334</v>
      </c>
      <c r="AH83" s="148">
        <f t="shared" si="9"/>
        <v>23.495759067120215</v>
      </c>
      <c r="AI83" s="148">
        <f t="shared" si="9"/>
        <v>23.285256411146136</v>
      </c>
    </row>
    <row r="84" spans="1:35" x14ac:dyDescent="0.45">
      <c r="A84" s="292" t="s">
        <v>381</v>
      </c>
      <c r="B84" s="148">
        <f t="shared" ref="B84:G84" si="10">B77*$B$28</f>
        <v>116.56560471277145</v>
      </c>
      <c r="C84" s="148">
        <f t="shared" si="10"/>
        <v>116.34132234350449</v>
      </c>
      <c r="D84" s="148">
        <f t="shared" si="10"/>
        <v>116.00785045953708</v>
      </c>
      <c r="E84" s="148">
        <f t="shared" si="10"/>
        <v>115.62277777544494</v>
      </c>
      <c r="F84" s="148">
        <f t="shared" si="10"/>
        <v>115.52776068461279</v>
      </c>
      <c r="G84" s="148">
        <f t="shared" si="10"/>
        <v>115.37026733469328</v>
      </c>
      <c r="H84" s="148">
        <f t="shared" ref="H84:AI84" si="11">H77*$B$28</f>
        <v>114.19697722541842</v>
      </c>
      <c r="I84" s="148">
        <f t="shared" si="11"/>
        <v>112.98336801170026</v>
      </c>
      <c r="J84" s="148">
        <f t="shared" si="11"/>
        <v>112.45188818724723</v>
      </c>
      <c r="K84" s="148">
        <f t="shared" si="11"/>
        <v>111.6854149179071</v>
      </c>
      <c r="L84" s="148">
        <f t="shared" si="11"/>
        <v>111.11911171860019</v>
      </c>
      <c r="M84" s="148">
        <f t="shared" si="11"/>
        <v>109.84065246350839</v>
      </c>
      <c r="N84" s="148">
        <f t="shared" si="11"/>
        <v>109.29811355578397</v>
      </c>
      <c r="O84" s="148">
        <f t="shared" si="11"/>
        <v>108.88276741428213</v>
      </c>
      <c r="P84" s="148">
        <f t="shared" si="11"/>
        <v>108.43458619533182</v>
      </c>
      <c r="Q84" s="148">
        <f t="shared" si="11"/>
        <v>107.63746346435462</v>
      </c>
      <c r="R84" s="148">
        <f t="shared" si="11"/>
        <v>106.51779729000434</v>
      </c>
      <c r="S84" s="148">
        <f t="shared" si="11"/>
        <v>105.93225897372518</v>
      </c>
      <c r="T84" s="148">
        <f t="shared" si="11"/>
        <v>104.90484067300338</v>
      </c>
      <c r="U84" s="148">
        <f t="shared" si="11"/>
        <v>104.61381757625814</v>
      </c>
      <c r="V84" s="148">
        <f t="shared" si="11"/>
        <v>104.14460840931302</v>
      </c>
      <c r="W84" s="148">
        <f t="shared" si="11"/>
        <v>103.64022424963319</v>
      </c>
      <c r="X84" s="148">
        <f t="shared" si="11"/>
        <v>103.14785256500296</v>
      </c>
      <c r="Y84" s="148">
        <f t="shared" si="11"/>
        <v>102.64741708715613</v>
      </c>
      <c r="Z84" s="148">
        <f t="shared" si="11"/>
        <v>102.27446246201197</v>
      </c>
      <c r="AA84" s="148">
        <f t="shared" si="11"/>
        <v>101.92151553490216</v>
      </c>
      <c r="AB84" s="148">
        <f t="shared" si="11"/>
        <v>100.06197399382478</v>
      </c>
      <c r="AC84" s="148">
        <f t="shared" si="11"/>
        <v>98.348159107496201</v>
      </c>
      <c r="AD84" s="148">
        <f t="shared" si="11"/>
        <v>97.622544044604339</v>
      </c>
      <c r="AE84" s="148">
        <f t="shared" si="11"/>
        <v>96.499633524494769</v>
      </c>
      <c r="AF84" s="148">
        <f t="shared" si="11"/>
        <v>95.532559576389261</v>
      </c>
      <c r="AG84" s="148">
        <f t="shared" si="11"/>
        <v>93.763674124598793</v>
      </c>
      <c r="AH84" s="148">
        <f t="shared" si="11"/>
        <v>92.817495989958019</v>
      </c>
      <c r="AI84" s="148">
        <f t="shared" si="11"/>
        <v>91.985927647307989</v>
      </c>
    </row>
    <row r="85" spans="1:35" x14ac:dyDescent="0.45">
      <c r="A85" s="292" t="s">
        <v>432</v>
      </c>
      <c r="B85" s="148">
        <f t="shared" ref="B85:G85" si="12">B77*$B$29</f>
        <v>80.460389807078741</v>
      </c>
      <c r="C85" s="148">
        <f t="shared" si="12"/>
        <v>80.305577013866369</v>
      </c>
      <c r="D85" s="148">
        <f t="shared" si="12"/>
        <v>80.075395239063809</v>
      </c>
      <c r="E85" s="148">
        <f t="shared" si="12"/>
        <v>79.809595577641758</v>
      </c>
      <c r="F85" s="148">
        <f t="shared" si="12"/>
        <v>79.744009230918564</v>
      </c>
      <c r="G85" s="148">
        <f t="shared" si="12"/>
        <v>79.635298120486198</v>
      </c>
      <c r="H85" s="148">
        <f t="shared" ref="H85:AI85" si="13">H77*$B$29</f>
        <v>78.825424746761044</v>
      </c>
      <c r="I85" s="148">
        <f t="shared" si="13"/>
        <v>77.987720771820591</v>
      </c>
      <c r="J85" s="148">
        <f t="shared" si="13"/>
        <v>77.620862349428663</v>
      </c>
      <c r="K85" s="148">
        <f t="shared" si="13"/>
        <v>77.091797723720461</v>
      </c>
      <c r="L85" s="148">
        <f t="shared" si="13"/>
        <v>76.700902173720905</v>
      </c>
      <c r="M85" s="148">
        <f t="shared" si="13"/>
        <v>75.818434911867598</v>
      </c>
      <c r="N85" s="148">
        <f t="shared" si="13"/>
        <v>75.443942864161258</v>
      </c>
      <c r="O85" s="148">
        <f t="shared" si="13"/>
        <v>75.157246693944913</v>
      </c>
      <c r="P85" s="148">
        <f t="shared" si="13"/>
        <v>74.847885835140886</v>
      </c>
      <c r="Q85" s="148">
        <f t="shared" si="13"/>
        <v>74.297665160555553</v>
      </c>
      <c r="R85" s="148">
        <f t="shared" si="13"/>
        <v>73.52480615927459</v>
      </c>
      <c r="S85" s="148">
        <f t="shared" si="13"/>
        <v>73.120633407879424</v>
      </c>
      <c r="T85" s="148">
        <f t="shared" si="13"/>
        <v>72.411449277837804</v>
      </c>
      <c r="U85" s="148">
        <f t="shared" si="13"/>
        <v>72.210568135714595</v>
      </c>
      <c r="V85" s="148">
        <f t="shared" si="13"/>
        <v>71.886692558811049</v>
      </c>
      <c r="W85" s="148">
        <f t="shared" si="13"/>
        <v>71.538537147097998</v>
      </c>
      <c r="X85" s="148">
        <f t="shared" si="13"/>
        <v>71.198673447399145</v>
      </c>
      <c r="Y85" s="148">
        <f t="shared" si="13"/>
        <v>70.853243646558113</v>
      </c>
      <c r="Z85" s="148">
        <f t="shared" si="13"/>
        <v>70.595808577324831</v>
      </c>
      <c r="AA85" s="148">
        <f t="shared" si="13"/>
        <v>70.352183990068212</v>
      </c>
      <c r="AB85" s="148">
        <f t="shared" si="13"/>
        <v>69.068619789237118</v>
      </c>
      <c r="AC85" s="148">
        <f t="shared" si="13"/>
        <v>67.88564463845438</v>
      </c>
      <c r="AD85" s="148">
        <f t="shared" si="13"/>
        <v>67.384782733658113</v>
      </c>
      <c r="AE85" s="148">
        <f t="shared" si="13"/>
        <v>66.609684295408556</v>
      </c>
      <c r="AF85" s="148">
        <f t="shared" si="13"/>
        <v>65.942153362689822</v>
      </c>
      <c r="AG85" s="148">
        <f t="shared" si="13"/>
        <v>64.721165290557948</v>
      </c>
      <c r="AH85" s="148">
        <f t="shared" si="13"/>
        <v>64.068057868967145</v>
      </c>
      <c r="AI85" s="148">
        <f t="shared" si="13"/>
        <v>63.494060820989603</v>
      </c>
    </row>
    <row r="86" spans="1:35" x14ac:dyDescent="0.45">
      <c r="A86" s="292" t="s">
        <v>430</v>
      </c>
      <c r="B86" s="148">
        <f t="shared" ref="B86:G86" si="14">B77*$B$30</f>
        <v>0</v>
      </c>
      <c r="C86" s="148">
        <f t="shared" si="14"/>
        <v>0</v>
      </c>
      <c r="D86" s="148">
        <f t="shared" si="14"/>
        <v>0</v>
      </c>
      <c r="E86" s="148">
        <f t="shared" si="14"/>
        <v>0</v>
      </c>
      <c r="F86" s="148">
        <f t="shared" si="14"/>
        <v>0</v>
      </c>
      <c r="G86" s="148">
        <f t="shared" si="14"/>
        <v>0</v>
      </c>
      <c r="H86" s="148">
        <f t="shared" ref="H86:AI86" si="15">H77*$B$30</f>
        <v>0</v>
      </c>
      <c r="I86" s="148">
        <f t="shared" si="15"/>
        <v>0</v>
      </c>
      <c r="J86" s="148">
        <f t="shared" si="15"/>
        <v>0</v>
      </c>
      <c r="K86" s="148">
        <f t="shared" si="15"/>
        <v>0</v>
      </c>
      <c r="L86" s="148">
        <f t="shared" si="15"/>
        <v>0</v>
      </c>
      <c r="M86" s="148">
        <f t="shared" si="15"/>
        <v>0</v>
      </c>
      <c r="N86" s="148">
        <f t="shared" si="15"/>
        <v>0</v>
      </c>
      <c r="O86" s="148">
        <f t="shared" si="15"/>
        <v>0</v>
      </c>
      <c r="P86" s="148">
        <f t="shared" si="15"/>
        <v>0</v>
      </c>
      <c r="Q86" s="148">
        <f t="shared" si="15"/>
        <v>0</v>
      </c>
      <c r="R86" s="148">
        <f t="shared" si="15"/>
        <v>0</v>
      </c>
      <c r="S86" s="148">
        <f t="shared" si="15"/>
        <v>0</v>
      </c>
      <c r="T86" s="148">
        <f t="shared" si="15"/>
        <v>0</v>
      </c>
      <c r="U86" s="148">
        <f t="shared" si="15"/>
        <v>0</v>
      </c>
      <c r="V86" s="148">
        <f t="shared" si="15"/>
        <v>0</v>
      </c>
      <c r="W86" s="148">
        <f t="shared" si="15"/>
        <v>0</v>
      </c>
      <c r="X86" s="148">
        <f t="shared" si="15"/>
        <v>0</v>
      </c>
      <c r="Y86" s="148">
        <f t="shared" si="15"/>
        <v>0</v>
      </c>
      <c r="Z86" s="148">
        <f t="shared" si="15"/>
        <v>0</v>
      </c>
      <c r="AA86" s="148">
        <f t="shared" si="15"/>
        <v>0</v>
      </c>
      <c r="AB86" s="148">
        <f t="shared" si="15"/>
        <v>0</v>
      </c>
      <c r="AC86" s="148">
        <f t="shared" si="15"/>
        <v>0</v>
      </c>
      <c r="AD86" s="148">
        <f t="shared" si="15"/>
        <v>0</v>
      </c>
      <c r="AE86" s="148">
        <f t="shared" si="15"/>
        <v>0</v>
      </c>
      <c r="AF86" s="148">
        <f t="shared" si="15"/>
        <v>0</v>
      </c>
      <c r="AG86" s="148">
        <f t="shared" si="15"/>
        <v>0</v>
      </c>
      <c r="AH86" s="148">
        <f t="shared" si="15"/>
        <v>0</v>
      </c>
      <c r="AI86" s="148">
        <f t="shared" si="15"/>
        <v>0</v>
      </c>
    </row>
    <row r="87" spans="1:35" x14ac:dyDescent="0.45">
      <c r="A87" s="292" t="s">
        <v>428</v>
      </c>
      <c r="B87" s="148">
        <f t="shared" ref="B87:G87" si="16">B77*$B$31</f>
        <v>0</v>
      </c>
      <c r="C87" s="148">
        <f t="shared" si="16"/>
        <v>0</v>
      </c>
      <c r="D87" s="148">
        <f t="shared" si="16"/>
        <v>0</v>
      </c>
      <c r="E87" s="148">
        <f t="shared" si="16"/>
        <v>0</v>
      </c>
      <c r="F87" s="148">
        <f t="shared" si="16"/>
        <v>0</v>
      </c>
      <c r="G87" s="148">
        <f t="shared" si="16"/>
        <v>0</v>
      </c>
      <c r="H87" s="148">
        <f t="shared" ref="H87:AI87" si="17">H77*$B$31</f>
        <v>0</v>
      </c>
      <c r="I87" s="148">
        <f t="shared" si="17"/>
        <v>0</v>
      </c>
      <c r="J87" s="148">
        <f t="shared" si="17"/>
        <v>0</v>
      </c>
      <c r="K87" s="148">
        <f t="shared" si="17"/>
        <v>0</v>
      </c>
      <c r="L87" s="148">
        <f t="shared" si="17"/>
        <v>0</v>
      </c>
      <c r="M87" s="148">
        <f t="shared" si="17"/>
        <v>0</v>
      </c>
      <c r="N87" s="148">
        <f t="shared" si="17"/>
        <v>0</v>
      </c>
      <c r="O87" s="148">
        <f t="shared" si="17"/>
        <v>0</v>
      </c>
      <c r="P87" s="148">
        <f t="shared" si="17"/>
        <v>0</v>
      </c>
      <c r="Q87" s="148">
        <f t="shared" si="17"/>
        <v>0</v>
      </c>
      <c r="R87" s="148">
        <f t="shared" si="17"/>
        <v>0</v>
      </c>
      <c r="S87" s="148">
        <f t="shared" si="17"/>
        <v>0</v>
      </c>
      <c r="T87" s="148">
        <f t="shared" si="17"/>
        <v>0</v>
      </c>
      <c r="U87" s="148">
        <f t="shared" si="17"/>
        <v>0</v>
      </c>
      <c r="V87" s="148">
        <f t="shared" si="17"/>
        <v>0</v>
      </c>
      <c r="W87" s="148">
        <f t="shared" si="17"/>
        <v>0</v>
      </c>
      <c r="X87" s="148">
        <f t="shared" si="17"/>
        <v>0</v>
      </c>
      <c r="Y87" s="148">
        <f t="shared" si="17"/>
        <v>0</v>
      </c>
      <c r="Z87" s="148">
        <f t="shared" si="17"/>
        <v>0</v>
      </c>
      <c r="AA87" s="148">
        <f t="shared" si="17"/>
        <v>0</v>
      </c>
      <c r="AB87" s="148">
        <f t="shared" si="17"/>
        <v>0</v>
      </c>
      <c r="AC87" s="148">
        <f t="shared" si="17"/>
        <v>0</v>
      </c>
      <c r="AD87" s="148">
        <f t="shared" si="17"/>
        <v>0</v>
      </c>
      <c r="AE87" s="148">
        <f t="shared" si="17"/>
        <v>0</v>
      </c>
      <c r="AF87" s="148">
        <f t="shared" si="17"/>
        <v>0</v>
      </c>
      <c r="AG87" s="148">
        <f t="shared" si="17"/>
        <v>0</v>
      </c>
      <c r="AH87" s="148">
        <f t="shared" si="17"/>
        <v>0</v>
      </c>
      <c r="AI87" s="148">
        <f t="shared" si="17"/>
        <v>0</v>
      </c>
    </row>
    <row r="88" spans="1:35" x14ac:dyDescent="0.45">
      <c r="A88" s="292" t="s">
        <v>289</v>
      </c>
      <c r="B88" s="148">
        <f t="shared" ref="B88:G88" si="18">B77*$B$32</f>
        <v>0</v>
      </c>
      <c r="C88" s="148">
        <f t="shared" si="18"/>
        <v>0</v>
      </c>
      <c r="D88" s="148">
        <f t="shared" si="18"/>
        <v>0</v>
      </c>
      <c r="E88" s="148">
        <f t="shared" si="18"/>
        <v>0</v>
      </c>
      <c r="F88" s="148">
        <f t="shared" si="18"/>
        <v>0</v>
      </c>
      <c r="G88" s="148">
        <f t="shared" si="18"/>
        <v>0</v>
      </c>
      <c r="H88" s="148">
        <f t="shared" ref="H88:AI88" si="19">H77*$B$32</f>
        <v>0</v>
      </c>
      <c r="I88" s="148">
        <f t="shared" si="19"/>
        <v>0</v>
      </c>
      <c r="J88" s="148">
        <f t="shared" si="19"/>
        <v>0</v>
      </c>
      <c r="K88" s="148">
        <f t="shared" si="19"/>
        <v>0</v>
      </c>
      <c r="L88" s="148">
        <f t="shared" si="19"/>
        <v>0</v>
      </c>
      <c r="M88" s="148">
        <f t="shared" si="19"/>
        <v>0</v>
      </c>
      <c r="N88" s="148">
        <f t="shared" si="19"/>
        <v>0</v>
      </c>
      <c r="O88" s="148">
        <f t="shared" si="19"/>
        <v>0</v>
      </c>
      <c r="P88" s="148">
        <f t="shared" si="19"/>
        <v>0</v>
      </c>
      <c r="Q88" s="148">
        <f t="shared" si="19"/>
        <v>0</v>
      </c>
      <c r="R88" s="148">
        <f t="shared" si="19"/>
        <v>0</v>
      </c>
      <c r="S88" s="148">
        <f t="shared" si="19"/>
        <v>0</v>
      </c>
      <c r="T88" s="148">
        <f t="shared" si="19"/>
        <v>0</v>
      </c>
      <c r="U88" s="148">
        <f t="shared" si="19"/>
        <v>0</v>
      </c>
      <c r="V88" s="148">
        <f t="shared" si="19"/>
        <v>0</v>
      </c>
      <c r="W88" s="148">
        <f t="shared" si="19"/>
        <v>0</v>
      </c>
      <c r="X88" s="148">
        <f t="shared" si="19"/>
        <v>0</v>
      </c>
      <c r="Y88" s="148">
        <f t="shared" si="19"/>
        <v>0</v>
      </c>
      <c r="Z88" s="148">
        <f t="shared" si="19"/>
        <v>0</v>
      </c>
      <c r="AA88" s="148">
        <f t="shared" si="19"/>
        <v>0</v>
      </c>
      <c r="AB88" s="148">
        <f t="shared" si="19"/>
        <v>0</v>
      </c>
      <c r="AC88" s="148">
        <f t="shared" si="19"/>
        <v>0</v>
      </c>
      <c r="AD88" s="148">
        <f t="shared" si="19"/>
        <v>0</v>
      </c>
      <c r="AE88" s="148">
        <f t="shared" si="19"/>
        <v>0</v>
      </c>
      <c r="AF88" s="148">
        <f t="shared" si="19"/>
        <v>0</v>
      </c>
      <c r="AG88" s="148">
        <f t="shared" si="19"/>
        <v>0</v>
      </c>
      <c r="AH88" s="148">
        <f t="shared" si="19"/>
        <v>0</v>
      </c>
      <c r="AI88" s="148">
        <f t="shared" si="19"/>
        <v>0</v>
      </c>
    </row>
    <row r="89" spans="1:35" x14ac:dyDescent="0.45">
      <c r="A89" s="292" t="s">
        <v>425</v>
      </c>
      <c r="B89" s="148">
        <f t="shared" ref="B89:G89" si="20">B77*$B$33</f>
        <v>0</v>
      </c>
      <c r="C89" s="148">
        <f t="shared" si="20"/>
        <v>0</v>
      </c>
      <c r="D89" s="148">
        <f t="shared" si="20"/>
        <v>0</v>
      </c>
      <c r="E89" s="148">
        <f t="shared" si="20"/>
        <v>0</v>
      </c>
      <c r="F89" s="148">
        <f t="shared" si="20"/>
        <v>0</v>
      </c>
      <c r="G89" s="148">
        <f t="shared" si="20"/>
        <v>0</v>
      </c>
      <c r="H89" s="148">
        <f t="shared" ref="H89:AI89" si="21">H77*$B$33</f>
        <v>0</v>
      </c>
      <c r="I89" s="148">
        <f t="shared" si="21"/>
        <v>0</v>
      </c>
      <c r="J89" s="148">
        <f t="shared" si="21"/>
        <v>0</v>
      </c>
      <c r="K89" s="148">
        <f t="shared" si="21"/>
        <v>0</v>
      </c>
      <c r="L89" s="148">
        <f t="shared" si="21"/>
        <v>0</v>
      </c>
      <c r="M89" s="148">
        <f t="shared" si="21"/>
        <v>0</v>
      </c>
      <c r="N89" s="148">
        <f t="shared" si="21"/>
        <v>0</v>
      </c>
      <c r="O89" s="148">
        <f t="shared" si="21"/>
        <v>0</v>
      </c>
      <c r="P89" s="148">
        <f t="shared" si="21"/>
        <v>0</v>
      </c>
      <c r="Q89" s="148">
        <f t="shared" si="21"/>
        <v>0</v>
      </c>
      <c r="R89" s="148">
        <f t="shared" si="21"/>
        <v>0</v>
      </c>
      <c r="S89" s="148">
        <f t="shared" si="21"/>
        <v>0</v>
      </c>
      <c r="T89" s="148">
        <f t="shared" si="21"/>
        <v>0</v>
      </c>
      <c r="U89" s="148">
        <f t="shared" si="21"/>
        <v>0</v>
      </c>
      <c r="V89" s="148">
        <f t="shared" si="21"/>
        <v>0</v>
      </c>
      <c r="W89" s="148">
        <f t="shared" si="21"/>
        <v>0</v>
      </c>
      <c r="X89" s="148">
        <f t="shared" si="21"/>
        <v>0</v>
      </c>
      <c r="Y89" s="148">
        <f t="shared" si="21"/>
        <v>0</v>
      </c>
      <c r="Z89" s="148">
        <f t="shared" si="21"/>
        <v>0</v>
      </c>
      <c r="AA89" s="148">
        <f t="shared" si="21"/>
        <v>0</v>
      </c>
      <c r="AB89" s="148">
        <f t="shared" si="21"/>
        <v>0</v>
      </c>
      <c r="AC89" s="148">
        <f t="shared" si="21"/>
        <v>0</v>
      </c>
      <c r="AD89" s="148">
        <f t="shared" si="21"/>
        <v>0</v>
      </c>
      <c r="AE89" s="148">
        <f t="shared" si="21"/>
        <v>0</v>
      </c>
      <c r="AF89" s="148">
        <f t="shared" si="21"/>
        <v>0</v>
      </c>
      <c r="AG89" s="148">
        <f t="shared" si="21"/>
        <v>0</v>
      </c>
      <c r="AH89" s="148">
        <f t="shared" si="21"/>
        <v>0</v>
      </c>
      <c r="AI89" s="148">
        <f t="shared" si="21"/>
        <v>0</v>
      </c>
    </row>
    <row r="90" spans="1:35" x14ac:dyDescent="0.45">
      <c r="A90" s="292" t="s">
        <v>423</v>
      </c>
      <c r="B90" s="148">
        <f t="shared" ref="B90:G90" si="22">B77*$B$34</f>
        <v>0</v>
      </c>
      <c r="C90" s="148">
        <f t="shared" si="22"/>
        <v>0</v>
      </c>
      <c r="D90" s="148">
        <f t="shared" si="22"/>
        <v>0</v>
      </c>
      <c r="E90" s="148">
        <f t="shared" si="22"/>
        <v>0</v>
      </c>
      <c r="F90" s="148">
        <f t="shared" si="22"/>
        <v>0</v>
      </c>
      <c r="G90" s="148">
        <f t="shared" si="22"/>
        <v>0</v>
      </c>
      <c r="H90" s="148">
        <f t="shared" ref="H90:AI90" si="23">H77*$B$34</f>
        <v>0</v>
      </c>
      <c r="I90" s="148">
        <f t="shared" si="23"/>
        <v>0</v>
      </c>
      <c r="J90" s="148">
        <f t="shared" si="23"/>
        <v>0</v>
      </c>
      <c r="K90" s="148">
        <f t="shared" si="23"/>
        <v>0</v>
      </c>
      <c r="L90" s="148">
        <f t="shared" si="23"/>
        <v>0</v>
      </c>
      <c r="M90" s="148">
        <f t="shared" si="23"/>
        <v>0</v>
      </c>
      <c r="N90" s="148">
        <f t="shared" si="23"/>
        <v>0</v>
      </c>
      <c r="O90" s="148">
        <f t="shared" si="23"/>
        <v>0</v>
      </c>
      <c r="P90" s="148">
        <f t="shared" si="23"/>
        <v>0</v>
      </c>
      <c r="Q90" s="148">
        <f t="shared" si="23"/>
        <v>0</v>
      </c>
      <c r="R90" s="148">
        <f t="shared" si="23"/>
        <v>0</v>
      </c>
      <c r="S90" s="148">
        <f t="shared" si="23"/>
        <v>0</v>
      </c>
      <c r="T90" s="148">
        <f t="shared" si="23"/>
        <v>0</v>
      </c>
      <c r="U90" s="148">
        <f t="shared" si="23"/>
        <v>0</v>
      </c>
      <c r="V90" s="148">
        <f t="shared" si="23"/>
        <v>0</v>
      </c>
      <c r="W90" s="148">
        <f t="shared" si="23"/>
        <v>0</v>
      </c>
      <c r="X90" s="148">
        <f t="shared" si="23"/>
        <v>0</v>
      </c>
      <c r="Y90" s="148">
        <f t="shared" si="23"/>
        <v>0</v>
      </c>
      <c r="Z90" s="148">
        <f t="shared" si="23"/>
        <v>0</v>
      </c>
      <c r="AA90" s="148">
        <f t="shared" si="23"/>
        <v>0</v>
      </c>
      <c r="AB90" s="148">
        <f t="shared" si="23"/>
        <v>0</v>
      </c>
      <c r="AC90" s="148">
        <f t="shared" si="23"/>
        <v>0</v>
      </c>
      <c r="AD90" s="148">
        <f t="shared" si="23"/>
        <v>0</v>
      </c>
      <c r="AE90" s="148">
        <f t="shared" si="23"/>
        <v>0</v>
      </c>
      <c r="AF90" s="148">
        <f t="shared" si="23"/>
        <v>0</v>
      </c>
      <c r="AG90" s="148">
        <f t="shared" si="23"/>
        <v>0</v>
      </c>
      <c r="AH90" s="148">
        <f t="shared" si="23"/>
        <v>0</v>
      </c>
      <c r="AI90" s="148">
        <f t="shared" si="23"/>
        <v>0</v>
      </c>
    </row>
    <row r="91" spans="1:35" x14ac:dyDescent="0.45">
      <c r="A91" s="292" t="s">
        <v>291</v>
      </c>
      <c r="B91" s="148">
        <f t="shared" ref="B91:G91" si="24">B77*$B$35</f>
        <v>0</v>
      </c>
      <c r="C91" s="148">
        <f t="shared" si="24"/>
        <v>0</v>
      </c>
      <c r="D91" s="148">
        <f t="shared" si="24"/>
        <v>0</v>
      </c>
      <c r="E91" s="148">
        <f t="shared" si="24"/>
        <v>0</v>
      </c>
      <c r="F91" s="148">
        <f t="shared" si="24"/>
        <v>0</v>
      </c>
      <c r="G91" s="148">
        <f t="shared" si="24"/>
        <v>0</v>
      </c>
      <c r="H91" s="148">
        <f t="shared" ref="H91:AI91" si="25">H77*$B$35</f>
        <v>0</v>
      </c>
      <c r="I91" s="148">
        <f t="shared" si="25"/>
        <v>0</v>
      </c>
      <c r="J91" s="148">
        <f t="shared" si="25"/>
        <v>0</v>
      </c>
      <c r="K91" s="148">
        <f t="shared" si="25"/>
        <v>0</v>
      </c>
      <c r="L91" s="148">
        <f t="shared" si="25"/>
        <v>0</v>
      </c>
      <c r="M91" s="148">
        <f t="shared" si="25"/>
        <v>0</v>
      </c>
      <c r="N91" s="148">
        <f t="shared" si="25"/>
        <v>0</v>
      </c>
      <c r="O91" s="148">
        <f t="shared" si="25"/>
        <v>0</v>
      </c>
      <c r="P91" s="148">
        <f t="shared" si="25"/>
        <v>0</v>
      </c>
      <c r="Q91" s="148">
        <f t="shared" si="25"/>
        <v>0</v>
      </c>
      <c r="R91" s="148">
        <f t="shared" si="25"/>
        <v>0</v>
      </c>
      <c r="S91" s="148">
        <f t="shared" si="25"/>
        <v>0</v>
      </c>
      <c r="T91" s="148">
        <f t="shared" si="25"/>
        <v>0</v>
      </c>
      <c r="U91" s="148">
        <f t="shared" si="25"/>
        <v>0</v>
      </c>
      <c r="V91" s="148">
        <f t="shared" si="25"/>
        <v>0</v>
      </c>
      <c r="W91" s="148">
        <f t="shared" si="25"/>
        <v>0</v>
      </c>
      <c r="X91" s="148">
        <f t="shared" si="25"/>
        <v>0</v>
      </c>
      <c r="Y91" s="148">
        <f t="shared" si="25"/>
        <v>0</v>
      </c>
      <c r="Z91" s="148">
        <f t="shared" si="25"/>
        <v>0</v>
      </c>
      <c r="AA91" s="148">
        <f t="shared" si="25"/>
        <v>0</v>
      </c>
      <c r="AB91" s="148">
        <f t="shared" si="25"/>
        <v>0</v>
      </c>
      <c r="AC91" s="148">
        <f t="shared" si="25"/>
        <v>0</v>
      </c>
      <c r="AD91" s="148">
        <f t="shared" si="25"/>
        <v>0</v>
      </c>
      <c r="AE91" s="148">
        <f t="shared" si="25"/>
        <v>0</v>
      </c>
      <c r="AF91" s="148">
        <f t="shared" si="25"/>
        <v>0</v>
      </c>
      <c r="AG91" s="148">
        <f t="shared" si="25"/>
        <v>0</v>
      </c>
      <c r="AH91" s="148">
        <f t="shared" si="25"/>
        <v>0</v>
      </c>
      <c r="AI91" s="148">
        <f t="shared" si="25"/>
        <v>0</v>
      </c>
    </row>
    <row r="92" spans="1:35" x14ac:dyDescent="0.45">
      <c r="A92" s="292" t="s">
        <v>420</v>
      </c>
      <c r="B92" s="148">
        <f t="shared" ref="B92:G92" si="26">B77*$B$36</f>
        <v>0.32539474428162823</v>
      </c>
      <c r="C92" s="148">
        <f t="shared" si="26"/>
        <v>0.32476865647146907</v>
      </c>
      <c r="D92" s="148">
        <f t="shared" si="26"/>
        <v>0.32383776438991491</v>
      </c>
      <c r="E92" s="148">
        <f t="shared" si="26"/>
        <v>0.32276282785199917</v>
      </c>
      <c r="F92" s="148">
        <f t="shared" si="26"/>
        <v>0.32249758612782248</v>
      </c>
      <c r="G92" s="148">
        <f t="shared" si="26"/>
        <v>0.3220579409301727</v>
      </c>
      <c r="H92" s="148">
        <f t="shared" ref="H92:AI92" si="27">H77*$B$36</f>
        <v>0.31878268288114181</v>
      </c>
      <c r="I92" s="148">
        <f t="shared" si="27"/>
        <v>0.31539487340913913</v>
      </c>
      <c r="J92" s="148">
        <f t="shared" si="27"/>
        <v>0.31391123900433437</v>
      </c>
      <c r="K92" s="148">
        <f t="shared" si="27"/>
        <v>0.31177161665098063</v>
      </c>
      <c r="L92" s="148">
        <f t="shared" si="27"/>
        <v>0.31019077223998653</v>
      </c>
      <c r="M92" s="148">
        <f t="shared" si="27"/>
        <v>0.30662193284340677</v>
      </c>
      <c r="N92" s="148">
        <f t="shared" si="27"/>
        <v>0.3051074268313046</v>
      </c>
      <c r="O92" s="148">
        <f t="shared" si="27"/>
        <v>0.30394798145429669</v>
      </c>
      <c r="P92" s="148">
        <f t="shared" si="27"/>
        <v>0.30269687643501147</v>
      </c>
      <c r="Q92" s="148">
        <f t="shared" si="27"/>
        <v>0.30047169562076931</v>
      </c>
      <c r="R92" s="148">
        <f t="shared" si="27"/>
        <v>0.2973461296411542</v>
      </c>
      <c r="S92" s="148">
        <f t="shared" si="27"/>
        <v>0.29571159009441367</v>
      </c>
      <c r="T92" s="148">
        <f t="shared" si="27"/>
        <v>0.29284353552499393</v>
      </c>
      <c r="U92" s="148">
        <f t="shared" si="27"/>
        <v>0.29203113990984825</v>
      </c>
      <c r="V92" s="148">
        <f t="shared" si="27"/>
        <v>0.29072133503842912</v>
      </c>
      <c r="W92" s="148">
        <f t="shared" si="27"/>
        <v>0.28931333861389946</v>
      </c>
      <c r="X92" s="148">
        <f t="shared" si="27"/>
        <v>0.28793887520501865</v>
      </c>
      <c r="Y92" s="148">
        <f t="shared" si="27"/>
        <v>0.28654190158879045</v>
      </c>
      <c r="Z92" s="148">
        <f t="shared" si="27"/>
        <v>0.28550079280565954</v>
      </c>
      <c r="AA92" s="148">
        <f t="shared" si="27"/>
        <v>0.28451553583062922</v>
      </c>
      <c r="AB92" s="148">
        <f t="shared" si="27"/>
        <v>0.27932459596692821</v>
      </c>
      <c r="AC92" s="148">
        <f t="shared" si="27"/>
        <v>0.27454045438367919</v>
      </c>
      <c r="AD92" s="148">
        <f t="shared" si="27"/>
        <v>0.2725148883651406</v>
      </c>
      <c r="AE92" s="148">
        <f t="shared" si="27"/>
        <v>0.26938026574260493</v>
      </c>
      <c r="AF92" s="148">
        <f t="shared" si="27"/>
        <v>0.26668066339574953</v>
      </c>
      <c r="AG92" s="148">
        <f t="shared" si="27"/>
        <v>0.26174279145087226</v>
      </c>
      <c r="AH92" s="148">
        <f t="shared" si="27"/>
        <v>0.25910152010050302</v>
      </c>
      <c r="AI92" s="148">
        <f t="shared" si="27"/>
        <v>0.25678018381201501</v>
      </c>
    </row>
    <row r="93" spans="1:35" x14ac:dyDescent="0.45">
      <c r="A93" s="292" t="s">
        <v>231</v>
      </c>
      <c r="B93" s="148">
        <f t="shared" ref="B93:G93" si="28">B77*$B$37</f>
        <v>0</v>
      </c>
      <c r="C93" s="148">
        <f t="shared" si="28"/>
        <v>0</v>
      </c>
      <c r="D93" s="148">
        <f t="shared" si="28"/>
        <v>0</v>
      </c>
      <c r="E93" s="148">
        <f t="shared" si="28"/>
        <v>0</v>
      </c>
      <c r="F93" s="148">
        <f t="shared" si="28"/>
        <v>0</v>
      </c>
      <c r="G93" s="148">
        <f t="shared" si="28"/>
        <v>0</v>
      </c>
      <c r="H93" s="148">
        <f t="shared" ref="H93:AI93" si="29">H77*$B$37</f>
        <v>0</v>
      </c>
      <c r="I93" s="148">
        <f t="shared" si="29"/>
        <v>0</v>
      </c>
      <c r="J93" s="148">
        <f t="shared" si="29"/>
        <v>0</v>
      </c>
      <c r="K93" s="148">
        <f t="shared" si="29"/>
        <v>0</v>
      </c>
      <c r="L93" s="148">
        <f t="shared" si="29"/>
        <v>0</v>
      </c>
      <c r="M93" s="148">
        <f t="shared" si="29"/>
        <v>0</v>
      </c>
      <c r="N93" s="148">
        <f t="shared" si="29"/>
        <v>0</v>
      </c>
      <c r="O93" s="148">
        <f t="shared" si="29"/>
        <v>0</v>
      </c>
      <c r="P93" s="148">
        <f t="shared" si="29"/>
        <v>0</v>
      </c>
      <c r="Q93" s="148">
        <f t="shared" si="29"/>
        <v>0</v>
      </c>
      <c r="R93" s="148">
        <f t="shared" si="29"/>
        <v>0</v>
      </c>
      <c r="S93" s="148">
        <f t="shared" si="29"/>
        <v>0</v>
      </c>
      <c r="T93" s="148">
        <f t="shared" si="29"/>
        <v>0</v>
      </c>
      <c r="U93" s="148">
        <f t="shared" si="29"/>
        <v>0</v>
      </c>
      <c r="V93" s="148">
        <f t="shared" si="29"/>
        <v>0</v>
      </c>
      <c r="W93" s="148">
        <f t="shared" si="29"/>
        <v>0</v>
      </c>
      <c r="X93" s="148">
        <f t="shared" si="29"/>
        <v>0</v>
      </c>
      <c r="Y93" s="148">
        <f t="shared" si="29"/>
        <v>0</v>
      </c>
      <c r="Z93" s="148">
        <f t="shared" si="29"/>
        <v>0</v>
      </c>
      <c r="AA93" s="148">
        <f t="shared" si="29"/>
        <v>0</v>
      </c>
      <c r="AB93" s="148">
        <f t="shared" si="29"/>
        <v>0</v>
      </c>
      <c r="AC93" s="148">
        <f t="shared" si="29"/>
        <v>0</v>
      </c>
      <c r="AD93" s="148">
        <f t="shared" si="29"/>
        <v>0</v>
      </c>
      <c r="AE93" s="148">
        <f t="shared" si="29"/>
        <v>0</v>
      </c>
      <c r="AF93" s="148">
        <f t="shared" si="29"/>
        <v>0</v>
      </c>
      <c r="AG93" s="148">
        <f t="shared" si="29"/>
        <v>0</v>
      </c>
      <c r="AH93" s="148">
        <f t="shared" si="29"/>
        <v>0</v>
      </c>
      <c r="AI93" s="148">
        <f t="shared" si="29"/>
        <v>0</v>
      </c>
    </row>
    <row r="94" spans="1:35" x14ac:dyDescent="0.45">
      <c r="A94" s="292" t="s">
        <v>413</v>
      </c>
      <c r="B94" s="148">
        <f t="shared" ref="B94:G94" si="30">B77*$B$38</f>
        <v>0.81714885943392812</v>
      </c>
      <c r="C94" s="148">
        <f t="shared" si="30"/>
        <v>0.81557659390423576</v>
      </c>
      <c r="D94" s="148">
        <f t="shared" si="30"/>
        <v>0.81323888742290529</v>
      </c>
      <c r="E94" s="148">
        <f t="shared" si="30"/>
        <v>0.8105394487215799</v>
      </c>
      <c r="F94" s="148">
        <f t="shared" si="30"/>
        <v>0.80987335937565708</v>
      </c>
      <c r="G94" s="148">
        <f t="shared" si="30"/>
        <v>0.80876929860599645</v>
      </c>
      <c r="H94" s="148">
        <f t="shared" ref="H94:AI94" si="31">H77*$B$38</f>
        <v>0.8005442936661471</v>
      </c>
      <c r="I94" s="148">
        <f t="shared" si="31"/>
        <v>0.79203664351298275</v>
      </c>
      <c r="J94" s="148">
        <f t="shared" si="31"/>
        <v>0.78831086065075606</v>
      </c>
      <c r="K94" s="148">
        <f t="shared" si="31"/>
        <v>0.78293772541612827</v>
      </c>
      <c r="L94" s="148">
        <f t="shared" si="31"/>
        <v>0.77896782353514304</v>
      </c>
      <c r="M94" s="148">
        <f t="shared" si="31"/>
        <v>0.7700055612562724</v>
      </c>
      <c r="N94" s="148">
        <f t="shared" si="31"/>
        <v>0.76620225194613789</v>
      </c>
      <c r="O94" s="148">
        <f t="shared" si="31"/>
        <v>0.76329059008297662</v>
      </c>
      <c r="P94" s="148">
        <f t="shared" si="31"/>
        <v>0.76014874757473949</v>
      </c>
      <c r="Q94" s="148">
        <f t="shared" si="31"/>
        <v>0.754560753311321</v>
      </c>
      <c r="R94" s="148">
        <f t="shared" si="31"/>
        <v>0.7467116631824483</v>
      </c>
      <c r="S94" s="148">
        <f t="shared" si="31"/>
        <v>0.74260691917600341</v>
      </c>
      <c r="T94" s="148">
        <f t="shared" si="31"/>
        <v>0.73540450561099768</v>
      </c>
      <c r="U94" s="148">
        <f t="shared" si="31"/>
        <v>0.73336437385720732</v>
      </c>
      <c r="V94" s="148">
        <f t="shared" si="31"/>
        <v>0.73007512110936701</v>
      </c>
      <c r="W94" s="148">
        <f t="shared" si="31"/>
        <v>0.72653928442911719</v>
      </c>
      <c r="X94" s="148">
        <f t="shared" si="31"/>
        <v>0.72308765766919469</v>
      </c>
      <c r="Y94" s="148">
        <f t="shared" si="31"/>
        <v>0.71957950206059595</v>
      </c>
      <c r="Z94" s="148">
        <f t="shared" si="31"/>
        <v>0.71696501344443764</v>
      </c>
      <c r="AA94" s="148">
        <f t="shared" si="31"/>
        <v>0.71449078290585666</v>
      </c>
      <c r="AB94" s="148">
        <f t="shared" si="31"/>
        <v>0.7014550143092313</v>
      </c>
      <c r="AC94" s="148">
        <f t="shared" si="31"/>
        <v>0.68944081952943237</v>
      </c>
      <c r="AD94" s="148">
        <f t="shared" si="31"/>
        <v>0.68435410872403468</v>
      </c>
      <c r="AE94" s="148">
        <f t="shared" si="31"/>
        <v>0.67648227506422653</v>
      </c>
      <c r="AF94" s="148">
        <f t="shared" si="31"/>
        <v>0.66970288782019416</v>
      </c>
      <c r="AG94" s="148">
        <f t="shared" si="31"/>
        <v>0.65730263705186887</v>
      </c>
      <c r="AH94" s="148">
        <f t="shared" si="31"/>
        <v>0.65066973375721182</v>
      </c>
      <c r="AI94" s="148">
        <f t="shared" si="31"/>
        <v>0.64484026867261657</v>
      </c>
    </row>
    <row r="95" spans="1:35" x14ac:dyDescent="0.45">
      <c r="A95" s="292" t="s">
        <v>36</v>
      </c>
      <c r="B95" s="148">
        <f t="shared" ref="B95:G95" si="32">B77*$B$39</f>
        <v>934.75028664457352</v>
      </c>
      <c r="C95" s="148">
        <f t="shared" si="32"/>
        <v>932.95174573297106</v>
      </c>
      <c r="D95" s="148">
        <f t="shared" si="32"/>
        <v>930.27760407776725</v>
      </c>
      <c r="E95" s="148">
        <f t="shared" si="32"/>
        <v>927.1896708686437</v>
      </c>
      <c r="F95" s="148">
        <f t="shared" si="32"/>
        <v>926.42772009328132</v>
      </c>
      <c r="G95" s="148">
        <f t="shared" si="32"/>
        <v>925.16476646004946</v>
      </c>
      <c r="H95" s="148">
        <f t="shared" ref="H95:AI95" si="33">H77*$B$39</f>
        <v>915.75604534832553</v>
      </c>
      <c r="I95" s="148">
        <f t="shared" si="33"/>
        <v>906.02400163617835</v>
      </c>
      <c r="J95" s="148">
        <f t="shared" si="33"/>
        <v>901.76201612615216</v>
      </c>
      <c r="K95" s="148">
        <f t="shared" si="33"/>
        <v>895.61559660568957</v>
      </c>
      <c r="L95" s="148">
        <f t="shared" si="33"/>
        <v>891.07435925540756</v>
      </c>
      <c r="M95" s="148">
        <f t="shared" si="33"/>
        <v>880.82227710728876</v>
      </c>
      <c r="N95" s="148">
        <f t="shared" si="33"/>
        <v>876.47160779312117</v>
      </c>
      <c r="O95" s="148">
        <f t="shared" si="33"/>
        <v>873.14090894947662</v>
      </c>
      <c r="P95" s="148">
        <f t="shared" si="33"/>
        <v>869.54690260502514</v>
      </c>
      <c r="Q95" s="148">
        <f t="shared" si="33"/>
        <v>863.15470223761952</v>
      </c>
      <c r="R95" s="148">
        <f t="shared" si="33"/>
        <v>854.17599638352908</v>
      </c>
      <c r="S95" s="148">
        <f t="shared" si="33"/>
        <v>849.48051086417706</v>
      </c>
      <c r="T95" s="148">
        <f t="shared" si="33"/>
        <v>841.24154917843748</v>
      </c>
      <c r="U95" s="148">
        <f t="shared" si="33"/>
        <v>838.90780824539718</v>
      </c>
      <c r="V95" s="148">
        <f t="shared" si="33"/>
        <v>835.14517685529756</v>
      </c>
      <c r="W95" s="148">
        <f t="shared" si="33"/>
        <v>831.10047396887182</v>
      </c>
      <c r="X95" s="148">
        <f t="shared" si="33"/>
        <v>827.15210022279246</v>
      </c>
      <c r="Y95" s="148">
        <f t="shared" si="33"/>
        <v>823.13906217853309</v>
      </c>
      <c r="Z95" s="148">
        <f t="shared" si="33"/>
        <v>820.14830479673128</v>
      </c>
      <c r="AA95" s="148">
        <f t="shared" si="33"/>
        <v>817.31799098247041</v>
      </c>
      <c r="AB95" s="148">
        <f t="shared" si="33"/>
        <v>802.4061566310537</v>
      </c>
      <c r="AC95" s="148">
        <f t="shared" si="33"/>
        <v>788.66291770393764</v>
      </c>
      <c r="AD95" s="148">
        <f t="shared" si="33"/>
        <v>782.84414389237372</v>
      </c>
      <c r="AE95" s="148">
        <f t="shared" si="33"/>
        <v>773.83942133176049</v>
      </c>
      <c r="AF95" s="148">
        <f t="shared" si="33"/>
        <v>766.08436655015828</v>
      </c>
      <c r="AG95" s="148">
        <f t="shared" si="33"/>
        <v>751.89951170230802</v>
      </c>
      <c r="AH95" s="148">
        <f t="shared" si="33"/>
        <v>744.31202236742547</v>
      </c>
      <c r="AI95" s="148">
        <f t="shared" si="33"/>
        <v>737.64359947739683</v>
      </c>
    </row>
    <row r="97" spans="1:35" x14ac:dyDescent="0.45">
      <c r="B97" s="342">
        <f t="shared" ref="B97:AH97" si="34">SUM(B81:B95)</f>
        <v>1524.0401685386023</v>
      </c>
      <c r="C97" s="342">
        <f t="shared" si="34"/>
        <v>1521.1077826028015</v>
      </c>
      <c r="D97" s="342">
        <f t="shared" si="34"/>
        <v>1516.7477953879034</v>
      </c>
      <c r="E97" s="342">
        <f t="shared" si="34"/>
        <v>1511.7131521086142</v>
      </c>
      <c r="F97" s="342">
        <f t="shared" si="34"/>
        <v>1510.4708485707679</v>
      </c>
      <c r="G97" s="342">
        <f t="shared" si="34"/>
        <v>1508.4116974845922</v>
      </c>
      <c r="H97" s="342">
        <f t="shared" si="34"/>
        <v>1493.0714840460732</v>
      </c>
      <c r="I97" s="342">
        <f t="shared" si="34"/>
        <v>1477.2041173801294</v>
      </c>
      <c r="J97" s="342">
        <f t="shared" si="34"/>
        <v>1470.2552699630019</v>
      </c>
      <c r="K97" s="342">
        <f t="shared" si="34"/>
        <v>1460.2339943606155</v>
      </c>
      <c r="L97" s="342">
        <f t="shared" si="34"/>
        <v>1452.8298477820231</v>
      </c>
      <c r="M97" s="342">
        <f t="shared" si="34"/>
        <v>1436.1145974866986</v>
      </c>
      <c r="N97" s="342">
        <f t="shared" si="34"/>
        <v>1429.0211577846137</v>
      </c>
      <c r="O97" s="342">
        <f t="shared" si="34"/>
        <v>1423.5907033632079</v>
      </c>
      <c r="P97" s="342">
        <f t="shared" si="34"/>
        <v>1417.730945828831</v>
      </c>
      <c r="Q97" s="342">
        <f t="shared" si="34"/>
        <v>1407.3089430068326</v>
      </c>
      <c r="R97" s="342">
        <f t="shared" si="34"/>
        <v>1392.6698371636594</v>
      </c>
      <c r="S97" s="342">
        <f t="shared" si="34"/>
        <v>1385.0142005251603</v>
      </c>
      <c r="T97" s="342">
        <f t="shared" si="34"/>
        <v>1371.5811920142014</v>
      </c>
      <c r="U97" s="342">
        <f t="shared" si="34"/>
        <v>1367.7762026221321</v>
      </c>
      <c r="V97" s="342">
        <f t="shared" si="34"/>
        <v>1361.641514609893</v>
      </c>
      <c r="W97" s="342">
        <f t="shared" si="34"/>
        <v>1355.0469301986436</v>
      </c>
      <c r="X97" s="342">
        <f t="shared" si="34"/>
        <v>1348.6094032190813</v>
      </c>
      <c r="Y97" s="342">
        <f t="shared" si="34"/>
        <v>1342.0664459558325</v>
      </c>
      <c r="Z97" s="342">
        <f t="shared" si="34"/>
        <v>1337.1902405677806</v>
      </c>
      <c r="AA97" s="342">
        <f t="shared" si="34"/>
        <v>1332.5756263717399</v>
      </c>
      <c r="AB97" s="342">
        <f t="shared" si="34"/>
        <v>1308.2629999271608</v>
      </c>
      <c r="AC97" s="342">
        <f t="shared" si="34"/>
        <v>1285.8556805927806</v>
      </c>
      <c r="AD97" s="342">
        <f t="shared" si="34"/>
        <v>1276.3686067216433</v>
      </c>
      <c r="AE97" s="342">
        <f t="shared" si="34"/>
        <v>1261.687082591618</v>
      </c>
      <c r="AF97" s="342">
        <f t="shared" si="34"/>
        <v>1249.0430479598608</v>
      </c>
      <c r="AG97" s="342">
        <f t="shared" si="34"/>
        <v>1225.9157070198378</v>
      </c>
      <c r="AH97" s="342">
        <f t="shared" si="34"/>
        <v>1213.5448752694365</v>
      </c>
      <c r="AI97" s="342">
        <f>SUM(AI81:AI95)</f>
        <v>1202.672512360956</v>
      </c>
    </row>
    <row r="99" spans="1:35" s="287" customFormat="1" x14ac:dyDescent="0.45">
      <c r="A99" s="343" t="s">
        <v>705</v>
      </c>
      <c r="B99" s="289"/>
    </row>
    <row r="100" spans="1:35" s="287" customFormat="1" x14ac:dyDescent="0.45">
      <c r="B100" s="1">
        <v>2017</v>
      </c>
      <c r="C100" s="1">
        <v>2018</v>
      </c>
      <c r="D100" s="1">
        <v>2019</v>
      </c>
      <c r="E100" s="1">
        <v>2020</v>
      </c>
      <c r="F100" s="1">
        <v>2021</v>
      </c>
      <c r="G100" s="1">
        <v>2022</v>
      </c>
      <c r="H100" s="1">
        <v>2023</v>
      </c>
      <c r="I100" s="1">
        <v>2024</v>
      </c>
      <c r="J100" s="1">
        <v>2025</v>
      </c>
      <c r="K100" s="1">
        <v>2026</v>
      </c>
      <c r="L100" s="1">
        <v>2027</v>
      </c>
      <c r="M100" s="1">
        <v>2028</v>
      </c>
      <c r="N100" s="1">
        <v>2029</v>
      </c>
      <c r="O100" s="1">
        <v>2030</v>
      </c>
      <c r="P100" s="1">
        <v>2031</v>
      </c>
      <c r="Q100" s="1">
        <v>2032</v>
      </c>
      <c r="R100" s="1">
        <v>2033</v>
      </c>
      <c r="S100" s="1">
        <v>2034</v>
      </c>
      <c r="T100" s="1">
        <v>2035</v>
      </c>
      <c r="U100" s="1">
        <v>2036</v>
      </c>
      <c r="V100" s="1">
        <v>2037</v>
      </c>
      <c r="W100" s="1">
        <v>2038</v>
      </c>
      <c r="X100" s="1">
        <v>2039</v>
      </c>
      <c r="Y100" s="1">
        <v>2040</v>
      </c>
      <c r="Z100" s="1">
        <v>2041</v>
      </c>
      <c r="AA100" s="1">
        <v>2042</v>
      </c>
      <c r="AB100" s="1">
        <v>2043</v>
      </c>
      <c r="AC100" s="1">
        <v>2044</v>
      </c>
      <c r="AD100" s="1">
        <v>2045</v>
      </c>
      <c r="AE100" s="1">
        <v>2046</v>
      </c>
      <c r="AF100" s="1">
        <v>2047</v>
      </c>
      <c r="AG100" s="1">
        <v>2048</v>
      </c>
      <c r="AH100" s="1">
        <v>2049</v>
      </c>
      <c r="AI100" s="1">
        <v>2050</v>
      </c>
    </row>
    <row r="101" spans="1:35" s="287" customFormat="1" x14ac:dyDescent="0.45">
      <c r="A101" s="287" t="s">
        <v>515</v>
      </c>
      <c r="B101" s="353">
        <f>'CEB-Prim En. Production-cenpren'!T2</f>
        <v>10268.414983032853</v>
      </c>
      <c r="C101" s="353">
        <f>'CEB-Prim En. Production-cenpren'!U2</f>
        <v>10248.657658848882</v>
      </c>
      <c r="D101" s="353">
        <f>'CEB-Prim En. Production-cenpren'!V2</f>
        <v>10219.281688997495</v>
      </c>
      <c r="E101" s="353">
        <f>'CEB-Prim En. Production-cenpren'!W2</f>
        <v>10185.360137879292</v>
      </c>
      <c r="F101" s="353">
        <f>'CEB-Prim En. Production-cenpren'!X2</f>
        <v>10176.989959372955</v>
      </c>
      <c r="G101" s="353">
        <f>'CEB-Prim En. Production-cenpren'!Y2</f>
        <v>10163.116166344331</v>
      </c>
      <c r="H101" s="353">
        <f>'CEB-Prim En. Production-cenpren'!Z2</f>
        <v>10059.75952209915</v>
      </c>
      <c r="I101" s="353">
        <f>'CEB-Prim En. Production-cenpren'!AA2</f>
        <v>9952.8511157609555</v>
      </c>
      <c r="J101" s="353">
        <f>'CEB-Prim En. Production-cenpren'!AB2</f>
        <v>9906.0323701623656</v>
      </c>
      <c r="K101" s="353">
        <f>'CEB-Prim En. Production-cenpren'!AC2</f>
        <v>9838.5127478657196</v>
      </c>
      <c r="L101" s="353">
        <f>'CEB-Prim En. Production-cenpren'!AD2</f>
        <v>9788.6263661064422</v>
      </c>
      <c r="M101" s="353">
        <f>'CEB-Prim En. Production-cenpren'!AE2</f>
        <v>9676.0052356921151</v>
      </c>
      <c r="N101" s="353">
        <f>'CEB-Prim En. Production-cenpren'!AF2</f>
        <v>9628.2122811350382</v>
      </c>
      <c r="O101" s="353">
        <f>'CEB-Prim En. Production-cenpren'!AG2</f>
        <v>9591.6239019724926</v>
      </c>
      <c r="P101" s="353">
        <f>'CEB-Prim En. Production-cenpren'!AH2</f>
        <v>9552.1430383410352</v>
      </c>
      <c r="Q101" s="353">
        <f>'CEB-Prim En. Production-cenpren'!AI2</f>
        <v>9481.9234653010171</v>
      </c>
      <c r="R101" s="353">
        <f>'CEB-Prim En. Production-cenpren'!AJ2</f>
        <v>9383.2906228855918</v>
      </c>
      <c r="S101" s="353">
        <f>'CEB-Prim En. Production-cenpren'!AK2</f>
        <v>9331.7097947773673</v>
      </c>
      <c r="T101" s="353">
        <f>'CEB-Prim En. Production-cenpren'!AL2</f>
        <v>9241.2031869407765</v>
      </c>
      <c r="U101" s="353">
        <f>'CEB-Prim En. Production-cenpren'!AM2</f>
        <v>9215.5665856947144</v>
      </c>
      <c r="V101" s="353">
        <f>'CEB-Prim En. Production-cenpren'!AN2</f>
        <v>9174.2333429091796</v>
      </c>
      <c r="W101" s="353">
        <f>'CEB-Prim En. Production-cenpren'!AO2</f>
        <v>9129.8014894887565</v>
      </c>
      <c r="X101" s="353">
        <f>'CEB-Prim En. Production-cenpren'!AP2</f>
        <v>9086.4278305424814</v>
      </c>
      <c r="Y101" s="353">
        <f>'CEB-Prim En. Production-cenpren'!AQ2</f>
        <v>9042.3438216152681</v>
      </c>
      <c r="Z101" s="353">
        <f>'CEB-Prim En. Production-cenpren'!AR2</f>
        <v>9009.4897659934741</v>
      </c>
      <c r="AA101" s="353">
        <f>'CEB-Prim En. Production-cenpren'!AS2</f>
        <v>8978.3982143862886</v>
      </c>
      <c r="AB101" s="353">
        <f>'CEB-Prim En. Production-cenpren'!AT2</f>
        <v>8814.5887933394733</v>
      </c>
      <c r="AC101" s="353">
        <f>'CEB-Prim En. Production-cenpren'!AU2</f>
        <v>8663.6166219147672</v>
      </c>
      <c r="AD101" s="353">
        <f>'CEB-Prim En. Production-cenpren'!AV2</f>
        <v>8599.696251904481</v>
      </c>
      <c r="AE101" s="353">
        <f>'CEB-Prim En. Production-cenpren'!AW2</f>
        <v>8500.7776108721573</v>
      </c>
      <c r="AF101" s="353">
        <f>'CEB-Prim En. Production-cenpren'!AX2</f>
        <v>8415.5868151576196</v>
      </c>
      <c r="AG101" s="353">
        <f>'CEB-Prim En. Production-cenpren'!AY2</f>
        <v>8259.7634063468395</v>
      </c>
      <c r="AH101" s="353">
        <f>'CEB-Prim En. Production-cenpren'!AZ2</f>
        <v>8176.4133498846086</v>
      </c>
      <c r="AI101" s="353">
        <f>'CEB-Prim En. Production-cenpren'!BA2</f>
        <v>8103.1594183314373</v>
      </c>
    </row>
    <row r="102" spans="1:35" s="287" customFormat="1" x14ac:dyDescent="0.45">
      <c r="A102" s="287" t="s">
        <v>516</v>
      </c>
      <c r="B102" s="353">
        <f>B101*$T$19</f>
        <v>8744.0672066009429</v>
      </c>
      <c r="C102" s="353">
        <f t="shared" ref="C102:AI102" si="35">C101*$T$19</f>
        <v>8727.2428602171331</v>
      </c>
      <c r="D102" s="353">
        <f t="shared" si="35"/>
        <v>8702.2277575879489</v>
      </c>
      <c r="E102" s="353">
        <f t="shared" si="35"/>
        <v>8673.3418659269846</v>
      </c>
      <c r="F102" s="353">
        <f t="shared" si="35"/>
        <v>8666.2142417014729</v>
      </c>
      <c r="G102" s="353">
        <f t="shared" si="35"/>
        <v>8654.4000153721699</v>
      </c>
      <c r="H102" s="353">
        <f t="shared" si="35"/>
        <v>8566.3866807901595</v>
      </c>
      <c r="I102" s="353">
        <f t="shared" si="35"/>
        <v>8475.3488437416545</v>
      </c>
      <c r="J102" s="353">
        <f t="shared" si="35"/>
        <v>8435.4803480956089</v>
      </c>
      <c r="K102" s="353">
        <f t="shared" si="35"/>
        <v>8377.9840240668545</v>
      </c>
      <c r="L102" s="353">
        <f t="shared" si="35"/>
        <v>8335.503283317863</v>
      </c>
      <c r="M102" s="353">
        <f t="shared" si="35"/>
        <v>8239.6007769570042</v>
      </c>
      <c r="N102" s="353">
        <f t="shared" si="35"/>
        <v>8198.9026938215211</v>
      </c>
      <c r="O102" s="353">
        <f t="shared" si="35"/>
        <v>8167.7458651477164</v>
      </c>
      <c r="P102" s="353">
        <f t="shared" si="35"/>
        <v>8134.1259417672773</v>
      </c>
      <c r="Q102" s="353">
        <f t="shared" si="35"/>
        <v>8074.3304750963944</v>
      </c>
      <c r="R102" s="353">
        <f t="shared" si="35"/>
        <v>7990.3396932392479</v>
      </c>
      <c r="S102" s="353">
        <f t="shared" si="35"/>
        <v>7946.4160469612489</v>
      </c>
      <c r="T102" s="353">
        <f t="shared" si="35"/>
        <v>7869.3451589154993</v>
      </c>
      <c r="U102" s="353">
        <f t="shared" si="35"/>
        <v>7847.5143150496442</v>
      </c>
      <c r="V102" s="353">
        <f t="shared" si="35"/>
        <v>7812.3169984841688</v>
      </c>
      <c r="W102" s="353">
        <f t="shared" si="35"/>
        <v>7774.4810605069852</v>
      </c>
      <c r="X102" s="353">
        <f t="shared" si="35"/>
        <v>7737.5462278722407</v>
      </c>
      <c r="Y102" s="353">
        <f t="shared" si="35"/>
        <v>7700.0064968199904</v>
      </c>
      <c r="Z102" s="353">
        <f t="shared" si="35"/>
        <v>7672.0296307855479</v>
      </c>
      <c r="AA102" s="353">
        <f t="shared" si="35"/>
        <v>7645.5536247748878</v>
      </c>
      <c r="AB102" s="353">
        <f t="shared" si="35"/>
        <v>7506.0617373633913</v>
      </c>
      <c r="AC102" s="353">
        <f t="shared" si="35"/>
        <v>7377.5014079020857</v>
      </c>
      <c r="AD102" s="353">
        <f t="shared" si="35"/>
        <v>7323.070026606697</v>
      </c>
      <c r="AE102" s="353">
        <f t="shared" si="35"/>
        <v>7238.8358729810907</v>
      </c>
      <c r="AF102" s="353">
        <f t="shared" si="35"/>
        <v>7166.2916639339692</v>
      </c>
      <c r="AG102" s="353">
        <f t="shared" si="35"/>
        <v>7033.6002640193274</v>
      </c>
      <c r="AH102" s="353">
        <f t="shared" si="35"/>
        <v>6962.623536200671</v>
      </c>
      <c r="AI102" s="353">
        <f t="shared" si="35"/>
        <v>6900.2441620025038</v>
      </c>
    </row>
    <row r="104" spans="1:35" x14ac:dyDescent="0.45">
      <c r="A104" s="297" t="s">
        <v>701</v>
      </c>
      <c r="B104" s="297"/>
      <c r="C104" s="297"/>
      <c r="D104" s="297"/>
      <c r="E104" s="297"/>
    </row>
    <row r="105" spans="1:35" x14ac:dyDescent="0.45">
      <c r="B105" s="1">
        <v>2017</v>
      </c>
      <c r="C105" s="1">
        <v>2018</v>
      </c>
      <c r="D105" s="1">
        <v>2019</v>
      </c>
      <c r="E105" s="1">
        <v>2020</v>
      </c>
      <c r="F105" s="1">
        <v>2021</v>
      </c>
      <c r="G105" s="1">
        <v>2022</v>
      </c>
      <c r="H105" s="1">
        <v>2023</v>
      </c>
      <c r="I105" s="1">
        <v>2024</v>
      </c>
      <c r="J105" s="1">
        <v>2025</v>
      </c>
      <c r="K105" s="1">
        <v>2026</v>
      </c>
      <c r="L105" s="1">
        <v>2027</v>
      </c>
      <c r="M105" s="1">
        <v>2028</v>
      </c>
      <c r="N105" s="1">
        <v>2029</v>
      </c>
      <c r="O105" s="1">
        <v>2030</v>
      </c>
      <c r="P105" s="1">
        <v>2031</v>
      </c>
      <c r="Q105" s="1">
        <v>2032</v>
      </c>
      <c r="R105" s="1">
        <v>2033</v>
      </c>
      <c r="S105" s="1">
        <v>2034</v>
      </c>
      <c r="T105" s="1">
        <v>2035</v>
      </c>
      <c r="U105" s="1">
        <v>2036</v>
      </c>
      <c r="V105" s="1">
        <v>2037</v>
      </c>
      <c r="W105" s="1">
        <v>2038</v>
      </c>
      <c r="X105" s="1">
        <v>2039</v>
      </c>
      <c r="Y105" s="1">
        <v>2040</v>
      </c>
      <c r="Z105" s="1">
        <v>2041</v>
      </c>
      <c r="AA105" s="1">
        <v>2042</v>
      </c>
      <c r="AB105" s="1">
        <v>2043</v>
      </c>
      <c r="AC105" s="1">
        <v>2044</v>
      </c>
      <c r="AD105" s="1">
        <v>2045</v>
      </c>
      <c r="AE105" s="1">
        <v>2046</v>
      </c>
      <c r="AF105" s="1">
        <v>2047</v>
      </c>
      <c r="AG105" s="1">
        <v>2048</v>
      </c>
      <c r="AH105" s="1">
        <v>2049</v>
      </c>
      <c r="AI105" s="1">
        <v>2050</v>
      </c>
    </row>
    <row r="106" spans="1:35" x14ac:dyDescent="0.45">
      <c r="A106" s="292" t="s">
        <v>36</v>
      </c>
      <c r="B106" s="148">
        <f>B102*$B$44</f>
        <v>690.36941712090822</v>
      </c>
      <c r="C106" s="148">
        <f t="shared" ref="C106:AI106" si="36">C102*$B$44</f>
        <v>689.04108627303196</v>
      </c>
      <c r="D106" s="148">
        <f t="shared" si="36"/>
        <v>687.06607151007449</v>
      </c>
      <c r="E106" s="148">
        <f t="shared" si="36"/>
        <v>684.78544674841396</v>
      </c>
      <c r="F106" s="148">
        <f t="shared" si="36"/>
        <v>684.22270018371364</v>
      </c>
      <c r="G106" s="148">
        <f t="shared" si="36"/>
        <v>683.28993281676821</v>
      </c>
      <c r="H106" s="148">
        <f t="shared" si="36"/>
        <v>676.34102528225378</v>
      </c>
      <c r="I106" s="148">
        <f t="shared" si="36"/>
        <v>669.15332452308314</v>
      </c>
      <c r="J106" s="148">
        <f t="shared" si="36"/>
        <v>666.00559138582298</v>
      </c>
      <c r="K106" s="148">
        <f t="shared" si="36"/>
        <v>661.46609017106084</v>
      </c>
      <c r="L106" s="148">
        <f t="shared" si="36"/>
        <v>658.11211272134426</v>
      </c>
      <c r="M106" s="148">
        <f t="shared" si="36"/>
        <v>650.54033223836734</v>
      </c>
      <c r="N106" s="148">
        <f t="shared" si="36"/>
        <v>647.32710076743683</v>
      </c>
      <c r="O106" s="148">
        <f t="shared" si="36"/>
        <v>644.86717895500692</v>
      </c>
      <c r="P106" s="148">
        <f t="shared" si="36"/>
        <v>642.21278868565014</v>
      </c>
      <c r="Q106" s="148">
        <f t="shared" si="36"/>
        <v>637.49176350404048</v>
      </c>
      <c r="R106" s="148">
        <f t="shared" si="36"/>
        <v>630.86044815110324</v>
      </c>
      <c r="S106" s="148">
        <f t="shared" si="36"/>
        <v>627.39254913314107</v>
      </c>
      <c r="T106" s="148">
        <f t="shared" si="36"/>
        <v>621.30757942739945</v>
      </c>
      <c r="U106" s="148">
        <f t="shared" si="36"/>
        <v>619.58397111117449</v>
      </c>
      <c r="V106" s="148">
        <f t="shared" si="36"/>
        <v>616.80504108383161</v>
      </c>
      <c r="W106" s="148">
        <f t="shared" si="36"/>
        <v>613.81778425810501</v>
      </c>
      <c r="X106" s="148">
        <f t="shared" si="36"/>
        <v>610.90167230756344</v>
      </c>
      <c r="Y106" s="148">
        <f t="shared" si="36"/>
        <v>607.93780187598065</v>
      </c>
      <c r="Z106" s="148">
        <f t="shared" si="36"/>
        <v>605.72894731886015</v>
      </c>
      <c r="AA106" s="148">
        <f t="shared" si="36"/>
        <v>603.63859000510683</v>
      </c>
      <c r="AB106" s="148">
        <f t="shared" si="36"/>
        <v>592.6253017114542</v>
      </c>
      <c r="AC106" s="148">
        <f t="shared" si="36"/>
        <v>582.47509156118542</v>
      </c>
      <c r="AD106" s="148">
        <f t="shared" si="36"/>
        <v>578.17757644721007</v>
      </c>
      <c r="AE106" s="148">
        <f t="shared" si="36"/>
        <v>571.5270461886729</v>
      </c>
      <c r="AF106" s="148">
        <f t="shared" si="36"/>
        <v>565.79947089309974</v>
      </c>
      <c r="AG106" s="148">
        <f t="shared" si="36"/>
        <v>555.32310077246814</v>
      </c>
      <c r="AH106" s="148">
        <f t="shared" si="36"/>
        <v>549.71928265721795</v>
      </c>
      <c r="AI106" s="148">
        <f t="shared" si="36"/>
        <v>544.79425049677832</v>
      </c>
    </row>
    <row r="107" spans="1:35" x14ac:dyDescent="0.45">
      <c r="A107" s="292" t="s">
        <v>458</v>
      </c>
      <c r="B107" s="148">
        <f>B102*$B$45</f>
        <v>8386.3391061053753</v>
      </c>
      <c r="C107" s="148">
        <f t="shared" ref="C107:AI107" si="37">C102*$B$45</f>
        <v>8370.2030597233552</v>
      </c>
      <c r="D107" s="148">
        <f t="shared" si="37"/>
        <v>8346.2113487191218</v>
      </c>
      <c r="E107" s="148">
        <f t="shared" si="37"/>
        <v>8318.5072063415118</v>
      </c>
      <c r="F107" s="148">
        <f t="shared" si="37"/>
        <v>8311.6711799977402</v>
      </c>
      <c r="G107" s="148">
        <f t="shared" si="37"/>
        <v>8300.3402848967726</v>
      </c>
      <c r="H107" s="148">
        <f t="shared" si="37"/>
        <v>8215.9276594875519</v>
      </c>
      <c r="I107" s="148">
        <f t="shared" si="37"/>
        <v>8128.614266882475</v>
      </c>
      <c r="J107" s="148">
        <f t="shared" si="37"/>
        <v>8090.3768292875739</v>
      </c>
      <c r="K107" s="148">
        <f t="shared" si="37"/>
        <v>8035.2327345240246</v>
      </c>
      <c r="L107" s="148">
        <f t="shared" si="37"/>
        <v>7994.4899212562295</v>
      </c>
      <c r="M107" s="148">
        <f t="shared" si="37"/>
        <v>7902.5108775841445</v>
      </c>
      <c r="N107" s="148">
        <f t="shared" si="37"/>
        <v>7863.4777917125066</v>
      </c>
      <c r="O107" s="148">
        <f t="shared" si="37"/>
        <v>7833.5956185137347</v>
      </c>
      <c r="P107" s="148">
        <f t="shared" si="37"/>
        <v>7801.3511181539016</v>
      </c>
      <c r="Q107" s="148">
        <f t="shared" si="37"/>
        <v>7744.001940859006</v>
      </c>
      <c r="R107" s="148">
        <f t="shared" si="37"/>
        <v>7663.4473017193141</v>
      </c>
      <c r="S107" s="148">
        <f t="shared" si="37"/>
        <v>7621.3206135591581</v>
      </c>
      <c r="T107" s="148">
        <f t="shared" si="37"/>
        <v>7547.4027687978078</v>
      </c>
      <c r="U107" s="148">
        <f t="shared" si="37"/>
        <v>7526.4650455043165</v>
      </c>
      <c r="V107" s="148">
        <f t="shared" si="37"/>
        <v>7492.7076846139307</v>
      </c>
      <c r="W107" s="148">
        <f t="shared" si="37"/>
        <v>7456.4196508217501</v>
      </c>
      <c r="X107" s="148">
        <f t="shared" si="37"/>
        <v>7420.9958572959658</v>
      </c>
      <c r="Y107" s="148">
        <f t="shared" si="37"/>
        <v>7384.9919123218806</v>
      </c>
      <c r="Z107" s="148">
        <f t="shared" si="37"/>
        <v>7358.159606468399</v>
      </c>
      <c r="AA107" s="148">
        <f t="shared" si="37"/>
        <v>7332.7667590285864</v>
      </c>
      <c r="AB107" s="148">
        <f t="shared" si="37"/>
        <v>7198.9816173155432</v>
      </c>
      <c r="AC107" s="148">
        <f t="shared" si="37"/>
        <v>7075.6808131267062</v>
      </c>
      <c r="AD107" s="148">
        <f t="shared" si="37"/>
        <v>7023.4762713761293</v>
      </c>
      <c r="AE107" s="148">
        <f t="shared" si="37"/>
        <v>6942.6882170383451</v>
      </c>
      <c r="AF107" s="148">
        <f t="shared" si="37"/>
        <v>6873.1118605352649</v>
      </c>
      <c r="AG107" s="148">
        <f t="shared" si="37"/>
        <v>6745.8489919118429</v>
      </c>
      <c r="AH107" s="148">
        <f t="shared" si="37"/>
        <v>6677.7759894903102</v>
      </c>
      <c r="AI107" s="148">
        <f t="shared" si="37"/>
        <v>6617.9486147810267</v>
      </c>
    </row>
    <row r="108" spans="1:35" x14ac:dyDescent="0.45">
      <c r="A108" s="292" t="s">
        <v>50</v>
      </c>
      <c r="B108" s="148">
        <f>B102*$B$46</f>
        <v>7304.5062099041006</v>
      </c>
      <c r="C108" s="148">
        <f t="shared" ref="C108:AI108" si="38">C102*$B$46</f>
        <v>7290.451704176452</v>
      </c>
      <c r="D108" s="148">
        <f t="shared" si="38"/>
        <v>7269.5549100211729</v>
      </c>
      <c r="E108" s="148">
        <f t="shared" si="38"/>
        <v>7245.4245859933744</v>
      </c>
      <c r="F108" s="148">
        <f t="shared" si="38"/>
        <v>7239.4704030957619</v>
      </c>
      <c r="G108" s="148">
        <f t="shared" si="38"/>
        <v>7229.6011869119639</v>
      </c>
      <c r="H108" s="148">
        <f t="shared" si="38"/>
        <v>7156.0777413781352</v>
      </c>
      <c r="I108" s="148">
        <f t="shared" si="38"/>
        <v>7080.0277259396626</v>
      </c>
      <c r="J108" s="148">
        <f t="shared" si="38"/>
        <v>7046.7228956878744</v>
      </c>
      <c r="K108" s="148">
        <f t="shared" si="38"/>
        <v>6998.6923572677615</v>
      </c>
      <c r="L108" s="148">
        <f t="shared" si="38"/>
        <v>6963.2053433564224</v>
      </c>
      <c r="M108" s="148">
        <f t="shared" si="38"/>
        <v>6883.0915431411822</v>
      </c>
      <c r="N108" s="148">
        <f t="shared" si="38"/>
        <v>6849.0937027803584</v>
      </c>
      <c r="O108" s="148">
        <f t="shared" si="38"/>
        <v>6823.0663126481186</v>
      </c>
      <c r="P108" s="148">
        <f t="shared" si="38"/>
        <v>6794.9813341928375</v>
      </c>
      <c r="Q108" s="148">
        <f t="shared" si="38"/>
        <v>6745.0301676130739</v>
      </c>
      <c r="R108" s="148">
        <f t="shared" si="38"/>
        <v>6674.8670303504641</v>
      </c>
      <c r="S108" s="148">
        <f t="shared" si="38"/>
        <v>6638.1746606078032</v>
      </c>
      <c r="T108" s="148">
        <f t="shared" si="38"/>
        <v>6573.7921750857322</v>
      </c>
      <c r="U108" s="148">
        <f t="shared" si="38"/>
        <v>6555.5554059921451</v>
      </c>
      <c r="V108" s="148">
        <f t="shared" si="38"/>
        <v>6526.1527251401058</v>
      </c>
      <c r="W108" s="148">
        <f t="shared" si="38"/>
        <v>6494.5458267275171</v>
      </c>
      <c r="X108" s="148">
        <f t="shared" si="38"/>
        <v>6463.6916820866118</v>
      </c>
      <c r="Y108" s="148">
        <f t="shared" si="38"/>
        <v>6432.3322251988275</v>
      </c>
      <c r="Z108" s="148">
        <f t="shared" si="38"/>
        <v>6408.9612712875887</v>
      </c>
      <c r="AA108" s="148">
        <f t="shared" si="38"/>
        <v>6386.8440864868671</v>
      </c>
      <c r="AB108" s="148">
        <f t="shared" si="38"/>
        <v>6270.3171507081333</v>
      </c>
      <c r="AC108" s="148">
        <f t="shared" si="38"/>
        <v>6162.9220789744086</v>
      </c>
      <c r="AD108" s="148">
        <f t="shared" si="38"/>
        <v>6117.4518929280703</v>
      </c>
      <c r="AE108" s="148">
        <f t="shared" si="38"/>
        <v>6047.085450892976</v>
      </c>
      <c r="AF108" s="148">
        <f t="shared" si="38"/>
        <v>5986.4844041538499</v>
      </c>
      <c r="AG108" s="148">
        <f t="shared" si="38"/>
        <v>5875.6383720069698</v>
      </c>
      <c r="AH108" s="148">
        <f t="shared" si="38"/>
        <v>5816.3467475420221</v>
      </c>
      <c r="AI108" s="148">
        <f t="shared" si="38"/>
        <v>5764.2370695815789</v>
      </c>
    </row>
    <row r="109" spans="1:35" x14ac:dyDescent="0.45">
      <c r="A109" s="292" t="s">
        <v>381</v>
      </c>
      <c r="B109" s="148">
        <f>B102*$B$47</f>
        <v>23.368783323248124</v>
      </c>
      <c r="C109" s="148">
        <f t="shared" ref="C109:AI109" si="39">C102*$B$47</f>
        <v>23.323819750129459</v>
      </c>
      <c r="D109" s="148">
        <f t="shared" si="39"/>
        <v>23.256966133918812</v>
      </c>
      <c r="E109" s="148">
        <f t="shared" si="39"/>
        <v>23.179767717281035</v>
      </c>
      <c r="F109" s="148">
        <f t="shared" si="39"/>
        <v>23.160718926575289</v>
      </c>
      <c r="G109" s="148">
        <f t="shared" si="39"/>
        <v>23.129145050403242</v>
      </c>
      <c r="H109" s="148">
        <f t="shared" si="39"/>
        <v>22.893926759325733</v>
      </c>
      <c r="I109" s="148">
        <f t="shared" si="39"/>
        <v>22.650625394190104</v>
      </c>
      <c r="J109" s="148">
        <f t="shared" si="39"/>
        <v>22.544075637176235</v>
      </c>
      <c r="K109" s="148">
        <f t="shared" si="39"/>
        <v>22.390414977169307</v>
      </c>
      <c r="L109" s="148">
        <f t="shared" si="39"/>
        <v>22.276883916334729</v>
      </c>
      <c r="M109" s="148">
        <f t="shared" si="39"/>
        <v>22.020581575747556</v>
      </c>
      <c r="N109" s="148">
        <f t="shared" si="39"/>
        <v>21.911814721148513</v>
      </c>
      <c r="O109" s="148">
        <f t="shared" si="39"/>
        <v>21.828547156854398</v>
      </c>
      <c r="P109" s="148">
        <f t="shared" si="39"/>
        <v>21.738696897671968</v>
      </c>
      <c r="Q109" s="148">
        <f t="shared" si="39"/>
        <v>21.578891709613771</v>
      </c>
      <c r="R109" s="148">
        <f t="shared" si="39"/>
        <v>21.354423812010221</v>
      </c>
      <c r="S109" s="148">
        <f t="shared" si="39"/>
        <v>21.23703654263257</v>
      </c>
      <c r="T109" s="148">
        <f t="shared" si="39"/>
        <v>21.031062269938072</v>
      </c>
      <c r="U109" s="148">
        <f t="shared" si="39"/>
        <v>20.972718681306947</v>
      </c>
      <c r="V109" s="148">
        <f t="shared" si="39"/>
        <v>20.878652791264678</v>
      </c>
      <c r="W109" s="148">
        <f t="shared" si="39"/>
        <v>20.777535105921043</v>
      </c>
      <c r="X109" s="148">
        <f t="shared" si="39"/>
        <v>20.678825651781647</v>
      </c>
      <c r="Y109" s="148">
        <f t="shared" si="39"/>
        <v>20.578499588378246</v>
      </c>
      <c r="Z109" s="148">
        <f t="shared" si="39"/>
        <v>20.503730570142785</v>
      </c>
      <c r="AA109" s="148">
        <f t="shared" si="39"/>
        <v>20.432972645585544</v>
      </c>
      <c r="AB109" s="148">
        <f t="shared" si="39"/>
        <v>20.060176369522001</v>
      </c>
      <c r="AC109" s="148">
        <f t="shared" si="39"/>
        <v>19.716595011766803</v>
      </c>
      <c r="AD109" s="148">
        <f t="shared" si="39"/>
        <v>19.571125503650855</v>
      </c>
      <c r="AE109" s="148">
        <f t="shared" si="39"/>
        <v>19.346007187656209</v>
      </c>
      <c r="AF109" s="148">
        <f t="shared" si="39"/>
        <v>19.152130601106322</v>
      </c>
      <c r="AG109" s="148">
        <f t="shared" si="39"/>
        <v>18.797508832975023</v>
      </c>
      <c r="AH109" s="148">
        <f t="shared" si="39"/>
        <v>18.607821387282108</v>
      </c>
      <c r="AI109" s="148">
        <f t="shared" si="39"/>
        <v>18.441110628428795</v>
      </c>
    </row>
    <row r="110" spans="1:35" x14ac:dyDescent="0.45">
      <c r="A110" s="292" t="s">
        <v>454</v>
      </c>
      <c r="B110" s="148">
        <f>B102*$B$48</f>
        <v>725.82070368198356</v>
      </c>
      <c r="C110" s="148">
        <f t="shared" ref="C110:AI110" si="40">C102*$B$48</f>
        <v>724.4241614731053</v>
      </c>
      <c r="D110" s="148">
        <f t="shared" si="40"/>
        <v>722.34772736481239</v>
      </c>
      <c r="E110" s="148">
        <f t="shared" si="40"/>
        <v>719.94998982272045</v>
      </c>
      <c r="F110" s="148">
        <f t="shared" si="40"/>
        <v>719.35834555596136</v>
      </c>
      <c r="G110" s="148">
        <f t="shared" si="40"/>
        <v>718.37767948087446</v>
      </c>
      <c r="H110" s="148">
        <f t="shared" si="40"/>
        <v>711.07193732103747</v>
      </c>
      <c r="I110" s="148">
        <f t="shared" si="40"/>
        <v>703.51513962186732</v>
      </c>
      <c r="J110" s="148">
        <f t="shared" si="40"/>
        <v>700.20576666294153</v>
      </c>
      <c r="K110" s="148">
        <f t="shared" si="40"/>
        <v>695.4331566886982</v>
      </c>
      <c r="L110" s="148">
        <f t="shared" si="40"/>
        <v>691.90694852779927</v>
      </c>
      <c r="M110" s="148">
        <f t="shared" si="40"/>
        <v>683.94634815648033</v>
      </c>
      <c r="N110" s="148">
        <f t="shared" si="40"/>
        <v>680.5681134469387</v>
      </c>
      <c r="O110" s="148">
        <f t="shared" si="40"/>
        <v>677.98187173833787</v>
      </c>
      <c r="P110" s="148">
        <f t="shared" si="40"/>
        <v>675.19117538741057</v>
      </c>
      <c r="Q110" s="148">
        <f t="shared" si="40"/>
        <v>670.22771997580423</v>
      </c>
      <c r="R110" s="148">
        <f t="shared" si="40"/>
        <v>663.25587873191114</v>
      </c>
      <c r="S110" s="148">
        <f t="shared" si="40"/>
        <v>659.60989899542085</v>
      </c>
      <c r="T110" s="148">
        <f t="shared" si="40"/>
        <v>653.21245889425927</v>
      </c>
      <c r="U110" s="148">
        <f t="shared" si="40"/>
        <v>651.40034125125612</v>
      </c>
      <c r="V110" s="148">
        <f t="shared" si="40"/>
        <v>648.47870987838814</v>
      </c>
      <c r="W110" s="148">
        <f t="shared" si="40"/>
        <v>645.33805387950292</v>
      </c>
      <c r="X110" s="148">
        <f t="shared" si="40"/>
        <v>642.27219612933732</v>
      </c>
      <c r="Y110" s="148">
        <f t="shared" si="40"/>
        <v>639.1561274436109</v>
      </c>
      <c r="Z110" s="148">
        <f t="shared" si="40"/>
        <v>636.83384559099579</v>
      </c>
      <c r="AA110" s="148">
        <f t="shared" si="40"/>
        <v>634.63614595542595</v>
      </c>
      <c r="AB110" s="148">
        <f t="shared" si="40"/>
        <v>623.05731227462923</v>
      </c>
      <c r="AC110" s="148">
        <f t="shared" si="40"/>
        <v>612.38587682125683</v>
      </c>
      <c r="AD110" s="148">
        <f t="shared" si="40"/>
        <v>607.86767922044498</v>
      </c>
      <c r="AE110" s="148">
        <f t="shared" si="40"/>
        <v>600.87563636281016</v>
      </c>
      <c r="AF110" s="148">
        <f t="shared" si="40"/>
        <v>594.85394329772419</v>
      </c>
      <c r="AG110" s="148">
        <f t="shared" si="40"/>
        <v>583.839599173529</v>
      </c>
      <c r="AH110" s="148">
        <f t="shared" si="40"/>
        <v>577.94801836643137</v>
      </c>
      <c r="AI110" s="148">
        <f t="shared" si="40"/>
        <v>572.77007997620763</v>
      </c>
    </row>
    <row r="111" spans="1:35" x14ac:dyDescent="0.45">
      <c r="A111" s="292" t="s">
        <v>452</v>
      </c>
      <c r="B111" s="148">
        <f>B102*$B$49</f>
        <v>2.286133492782501</v>
      </c>
      <c r="C111" s="148">
        <f t="shared" ref="C111:AI111" si="41">C102*$B$49</f>
        <v>2.2817347729587136</v>
      </c>
      <c r="D111" s="148">
        <f t="shared" si="41"/>
        <v>2.2751945826108173</v>
      </c>
      <c r="E111" s="148">
        <f t="shared" si="41"/>
        <v>2.267642375744753</v>
      </c>
      <c r="F111" s="148">
        <f t="shared" si="41"/>
        <v>2.2657788607372735</v>
      </c>
      <c r="G111" s="148">
        <f t="shared" si="41"/>
        <v>2.2626900351524997</v>
      </c>
      <c r="H111" s="148">
        <f t="shared" si="41"/>
        <v>2.2396789777983761</v>
      </c>
      <c r="I111" s="148">
        <f t="shared" si="41"/>
        <v>2.2158771652699971</v>
      </c>
      <c r="J111" s="148">
        <f t="shared" si="41"/>
        <v>2.2054535602073013</v>
      </c>
      <c r="K111" s="148">
        <f t="shared" si="41"/>
        <v>2.1904211652166974</v>
      </c>
      <c r="L111" s="148">
        <f t="shared" si="41"/>
        <v>2.1793145895317387</v>
      </c>
      <c r="M111" s="148">
        <f t="shared" si="41"/>
        <v>2.1542409108130025</v>
      </c>
      <c r="N111" s="148">
        <f t="shared" si="41"/>
        <v>2.1436004103742783</v>
      </c>
      <c r="O111" s="148">
        <f t="shared" si="41"/>
        <v>2.1354544677737568</v>
      </c>
      <c r="P111" s="148">
        <f t="shared" si="41"/>
        <v>2.126664549872991</v>
      </c>
      <c r="Q111" s="148">
        <f t="shared" si="41"/>
        <v>2.1110310447954372</v>
      </c>
      <c r="R111" s="148">
        <f t="shared" si="41"/>
        <v>2.0890716825270803</v>
      </c>
      <c r="S111" s="148">
        <f t="shared" si="41"/>
        <v>2.07758785966654</v>
      </c>
      <c r="T111" s="148">
        <f t="shared" si="41"/>
        <v>2.0574377013572729</v>
      </c>
      <c r="U111" s="148">
        <f t="shared" si="41"/>
        <v>2.0517300344148506</v>
      </c>
      <c r="V111" s="148">
        <f t="shared" si="41"/>
        <v>2.0425277075851049</v>
      </c>
      <c r="W111" s="148">
        <f t="shared" si="41"/>
        <v>2.032635514055853</v>
      </c>
      <c r="X111" s="148">
        <f t="shared" si="41"/>
        <v>2.0229789142217549</v>
      </c>
      <c r="Y111" s="148">
        <f t="shared" si="41"/>
        <v>2.0131641638955213</v>
      </c>
      <c r="Z111" s="148">
        <f t="shared" si="41"/>
        <v>2.005849621480277</v>
      </c>
      <c r="AA111" s="148">
        <f t="shared" si="41"/>
        <v>1.9989274784241957</v>
      </c>
      <c r="AB111" s="148">
        <f t="shared" si="41"/>
        <v>1.9624573703785793</v>
      </c>
      <c r="AC111" s="148">
        <f t="shared" si="41"/>
        <v>1.928845314560576</v>
      </c>
      <c r="AD111" s="148">
        <f t="shared" si="41"/>
        <v>1.9146142478386889</v>
      </c>
      <c r="AE111" s="148">
        <f t="shared" si="41"/>
        <v>1.8925912561015814</v>
      </c>
      <c r="AF111" s="148">
        <f t="shared" si="41"/>
        <v>1.8736245965264078</v>
      </c>
      <c r="AG111" s="148">
        <f t="shared" si="41"/>
        <v>1.8389324736982506</v>
      </c>
      <c r="AH111" s="148">
        <f t="shared" si="41"/>
        <v>1.8203756315742738</v>
      </c>
      <c r="AI111" s="148">
        <f t="shared" si="41"/>
        <v>1.8040665647242857</v>
      </c>
    </row>
    <row r="112" spans="1:35" x14ac:dyDescent="0.45">
      <c r="A112" s="292" t="s">
        <v>450</v>
      </c>
      <c r="B112" s="148">
        <f>B102*$B$50</f>
        <v>0</v>
      </c>
      <c r="C112" s="148">
        <f t="shared" ref="C112:AI112" si="42">C102*$B$50</f>
        <v>0</v>
      </c>
      <c r="D112" s="148">
        <f t="shared" si="42"/>
        <v>0</v>
      </c>
      <c r="E112" s="148">
        <f t="shared" si="42"/>
        <v>0</v>
      </c>
      <c r="F112" s="148">
        <f t="shared" si="42"/>
        <v>0</v>
      </c>
      <c r="G112" s="148">
        <f t="shared" si="42"/>
        <v>0</v>
      </c>
      <c r="H112" s="148">
        <f t="shared" si="42"/>
        <v>0</v>
      </c>
      <c r="I112" s="148">
        <f t="shared" si="42"/>
        <v>0</v>
      </c>
      <c r="J112" s="148">
        <f t="shared" si="42"/>
        <v>0</v>
      </c>
      <c r="K112" s="148">
        <f t="shared" si="42"/>
        <v>0</v>
      </c>
      <c r="L112" s="148">
        <f t="shared" si="42"/>
        <v>0</v>
      </c>
      <c r="M112" s="148">
        <f t="shared" si="42"/>
        <v>0</v>
      </c>
      <c r="N112" s="148">
        <f t="shared" si="42"/>
        <v>0</v>
      </c>
      <c r="O112" s="148">
        <f t="shared" si="42"/>
        <v>0</v>
      </c>
      <c r="P112" s="148">
        <f t="shared" si="42"/>
        <v>0</v>
      </c>
      <c r="Q112" s="148">
        <f t="shared" si="42"/>
        <v>0</v>
      </c>
      <c r="R112" s="148">
        <f t="shared" si="42"/>
        <v>0</v>
      </c>
      <c r="S112" s="148">
        <f t="shared" si="42"/>
        <v>0</v>
      </c>
      <c r="T112" s="148">
        <f t="shared" si="42"/>
        <v>0</v>
      </c>
      <c r="U112" s="148">
        <f t="shared" si="42"/>
        <v>0</v>
      </c>
      <c r="V112" s="148">
        <f t="shared" si="42"/>
        <v>0</v>
      </c>
      <c r="W112" s="148">
        <f t="shared" si="42"/>
        <v>0</v>
      </c>
      <c r="X112" s="148">
        <f t="shared" si="42"/>
        <v>0</v>
      </c>
      <c r="Y112" s="148">
        <f t="shared" si="42"/>
        <v>0</v>
      </c>
      <c r="Z112" s="148">
        <f t="shared" si="42"/>
        <v>0</v>
      </c>
      <c r="AA112" s="148">
        <f t="shared" si="42"/>
        <v>0</v>
      </c>
      <c r="AB112" s="148">
        <f t="shared" si="42"/>
        <v>0</v>
      </c>
      <c r="AC112" s="148">
        <f t="shared" si="42"/>
        <v>0</v>
      </c>
      <c r="AD112" s="148">
        <f t="shared" si="42"/>
        <v>0</v>
      </c>
      <c r="AE112" s="148">
        <f t="shared" si="42"/>
        <v>0</v>
      </c>
      <c r="AF112" s="148">
        <f t="shared" si="42"/>
        <v>0</v>
      </c>
      <c r="AG112" s="148">
        <f t="shared" si="42"/>
        <v>0</v>
      </c>
      <c r="AH112" s="148">
        <f t="shared" si="42"/>
        <v>0</v>
      </c>
      <c r="AI112" s="148">
        <f t="shared" si="42"/>
        <v>0</v>
      </c>
    </row>
    <row r="113" spans="1:35" x14ac:dyDescent="0.45">
      <c r="A113" s="292" t="s">
        <v>448</v>
      </c>
      <c r="B113" s="148">
        <f>B102*$B$51</f>
        <v>2.5351494064128142</v>
      </c>
      <c r="C113" s="148">
        <f t="shared" ref="C113:AI113" si="43">C102*$B$51</f>
        <v>2.5302715582970086</v>
      </c>
      <c r="D113" s="148">
        <f t="shared" si="43"/>
        <v>2.5230189810828421</v>
      </c>
      <c r="E113" s="148">
        <f t="shared" si="43"/>
        <v>2.5146441539723283</v>
      </c>
      <c r="F113" s="148">
        <f t="shared" si="43"/>
        <v>2.5125776565521347</v>
      </c>
      <c r="G113" s="148">
        <f t="shared" si="43"/>
        <v>2.5091523822308957</v>
      </c>
      <c r="H113" s="148">
        <f t="shared" si="43"/>
        <v>2.4836348573022722</v>
      </c>
      <c r="I113" s="148">
        <f t="shared" si="43"/>
        <v>2.4572404445991776</v>
      </c>
      <c r="J113" s="148">
        <f t="shared" si="43"/>
        <v>2.4456814537218721</v>
      </c>
      <c r="K113" s="148">
        <f t="shared" si="43"/>
        <v>2.4290116628467082</v>
      </c>
      <c r="L113" s="148">
        <f t="shared" si="43"/>
        <v>2.416695309123754</v>
      </c>
      <c r="M113" s="148">
        <f t="shared" si="43"/>
        <v>2.3888904928603685</v>
      </c>
      <c r="N113" s="148">
        <f t="shared" si="43"/>
        <v>2.3770909813898746</v>
      </c>
      <c r="O113" s="148">
        <f t="shared" si="43"/>
        <v>2.3680577461857268</v>
      </c>
      <c r="P113" s="148">
        <f t="shared" si="43"/>
        <v>2.3583103910033212</v>
      </c>
      <c r="Q113" s="148">
        <f t="shared" si="43"/>
        <v>2.3409740144344826</v>
      </c>
      <c r="R113" s="148">
        <f t="shared" si="43"/>
        <v>2.3166227399373525</v>
      </c>
      <c r="S113" s="148">
        <f t="shared" si="43"/>
        <v>2.3038880475844512</v>
      </c>
      <c r="T113" s="148">
        <f t="shared" si="43"/>
        <v>2.2815430436561428</v>
      </c>
      <c r="U113" s="148">
        <f t="shared" si="43"/>
        <v>2.275213672030747</v>
      </c>
      <c r="V113" s="148">
        <f t="shared" si="43"/>
        <v>2.2650089864891116</v>
      </c>
      <c r="W113" s="148">
        <f t="shared" si="43"/>
        <v>2.254039290872921</v>
      </c>
      <c r="X113" s="148">
        <f t="shared" si="43"/>
        <v>2.2433308508738272</v>
      </c>
      <c r="Y113" s="148">
        <f t="shared" si="43"/>
        <v>2.2324470339216695</v>
      </c>
      <c r="Z113" s="148">
        <f t="shared" si="43"/>
        <v>2.2243357587399135</v>
      </c>
      <c r="AA113" s="148">
        <f t="shared" si="43"/>
        <v>2.2166596248154811</v>
      </c>
      <c r="AB113" s="148">
        <f t="shared" si="43"/>
        <v>2.1762170290285114</v>
      </c>
      <c r="AC113" s="148">
        <f t="shared" si="43"/>
        <v>2.1389437973365104</v>
      </c>
      <c r="AD113" s="148">
        <f t="shared" si="43"/>
        <v>2.1231626189991499</v>
      </c>
      <c r="AE113" s="148">
        <f t="shared" si="43"/>
        <v>2.0987407842261474</v>
      </c>
      <c r="AF113" s="148">
        <f t="shared" si="43"/>
        <v>2.0777081910221904</v>
      </c>
      <c r="AG113" s="148">
        <f t="shared" si="43"/>
        <v>2.0392372465770534</v>
      </c>
      <c r="AH113" s="148">
        <f t="shared" si="43"/>
        <v>2.0186591099791604</v>
      </c>
      <c r="AI113" s="148">
        <f t="shared" si="43"/>
        <v>2.0005735864196543</v>
      </c>
    </row>
    <row r="114" spans="1:35" x14ac:dyDescent="0.45">
      <c r="A114" s="292" t="s">
        <v>263</v>
      </c>
      <c r="B114" s="148">
        <f>B102*$B$52</f>
        <v>0</v>
      </c>
      <c r="C114" s="148">
        <f t="shared" ref="C114:AI114" si="44">C102*$B$52</f>
        <v>0</v>
      </c>
      <c r="D114" s="148">
        <f t="shared" si="44"/>
        <v>0</v>
      </c>
      <c r="E114" s="148">
        <f t="shared" si="44"/>
        <v>0</v>
      </c>
      <c r="F114" s="148">
        <f t="shared" si="44"/>
        <v>0</v>
      </c>
      <c r="G114" s="148">
        <f t="shared" si="44"/>
        <v>0</v>
      </c>
      <c r="H114" s="148">
        <f t="shared" si="44"/>
        <v>0</v>
      </c>
      <c r="I114" s="148">
        <f t="shared" si="44"/>
        <v>0</v>
      </c>
      <c r="J114" s="148">
        <f t="shared" si="44"/>
        <v>0</v>
      </c>
      <c r="K114" s="148">
        <f t="shared" si="44"/>
        <v>0</v>
      </c>
      <c r="L114" s="148">
        <f t="shared" si="44"/>
        <v>0</v>
      </c>
      <c r="M114" s="148">
        <f t="shared" si="44"/>
        <v>0</v>
      </c>
      <c r="N114" s="148">
        <f t="shared" si="44"/>
        <v>0</v>
      </c>
      <c r="O114" s="148">
        <f t="shared" si="44"/>
        <v>0</v>
      </c>
      <c r="P114" s="148">
        <f t="shared" si="44"/>
        <v>0</v>
      </c>
      <c r="Q114" s="148">
        <f t="shared" si="44"/>
        <v>0</v>
      </c>
      <c r="R114" s="148">
        <f t="shared" si="44"/>
        <v>0</v>
      </c>
      <c r="S114" s="148">
        <f t="shared" si="44"/>
        <v>0</v>
      </c>
      <c r="T114" s="148">
        <f t="shared" si="44"/>
        <v>0</v>
      </c>
      <c r="U114" s="148">
        <f t="shared" si="44"/>
        <v>0</v>
      </c>
      <c r="V114" s="148">
        <f t="shared" si="44"/>
        <v>0</v>
      </c>
      <c r="W114" s="148">
        <f t="shared" si="44"/>
        <v>0</v>
      </c>
      <c r="X114" s="148">
        <f t="shared" si="44"/>
        <v>0</v>
      </c>
      <c r="Y114" s="148">
        <f t="shared" si="44"/>
        <v>0</v>
      </c>
      <c r="Z114" s="148">
        <f t="shared" si="44"/>
        <v>0</v>
      </c>
      <c r="AA114" s="148">
        <f t="shared" si="44"/>
        <v>0</v>
      </c>
      <c r="AB114" s="148">
        <f t="shared" si="44"/>
        <v>0</v>
      </c>
      <c r="AC114" s="148">
        <f t="shared" si="44"/>
        <v>0</v>
      </c>
      <c r="AD114" s="148">
        <f t="shared" si="44"/>
        <v>0</v>
      </c>
      <c r="AE114" s="148">
        <f t="shared" si="44"/>
        <v>0</v>
      </c>
      <c r="AF114" s="148">
        <f t="shared" si="44"/>
        <v>0</v>
      </c>
      <c r="AG114" s="148">
        <f t="shared" si="44"/>
        <v>0</v>
      </c>
      <c r="AH114" s="148">
        <f t="shared" si="44"/>
        <v>0</v>
      </c>
      <c r="AI114" s="148">
        <f t="shared" si="44"/>
        <v>0</v>
      </c>
    </row>
    <row r="115" spans="1:35" x14ac:dyDescent="0.45">
      <c r="A115" s="292" t="s">
        <v>445</v>
      </c>
      <c r="B115" s="148">
        <f>B102*$B$53</f>
        <v>0.25424734038725294</v>
      </c>
      <c r="C115" s="148">
        <f t="shared" ref="C115:AI115" si="45">C102*$B$53</f>
        <v>0.25375814637481348</v>
      </c>
      <c r="D115" s="148">
        <f t="shared" si="45"/>
        <v>0.25303079339790779</v>
      </c>
      <c r="E115" s="148">
        <f t="shared" si="45"/>
        <v>0.25219089121554922</v>
      </c>
      <c r="F115" s="148">
        <f t="shared" si="45"/>
        <v>0.25198364446643362</v>
      </c>
      <c r="G115" s="148">
        <f t="shared" si="45"/>
        <v>0.25164012747920245</v>
      </c>
      <c r="H115" s="148">
        <f t="shared" si="45"/>
        <v>0.24908100302288574</v>
      </c>
      <c r="I115" s="148">
        <f t="shared" si="45"/>
        <v>0.24643393645794473</v>
      </c>
      <c r="J115" s="148">
        <f t="shared" si="45"/>
        <v>0.24527469800017124</v>
      </c>
      <c r="K115" s="148">
        <f t="shared" si="45"/>
        <v>0.24360290304240614</v>
      </c>
      <c r="L115" s="148">
        <f t="shared" si="45"/>
        <v>0.24236770949941072</v>
      </c>
      <c r="M115" s="148">
        <f t="shared" si="45"/>
        <v>0.23957919511558792</v>
      </c>
      <c r="N115" s="148">
        <f t="shared" si="45"/>
        <v>0.23839583511256271</v>
      </c>
      <c r="O115" s="148">
        <f t="shared" si="45"/>
        <v>0.23748990190801963</v>
      </c>
      <c r="P115" s="148">
        <f t="shared" si="45"/>
        <v>0.23651235039777424</v>
      </c>
      <c r="Q115" s="148">
        <f t="shared" si="45"/>
        <v>0.23477370429532779</v>
      </c>
      <c r="R115" s="148">
        <f t="shared" si="45"/>
        <v>0.2323315418096478</v>
      </c>
      <c r="S115" s="148">
        <f t="shared" si="45"/>
        <v>0.23105439354643897</v>
      </c>
      <c r="T115" s="148">
        <f t="shared" si="45"/>
        <v>0.22881343772531684</v>
      </c>
      <c r="U115" s="148">
        <f t="shared" si="45"/>
        <v>0.22817867201959205</v>
      </c>
      <c r="V115" s="148">
        <f t="shared" si="45"/>
        <v>0.22715525535157</v>
      </c>
      <c r="W115" s="148">
        <f t="shared" si="45"/>
        <v>0.22605511666616579</v>
      </c>
      <c r="X115" s="148">
        <f t="shared" si="45"/>
        <v>0.22498117901871231</v>
      </c>
      <c r="Y115" s="148">
        <f t="shared" si="45"/>
        <v>0.22388965300989089</v>
      </c>
      <c r="Z115" s="148">
        <f t="shared" si="45"/>
        <v>0.2230761821600491</v>
      </c>
      <c r="AA115" s="148">
        <f t="shared" si="45"/>
        <v>0.22230635114740482</v>
      </c>
      <c r="AB115" s="148">
        <f t="shared" si="45"/>
        <v>0.21825040778123328</v>
      </c>
      <c r="AC115" s="148">
        <f t="shared" si="45"/>
        <v>0.21451231644769791</v>
      </c>
      <c r="AD115" s="148">
        <f t="shared" si="45"/>
        <v>0.21292963946215165</v>
      </c>
      <c r="AE115" s="148">
        <f t="shared" si="45"/>
        <v>0.21048040056415754</v>
      </c>
      <c r="AF115" s="148">
        <f t="shared" si="45"/>
        <v>0.20837106496838309</v>
      </c>
      <c r="AG115" s="148">
        <f t="shared" si="45"/>
        <v>0.20451285634264296</v>
      </c>
      <c r="AH115" s="148">
        <f t="shared" si="45"/>
        <v>0.20244909769910685</v>
      </c>
      <c r="AI115" s="148">
        <f t="shared" si="45"/>
        <v>0.20063532047048119</v>
      </c>
    </row>
    <row r="116" spans="1:35" x14ac:dyDescent="0.45">
      <c r="A116" s="292" t="s">
        <v>180</v>
      </c>
      <c r="B116" s="148">
        <f>B102*$B$54</f>
        <v>0</v>
      </c>
      <c r="C116" s="148">
        <f t="shared" ref="C116:AI116" si="46">C102*$B$54</f>
        <v>0</v>
      </c>
      <c r="D116" s="148">
        <f t="shared" si="46"/>
        <v>0</v>
      </c>
      <c r="E116" s="148">
        <f t="shared" si="46"/>
        <v>0</v>
      </c>
      <c r="F116" s="148">
        <f t="shared" si="46"/>
        <v>0</v>
      </c>
      <c r="G116" s="148">
        <f t="shared" si="46"/>
        <v>0</v>
      </c>
      <c r="H116" s="148">
        <f t="shared" si="46"/>
        <v>0</v>
      </c>
      <c r="I116" s="148">
        <f t="shared" si="46"/>
        <v>0</v>
      </c>
      <c r="J116" s="148">
        <f t="shared" si="46"/>
        <v>0</v>
      </c>
      <c r="K116" s="148">
        <f t="shared" si="46"/>
        <v>0</v>
      </c>
      <c r="L116" s="148">
        <f t="shared" si="46"/>
        <v>0</v>
      </c>
      <c r="M116" s="148">
        <f t="shared" si="46"/>
        <v>0</v>
      </c>
      <c r="N116" s="148">
        <f t="shared" si="46"/>
        <v>0</v>
      </c>
      <c r="O116" s="148">
        <f t="shared" si="46"/>
        <v>0</v>
      </c>
      <c r="P116" s="148">
        <f t="shared" si="46"/>
        <v>0</v>
      </c>
      <c r="Q116" s="148">
        <f t="shared" si="46"/>
        <v>0</v>
      </c>
      <c r="R116" s="148">
        <f t="shared" si="46"/>
        <v>0</v>
      </c>
      <c r="S116" s="148">
        <f t="shared" si="46"/>
        <v>0</v>
      </c>
      <c r="T116" s="148">
        <f t="shared" si="46"/>
        <v>0</v>
      </c>
      <c r="U116" s="148">
        <f t="shared" si="46"/>
        <v>0</v>
      </c>
      <c r="V116" s="148">
        <f t="shared" si="46"/>
        <v>0</v>
      </c>
      <c r="W116" s="148">
        <f t="shared" si="46"/>
        <v>0</v>
      </c>
      <c r="X116" s="148">
        <f t="shared" si="46"/>
        <v>0</v>
      </c>
      <c r="Y116" s="148">
        <f t="shared" si="46"/>
        <v>0</v>
      </c>
      <c r="Z116" s="148">
        <f t="shared" si="46"/>
        <v>0</v>
      </c>
      <c r="AA116" s="148">
        <f t="shared" si="46"/>
        <v>0</v>
      </c>
      <c r="AB116" s="148">
        <f t="shared" si="46"/>
        <v>0</v>
      </c>
      <c r="AC116" s="148">
        <f t="shared" si="46"/>
        <v>0</v>
      </c>
      <c r="AD116" s="148">
        <f t="shared" si="46"/>
        <v>0</v>
      </c>
      <c r="AE116" s="148">
        <f t="shared" si="46"/>
        <v>0</v>
      </c>
      <c r="AF116" s="148">
        <f t="shared" si="46"/>
        <v>0</v>
      </c>
      <c r="AG116" s="148">
        <f t="shared" si="46"/>
        <v>0</v>
      </c>
      <c r="AH116" s="148">
        <f t="shared" si="46"/>
        <v>0</v>
      </c>
      <c r="AI116" s="148">
        <f t="shared" si="46"/>
        <v>0</v>
      </c>
    </row>
    <row r="117" spans="1:35" x14ac:dyDescent="0.45">
      <c r="A117" s="292" t="s">
        <v>442</v>
      </c>
      <c r="B117" s="148">
        <f>B102*$B$55</f>
        <v>0</v>
      </c>
      <c r="C117" s="148">
        <f t="shared" ref="C117:AI117" si="47">C102*$B$55</f>
        <v>0</v>
      </c>
      <c r="D117" s="148">
        <f t="shared" si="47"/>
        <v>0</v>
      </c>
      <c r="E117" s="148">
        <f t="shared" si="47"/>
        <v>0</v>
      </c>
      <c r="F117" s="148">
        <f t="shared" si="47"/>
        <v>0</v>
      </c>
      <c r="G117" s="148">
        <f t="shared" si="47"/>
        <v>0</v>
      </c>
      <c r="H117" s="148">
        <f t="shared" si="47"/>
        <v>0</v>
      </c>
      <c r="I117" s="148">
        <f t="shared" si="47"/>
        <v>0</v>
      </c>
      <c r="J117" s="148">
        <f t="shared" si="47"/>
        <v>0</v>
      </c>
      <c r="K117" s="148">
        <f t="shared" si="47"/>
        <v>0</v>
      </c>
      <c r="L117" s="148">
        <f t="shared" si="47"/>
        <v>0</v>
      </c>
      <c r="M117" s="148">
        <f t="shared" si="47"/>
        <v>0</v>
      </c>
      <c r="N117" s="148">
        <f t="shared" si="47"/>
        <v>0</v>
      </c>
      <c r="O117" s="148">
        <f t="shared" si="47"/>
        <v>0</v>
      </c>
      <c r="P117" s="148">
        <f t="shared" si="47"/>
        <v>0</v>
      </c>
      <c r="Q117" s="148">
        <f t="shared" si="47"/>
        <v>0</v>
      </c>
      <c r="R117" s="148">
        <f t="shared" si="47"/>
        <v>0</v>
      </c>
      <c r="S117" s="148">
        <f t="shared" si="47"/>
        <v>0</v>
      </c>
      <c r="T117" s="148">
        <f t="shared" si="47"/>
        <v>0</v>
      </c>
      <c r="U117" s="148">
        <f t="shared" si="47"/>
        <v>0</v>
      </c>
      <c r="V117" s="148">
        <f t="shared" si="47"/>
        <v>0</v>
      </c>
      <c r="W117" s="148">
        <f t="shared" si="47"/>
        <v>0</v>
      </c>
      <c r="X117" s="148">
        <f t="shared" si="47"/>
        <v>0</v>
      </c>
      <c r="Y117" s="148">
        <f t="shared" si="47"/>
        <v>0</v>
      </c>
      <c r="Z117" s="148">
        <f t="shared" si="47"/>
        <v>0</v>
      </c>
      <c r="AA117" s="148">
        <f t="shared" si="47"/>
        <v>0</v>
      </c>
      <c r="AB117" s="148">
        <f t="shared" si="47"/>
        <v>0</v>
      </c>
      <c r="AC117" s="148">
        <f t="shared" si="47"/>
        <v>0</v>
      </c>
      <c r="AD117" s="148">
        <f t="shared" si="47"/>
        <v>0</v>
      </c>
      <c r="AE117" s="148">
        <f t="shared" si="47"/>
        <v>0</v>
      </c>
      <c r="AF117" s="148">
        <f t="shared" si="47"/>
        <v>0</v>
      </c>
      <c r="AG117" s="148">
        <f t="shared" si="47"/>
        <v>0</v>
      </c>
      <c r="AH117" s="148">
        <f t="shared" si="47"/>
        <v>0</v>
      </c>
      <c r="AI117" s="148">
        <f t="shared" si="47"/>
        <v>0</v>
      </c>
    </row>
    <row r="118" spans="1:35" x14ac:dyDescent="0.45">
      <c r="A118" s="292" t="s">
        <v>440</v>
      </c>
      <c r="B118" s="148">
        <f>B102*$B$56</f>
        <v>0.94793452835741221</v>
      </c>
      <c r="C118" s="148">
        <f t="shared" ref="C118:AI118" si="48">C102*$B$56</f>
        <v>0.94611061981720579</v>
      </c>
      <c r="D118" s="148">
        <f t="shared" si="48"/>
        <v>0.94339876056997729</v>
      </c>
      <c r="E118" s="148">
        <f t="shared" si="48"/>
        <v>0.94026727342093652</v>
      </c>
      <c r="F118" s="148">
        <f t="shared" si="48"/>
        <v>0.93949457566497485</v>
      </c>
      <c r="G118" s="148">
        <f t="shared" si="48"/>
        <v>0.93821380862616233</v>
      </c>
      <c r="H118" s="148">
        <f t="shared" si="48"/>
        <v>0.92867238164088273</v>
      </c>
      <c r="I118" s="148">
        <f t="shared" si="48"/>
        <v>0.9188030717320903</v>
      </c>
      <c r="J118" s="148">
        <f t="shared" si="48"/>
        <v>0.9144809727907619</v>
      </c>
      <c r="K118" s="148">
        <f t="shared" si="48"/>
        <v>0.90824786072600816</v>
      </c>
      <c r="L118" s="148">
        <f t="shared" si="48"/>
        <v>0.90364257122002523</v>
      </c>
      <c r="M118" s="148">
        <f t="shared" si="48"/>
        <v>0.89324588796182169</v>
      </c>
      <c r="N118" s="148">
        <f t="shared" si="48"/>
        <v>0.88883385437029561</v>
      </c>
      <c r="O118" s="148">
        <f t="shared" si="48"/>
        <v>0.88545617748422134</v>
      </c>
      <c r="P118" s="148">
        <f t="shared" si="48"/>
        <v>0.88181147926083736</v>
      </c>
      <c r="Q118" s="148">
        <f t="shared" si="48"/>
        <v>0.87532911971838268</v>
      </c>
      <c r="R118" s="148">
        <f t="shared" si="48"/>
        <v>0.86622377316683508</v>
      </c>
      <c r="S118" s="148">
        <f t="shared" si="48"/>
        <v>0.86146205988919222</v>
      </c>
      <c r="T118" s="148">
        <f t="shared" si="48"/>
        <v>0.85310689127216899</v>
      </c>
      <c r="U118" s="148">
        <f t="shared" si="48"/>
        <v>0.8507402339495902</v>
      </c>
      <c r="V118" s="148">
        <f t="shared" si="48"/>
        <v>0.84692453229844622</v>
      </c>
      <c r="W118" s="148">
        <f t="shared" si="48"/>
        <v>0.84282278065656879</v>
      </c>
      <c r="X118" s="148">
        <f t="shared" si="48"/>
        <v>0.83881871683519904</v>
      </c>
      <c r="Y118" s="148">
        <f t="shared" si="48"/>
        <v>0.8347490766541612</v>
      </c>
      <c r="Z118" s="148">
        <f t="shared" si="48"/>
        <v>0.83171613595475102</v>
      </c>
      <c r="AA118" s="148">
        <f t="shared" si="48"/>
        <v>0.82884590180884277</v>
      </c>
      <c r="AB118" s="148">
        <f t="shared" si="48"/>
        <v>0.81372374259175873</v>
      </c>
      <c r="AC118" s="148">
        <f t="shared" si="48"/>
        <v>0.79978666132351572</v>
      </c>
      <c r="AD118" s="148">
        <f t="shared" si="48"/>
        <v>0.79388581626629384</v>
      </c>
      <c r="AE118" s="148">
        <f t="shared" si="48"/>
        <v>0.78475408605401953</v>
      </c>
      <c r="AF118" s="148">
        <f t="shared" si="48"/>
        <v>0.77688964963520613</v>
      </c>
      <c r="AG118" s="148">
        <f t="shared" si="48"/>
        <v>0.7625047236478788</v>
      </c>
      <c r="AH118" s="148">
        <f t="shared" si="48"/>
        <v>0.75481021611271948</v>
      </c>
      <c r="AI118" s="148">
        <f t="shared" si="48"/>
        <v>0.74804773805043612</v>
      </c>
    </row>
    <row r="119" spans="1:35" x14ac:dyDescent="0.45">
      <c r="A119" s="292" t="s">
        <v>438</v>
      </c>
      <c r="B119" s="148">
        <f>B102*$B$57</f>
        <v>0</v>
      </c>
      <c r="C119" s="148">
        <f t="shared" ref="C119:AI119" si="49">C102*$B$57</f>
        <v>0</v>
      </c>
      <c r="D119" s="148">
        <f t="shared" si="49"/>
        <v>0</v>
      </c>
      <c r="E119" s="148">
        <f t="shared" si="49"/>
        <v>0</v>
      </c>
      <c r="F119" s="148">
        <f t="shared" si="49"/>
        <v>0</v>
      </c>
      <c r="G119" s="148">
        <f t="shared" si="49"/>
        <v>0</v>
      </c>
      <c r="H119" s="148">
        <f t="shared" si="49"/>
        <v>0</v>
      </c>
      <c r="I119" s="148">
        <f t="shared" si="49"/>
        <v>0</v>
      </c>
      <c r="J119" s="148">
        <f t="shared" si="49"/>
        <v>0</v>
      </c>
      <c r="K119" s="148">
        <f t="shared" si="49"/>
        <v>0</v>
      </c>
      <c r="L119" s="148">
        <f t="shared" si="49"/>
        <v>0</v>
      </c>
      <c r="M119" s="148">
        <f t="shared" si="49"/>
        <v>0</v>
      </c>
      <c r="N119" s="148">
        <f t="shared" si="49"/>
        <v>0</v>
      </c>
      <c r="O119" s="148">
        <f t="shared" si="49"/>
        <v>0</v>
      </c>
      <c r="P119" s="148">
        <f t="shared" si="49"/>
        <v>0</v>
      </c>
      <c r="Q119" s="148">
        <f t="shared" si="49"/>
        <v>0</v>
      </c>
      <c r="R119" s="148">
        <f t="shared" si="49"/>
        <v>0</v>
      </c>
      <c r="S119" s="148">
        <f t="shared" si="49"/>
        <v>0</v>
      </c>
      <c r="T119" s="148">
        <f t="shared" si="49"/>
        <v>0</v>
      </c>
      <c r="U119" s="148">
        <f t="shared" si="49"/>
        <v>0</v>
      </c>
      <c r="V119" s="148">
        <f t="shared" si="49"/>
        <v>0</v>
      </c>
      <c r="W119" s="148">
        <f t="shared" si="49"/>
        <v>0</v>
      </c>
      <c r="X119" s="148">
        <f t="shared" si="49"/>
        <v>0</v>
      </c>
      <c r="Y119" s="148">
        <f t="shared" si="49"/>
        <v>0</v>
      </c>
      <c r="Z119" s="148">
        <f t="shared" si="49"/>
        <v>0</v>
      </c>
      <c r="AA119" s="148">
        <f t="shared" si="49"/>
        <v>0</v>
      </c>
      <c r="AB119" s="148">
        <f t="shared" si="49"/>
        <v>0</v>
      </c>
      <c r="AC119" s="148">
        <f t="shared" si="49"/>
        <v>0</v>
      </c>
      <c r="AD119" s="148">
        <f t="shared" si="49"/>
        <v>0</v>
      </c>
      <c r="AE119" s="148">
        <f t="shared" si="49"/>
        <v>0</v>
      </c>
      <c r="AF119" s="148">
        <f t="shared" si="49"/>
        <v>0</v>
      </c>
      <c r="AG119" s="148">
        <f t="shared" si="49"/>
        <v>0</v>
      </c>
      <c r="AH119" s="148">
        <f t="shared" si="49"/>
        <v>0</v>
      </c>
      <c r="AI119" s="148">
        <f t="shared" si="49"/>
        <v>0</v>
      </c>
    </row>
    <row r="120" spans="1:35" x14ac:dyDescent="0.45">
      <c r="A120" s="292" t="s">
        <v>436</v>
      </c>
      <c r="B120" s="148">
        <f>B102*$B$58</f>
        <v>0</v>
      </c>
      <c r="C120" s="148">
        <f t="shared" ref="C120:AI120" si="50">C102*$B$58</f>
        <v>0</v>
      </c>
      <c r="D120" s="148">
        <f t="shared" si="50"/>
        <v>0</v>
      </c>
      <c r="E120" s="148">
        <f t="shared" si="50"/>
        <v>0</v>
      </c>
      <c r="F120" s="148">
        <f t="shared" si="50"/>
        <v>0</v>
      </c>
      <c r="G120" s="148">
        <f t="shared" si="50"/>
        <v>0</v>
      </c>
      <c r="H120" s="148">
        <f t="shared" si="50"/>
        <v>0</v>
      </c>
      <c r="I120" s="148">
        <f t="shared" si="50"/>
        <v>0</v>
      </c>
      <c r="J120" s="148">
        <f t="shared" si="50"/>
        <v>0</v>
      </c>
      <c r="K120" s="148">
        <f t="shared" si="50"/>
        <v>0</v>
      </c>
      <c r="L120" s="148">
        <f t="shared" si="50"/>
        <v>0</v>
      </c>
      <c r="M120" s="148">
        <f t="shared" si="50"/>
        <v>0</v>
      </c>
      <c r="N120" s="148">
        <f t="shared" si="50"/>
        <v>0</v>
      </c>
      <c r="O120" s="148">
        <f t="shared" si="50"/>
        <v>0</v>
      </c>
      <c r="P120" s="148">
        <f t="shared" si="50"/>
        <v>0</v>
      </c>
      <c r="Q120" s="148">
        <f t="shared" si="50"/>
        <v>0</v>
      </c>
      <c r="R120" s="148">
        <f t="shared" si="50"/>
        <v>0</v>
      </c>
      <c r="S120" s="148">
        <f t="shared" si="50"/>
        <v>0</v>
      </c>
      <c r="T120" s="148">
        <f t="shared" si="50"/>
        <v>0</v>
      </c>
      <c r="U120" s="148">
        <f t="shared" si="50"/>
        <v>0</v>
      </c>
      <c r="V120" s="148">
        <f t="shared" si="50"/>
        <v>0</v>
      </c>
      <c r="W120" s="148">
        <f t="shared" si="50"/>
        <v>0</v>
      </c>
      <c r="X120" s="148">
        <f t="shared" si="50"/>
        <v>0</v>
      </c>
      <c r="Y120" s="148">
        <f t="shared" si="50"/>
        <v>0</v>
      </c>
      <c r="Z120" s="148">
        <f t="shared" si="50"/>
        <v>0</v>
      </c>
      <c r="AA120" s="148">
        <f t="shared" si="50"/>
        <v>0</v>
      </c>
      <c r="AB120" s="148">
        <f t="shared" si="50"/>
        <v>0</v>
      </c>
      <c r="AC120" s="148">
        <f t="shared" si="50"/>
        <v>0</v>
      </c>
      <c r="AD120" s="148">
        <f t="shared" si="50"/>
        <v>0</v>
      </c>
      <c r="AE120" s="148">
        <f t="shared" si="50"/>
        <v>0</v>
      </c>
      <c r="AF120" s="148">
        <f t="shared" si="50"/>
        <v>0</v>
      </c>
      <c r="AG120" s="148">
        <f t="shared" si="50"/>
        <v>0</v>
      </c>
      <c r="AH120" s="148">
        <f t="shared" si="50"/>
        <v>0</v>
      </c>
      <c r="AI120" s="148">
        <f t="shared" si="50"/>
        <v>0</v>
      </c>
    </row>
    <row r="121" spans="1:35" x14ac:dyDescent="0.45">
      <c r="A121" s="292" t="s">
        <v>434</v>
      </c>
      <c r="B121" s="148">
        <f>B102*$B$59</f>
        <v>0</v>
      </c>
      <c r="C121" s="148">
        <f t="shared" ref="C121:AI121" si="51">C102*$B$59</f>
        <v>0</v>
      </c>
      <c r="D121" s="148">
        <f t="shared" si="51"/>
        <v>0</v>
      </c>
      <c r="E121" s="148">
        <f t="shared" si="51"/>
        <v>0</v>
      </c>
      <c r="F121" s="148">
        <f t="shared" si="51"/>
        <v>0</v>
      </c>
      <c r="G121" s="148">
        <f t="shared" si="51"/>
        <v>0</v>
      </c>
      <c r="H121" s="148">
        <f t="shared" si="51"/>
        <v>0</v>
      </c>
      <c r="I121" s="148">
        <f t="shared" si="51"/>
        <v>0</v>
      </c>
      <c r="J121" s="148">
        <f t="shared" si="51"/>
        <v>0</v>
      </c>
      <c r="K121" s="148">
        <f t="shared" si="51"/>
        <v>0</v>
      </c>
      <c r="L121" s="148">
        <f t="shared" si="51"/>
        <v>0</v>
      </c>
      <c r="M121" s="148">
        <f t="shared" si="51"/>
        <v>0</v>
      </c>
      <c r="N121" s="148">
        <f t="shared" si="51"/>
        <v>0</v>
      </c>
      <c r="O121" s="148">
        <f t="shared" si="51"/>
        <v>0</v>
      </c>
      <c r="P121" s="148">
        <f t="shared" si="51"/>
        <v>0</v>
      </c>
      <c r="Q121" s="148">
        <f t="shared" si="51"/>
        <v>0</v>
      </c>
      <c r="R121" s="148">
        <f t="shared" si="51"/>
        <v>0</v>
      </c>
      <c r="S121" s="148">
        <f t="shared" si="51"/>
        <v>0</v>
      </c>
      <c r="T121" s="148">
        <f t="shared" si="51"/>
        <v>0</v>
      </c>
      <c r="U121" s="148">
        <f t="shared" si="51"/>
        <v>0</v>
      </c>
      <c r="V121" s="148">
        <f t="shared" si="51"/>
        <v>0</v>
      </c>
      <c r="W121" s="148">
        <f t="shared" si="51"/>
        <v>0</v>
      </c>
      <c r="X121" s="148">
        <f t="shared" si="51"/>
        <v>0</v>
      </c>
      <c r="Y121" s="148">
        <f t="shared" si="51"/>
        <v>0</v>
      </c>
      <c r="Z121" s="148">
        <f t="shared" si="51"/>
        <v>0</v>
      </c>
      <c r="AA121" s="148">
        <f t="shared" si="51"/>
        <v>0</v>
      </c>
      <c r="AB121" s="148">
        <f t="shared" si="51"/>
        <v>0</v>
      </c>
      <c r="AC121" s="148">
        <f t="shared" si="51"/>
        <v>0</v>
      </c>
      <c r="AD121" s="148">
        <f t="shared" si="51"/>
        <v>0</v>
      </c>
      <c r="AE121" s="148">
        <f t="shared" si="51"/>
        <v>0</v>
      </c>
      <c r="AF121" s="148">
        <f t="shared" si="51"/>
        <v>0</v>
      </c>
      <c r="AG121" s="148">
        <f t="shared" si="51"/>
        <v>0</v>
      </c>
      <c r="AH121" s="148">
        <f t="shared" si="51"/>
        <v>0</v>
      </c>
      <c r="AI121" s="148">
        <f t="shared" si="51"/>
        <v>0</v>
      </c>
    </row>
    <row r="122" spans="1:35" x14ac:dyDescent="0.45">
      <c r="A122" s="292" t="s">
        <v>432</v>
      </c>
      <c r="B122" s="148">
        <f>B102*$B$60</f>
        <v>654.74444719150267</v>
      </c>
      <c r="C122" s="148">
        <f t="shared" ref="C122:AI122" si="52">C102*$B$60</f>
        <v>653.48466188654641</v>
      </c>
      <c r="D122" s="148">
        <f t="shared" si="52"/>
        <v>651.61156334379734</v>
      </c>
      <c r="E122" s="148">
        <f t="shared" si="52"/>
        <v>649.44862512290695</v>
      </c>
      <c r="F122" s="148">
        <f t="shared" si="52"/>
        <v>648.91491783623394</v>
      </c>
      <c r="G122" s="148">
        <f t="shared" si="52"/>
        <v>648.03028384335528</v>
      </c>
      <c r="H122" s="148">
        <f t="shared" si="52"/>
        <v>641.43995914263962</v>
      </c>
      <c r="I122" s="148">
        <f t="shared" si="52"/>
        <v>634.62316360762406</v>
      </c>
      <c r="J122" s="148">
        <f t="shared" si="52"/>
        <v>631.63786219978249</v>
      </c>
      <c r="K122" s="148">
        <f t="shared" si="52"/>
        <v>627.33261179373221</v>
      </c>
      <c r="L122" s="148">
        <f t="shared" si="52"/>
        <v>624.15170884996394</v>
      </c>
      <c r="M122" s="148">
        <f t="shared" si="52"/>
        <v>616.9706531663893</v>
      </c>
      <c r="N122" s="148">
        <f t="shared" si="52"/>
        <v>613.92323331991565</v>
      </c>
      <c r="O122" s="148">
        <f t="shared" si="52"/>
        <v>611.59025027160703</v>
      </c>
      <c r="P122" s="148">
        <f t="shared" si="52"/>
        <v>609.07283387621055</v>
      </c>
      <c r="Q122" s="148">
        <f t="shared" si="52"/>
        <v>604.59542664168816</v>
      </c>
      <c r="R122" s="148">
        <f t="shared" si="52"/>
        <v>598.30630548823626</v>
      </c>
      <c r="S122" s="148">
        <f t="shared" si="52"/>
        <v>595.01735964399415</v>
      </c>
      <c r="T122" s="148">
        <f t="shared" si="52"/>
        <v>589.24639119238179</v>
      </c>
      <c r="U122" s="148">
        <f t="shared" si="52"/>
        <v>587.61172582889014</v>
      </c>
      <c r="V122" s="148">
        <f t="shared" si="52"/>
        <v>584.97619627121594</v>
      </c>
      <c r="W122" s="148">
        <f t="shared" si="52"/>
        <v>582.14309015371703</v>
      </c>
      <c r="X122" s="148">
        <f t="shared" si="52"/>
        <v>579.37745763921725</v>
      </c>
      <c r="Y122" s="148">
        <f t="shared" si="52"/>
        <v>576.56653111329024</v>
      </c>
      <c r="Z122" s="148">
        <f t="shared" si="52"/>
        <v>574.471659556031</v>
      </c>
      <c r="AA122" s="148">
        <f t="shared" si="52"/>
        <v>572.48917045688472</v>
      </c>
      <c r="AB122" s="148">
        <f t="shared" si="52"/>
        <v>562.04419827712002</v>
      </c>
      <c r="AC122" s="148">
        <f t="shared" si="52"/>
        <v>552.41776702321147</v>
      </c>
      <c r="AD122" s="148">
        <f t="shared" si="52"/>
        <v>548.34201556635912</v>
      </c>
      <c r="AE122" s="148">
        <f t="shared" si="52"/>
        <v>542.0346710495412</v>
      </c>
      <c r="AF122" s="148">
        <f t="shared" si="52"/>
        <v>536.60265446878509</v>
      </c>
      <c r="AG122" s="148">
        <f t="shared" si="52"/>
        <v>526.66689400040786</v>
      </c>
      <c r="AH122" s="148">
        <f t="shared" si="52"/>
        <v>521.35224838743659</v>
      </c>
      <c r="AI122" s="148">
        <f t="shared" si="52"/>
        <v>516.68136149801535</v>
      </c>
    </row>
    <row r="123" spans="1:35" x14ac:dyDescent="0.45">
      <c r="A123" s="292" t="s">
        <v>430</v>
      </c>
      <c r="B123" s="148">
        <f>B102*$B$61</f>
        <v>64.684499278852428</v>
      </c>
      <c r="C123" s="148">
        <f t="shared" ref="C123:AI123" si="53">C102*$B$61</f>
        <v>64.560040672140303</v>
      </c>
      <c r="D123" s="148">
        <f t="shared" si="53"/>
        <v>64.374990700571416</v>
      </c>
      <c r="E123" s="148">
        <f t="shared" si="53"/>
        <v>64.161306451106583</v>
      </c>
      <c r="F123" s="148">
        <f t="shared" si="53"/>
        <v>64.10857963723592</v>
      </c>
      <c r="G123" s="148">
        <f t="shared" si="53"/>
        <v>64.02118354381372</v>
      </c>
      <c r="H123" s="148">
        <f t="shared" si="53"/>
        <v>63.370102262896566</v>
      </c>
      <c r="I123" s="148">
        <f t="shared" si="53"/>
        <v>62.696647134319001</v>
      </c>
      <c r="J123" s="148">
        <f t="shared" si="53"/>
        <v>62.401718742652619</v>
      </c>
      <c r="K123" s="148">
        <f t="shared" si="53"/>
        <v>61.976387962101548</v>
      </c>
      <c r="L123" s="148">
        <f t="shared" si="53"/>
        <v>61.662135408979715</v>
      </c>
      <c r="M123" s="148">
        <f t="shared" si="53"/>
        <v>60.95269374333742</v>
      </c>
      <c r="N123" s="148">
        <f t="shared" si="53"/>
        <v>60.651628453349652</v>
      </c>
      <c r="O123" s="148">
        <f t="shared" si="53"/>
        <v>60.421144879257191</v>
      </c>
      <c r="P123" s="148">
        <f t="shared" si="53"/>
        <v>60.172440488237029</v>
      </c>
      <c r="Q123" s="148">
        <f t="shared" si="53"/>
        <v>59.730101731070171</v>
      </c>
      <c r="R123" s="148">
        <f t="shared" si="53"/>
        <v>59.10877740451793</v>
      </c>
      <c r="S123" s="148">
        <f t="shared" si="53"/>
        <v>58.783850914491758</v>
      </c>
      <c r="T123" s="148">
        <f t="shared" si="53"/>
        <v>58.213716709844704</v>
      </c>
      <c r="U123" s="148">
        <f t="shared" si="53"/>
        <v>58.052222387931025</v>
      </c>
      <c r="V123" s="148">
        <f t="shared" si="53"/>
        <v>57.791849183539561</v>
      </c>
      <c r="W123" s="148">
        <f t="shared" si="53"/>
        <v>57.511956698157896</v>
      </c>
      <c r="X123" s="148">
        <f t="shared" si="53"/>
        <v>57.238730166559066</v>
      </c>
      <c r="Y123" s="148">
        <f t="shared" si="53"/>
        <v>56.961028880783893</v>
      </c>
      <c r="Z123" s="148">
        <f t="shared" si="53"/>
        <v>56.754069175640808</v>
      </c>
      <c r="AA123" s="148">
        <f t="shared" si="53"/>
        <v>56.558212127514437</v>
      </c>
      <c r="AB123" s="148">
        <f t="shared" si="53"/>
        <v>55.526316708885538</v>
      </c>
      <c r="AC123" s="148">
        <f t="shared" si="53"/>
        <v>54.575287817884892</v>
      </c>
      <c r="AD123" s="148">
        <f t="shared" si="53"/>
        <v>54.172630043080666</v>
      </c>
      <c r="AE123" s="148">
        <f t="shared" si="53"/>
        <v>53.549505366575772</v>
      </c>
      <c r="AF123" s="148">
        <f t="shared" si="53"/>
        <v>53.012857405515838</v>
      </c>
      <c r="AG123" s="148">
        <f t="shared" si="53"/>
        <v>52.031268797000891</v>
      </c>
      <c r="AH123" s="148">
        <f t="shared" si="53"/>
        <v>51.506216325316394</v>
      </c>
      <c r="AI123" s="148">
        <f t="shared" si="53"/>
        <v>51.044763034759505</v>
      </c>
    </row>
    <row r="124" spans="1:35" x14ac:dyDescent="0.45">
      <c r="A124" s="292" t="s">
        <v>428</v>
      </c>
      <c r="B124" s="148">
        <f>B102*$B$62</f>
        <v>0</v>
      </c>
      <c r="C124" s="148">
        <f t="shared" ref="C124:AI124" si="54">C102*$B$62</f>
        <v>0</v>
      </c>
      <c r="D124" s="148">
        <f t="shared" si="54"/>
        <v>0</v>
      </c>
      <c r="E124" s="148">
        <f t="shared" si="54"/>
        <v>0</v>
      </c>
      <c r="F124" s="148">
        <f t="shared" si="54"/>
        <v>0</v>
      </c>
      <c r="G124" s="148">
        <f t="shared" si="54"/>
        <v>0</v>
      </c>
      <c r="H124" s="148">
        <f t="shared" si="54"/>
        <v>0</v>
      </c>
      <c r="I124" s="148">
        <f t="shared" si="54"/>
        <v>0</v>
      </c>
      <c r="J124" s="148">
        <f t="shared" si="54"/>
        <v>0</v>
      </c>
      <c r="K124" s="148">
        <f t="shared" si="54"/>
        <v>0</v>
      </c>
      <c r="L124" s="148">
        <f t="shared" si="54"/>
        <v>0</v>
      </c>
      <c r="M124" s="148">
        <f t="shared" si="54"/>
        <v>0</v>
      </c>
      <c r="N124" s="148">
        <f t="shared" si="54"/>
        <v>0</v>
      </c>
      <c r="O124" s="148">
        <f t="shared" si="54"/>
        <v>0</v>
      </c>
      <c r="P124" s="148">
        <f t="shared" si="54"/>
        <v>0</v>
      </c>
      <c r="Q124" s="148">
        <f t="shared" si="54"/>
        <v>0</v>
      </c>
      <c r="R124" s="148">
        <f t="shared" si="54"/>
        <v>0</v>
      </c>
      <c r="S124" s="148">
        <f t="shared" si="54"/>
        <v>0</v>
      </c>
      <c r="T124" s="148">
        <f t="shared" si="54"/>
        <v>0</v>
      </c>
      <c r="U124" s="148">
        <f t="shared" si="54"/>
        <v>0</v>
      </c>
      <c r="V124" s="148">
        <f t="shared" si="54"/>
        <v>0</v>
      </c>
      <c r="W124" s="148">
        <f t="shared" si="54"/>
        <v>0</v>
      </c>
      <c r="X124" s="148">
        <f t="shared" si="54"/>
        <v>0</v>
      </c>
      <c r="Y124" s="148">
        <f t="shared" si="54"/>
        <v>0</v>
      </c>
      <c r="Z124" s="148">
        <f t="shared" si="54"/>
        <v>0</v>
      </c>
      <c r="AA124" s="148">
        <f t="shared" si="54"/>
        <v>0</v>
      </c>
      <c r="AB124" s="148">
        <f t="shared" si="54"/>
        <v>0</v>
      </c>
      <c r="AC124" s="148">
        <f t="shared" si="54"/>
        <v>0</v>
      </c>
      <c r="AD124" s="148">
        <f t="shared" si="54"/>
        <v>0</v>
      </c>
      <c r="AE124" s="148">
        <f t="shared" si="54"/>
        <v>0</v>
      </c>
      <c r="AF124" s="148">
        <f t="shared" si="54"/>
        <v>0</v>
      </c>
      <c r="AG124" s="148">
        <f t="shared" si="54"/>
        <v>0</v>
      </c>
      <c r="AH124" s="148">
        <f t="shared" si="54"/>
        <v>0</v>
      </c>
      <c r="AI124" s="148">
        <f t="shared" si="54"/>
        <v>0</v>
      </c>
    </row>
    <row r="125" spans="1:35" x14ac:dyDescent="0.45">
      <c r="A125" s="292" t="s">
        <v>289</v>
      </c>
      <c r="B125" s="148">
        <f>B102*$B$63</f>
        <v>0</v>
      </c>
      <c r="C125" s="148">
        <f t="shared" ref="C125:AI125" si="55">C102*$B$63</f>
        <v>0</v>
      </c>
      <c r="D125" s="148">
        <f t="shared" si="55"/>
        <v>0</v>
      </c>
      <c r="E125" s="148">
        <f t="shared" si="55"/>
        <v>0</v>
      </c>
      <c r="F125" s="148">
        <f t="shared" si="55"/>
        <v>0</v>
      </c>
      <c r="G125" s="148">
        <f t="shared" si="55"/>
        <v>0</v>
      </c>
      <c r="H125" s="148">
        <f t="shared" si="55"/>
        <v>0</v>
      </c>
      <c r="I125" s="148">
        <f t="shared" si="55"/>
        <v>0</v>
      </c>
      <c r="J125" s="148">
        <f t="shared" si="55"/>
        <v>0</v>
      </c>
      <c r="K125" s="148">
        <f t="shared" si="55"/>
        <v>0</v>
      </c>
      <c r="L125" s="148">
        <f t="shared" si="55"/>
        <v>0</v>
      </c>
      <c r="M125" s="148">
        <f t="shared" si="55"/>
        <v>0</v>
      </c>
      <c r="N125" s="148">
        <f t="shared" si="55"/>
        <v>0</v>
      </c>
      <c r="O125" s="148">
        <f t="shared" si="55"/>
        <v>0</v>
      </c>
      <c r="P125" s="148">
        <f t="shared" si="55"/>
        <v>0</v>
      </c>
      <c r="Q125" s="148">
        <f t="shared" si="55"/>
        <v>0</v>
      </c>
      <c r="R125" s="148">
        <f t="shared" si="55"/>
        <v>0</v>
      </c>
      <c r="S125" s="148">
        <f t="shared" si="55"/>
        <v>0</v>
      </c>
      <c r="T125" s="148">
        <f t="shared" si="55"/>
        <v>0</v>
      </c>
      <c r="U125" s="148">
        <f t="shared" si="55"/>
        <v>0</v>
      </c>
      <c r="V125" s="148">
        <f t="shared" si="55"/>
        <v>0</v>
      </c>
      <c r="W125" s="148">
        <f t="shared" si="55"/>
        <v>0</v>
      </c>
      <c r="X125" s="148">
        <f t="shared" si="55"/>
        <v>0</v>
      </c>
      <c r="Y125" s="148">
        <f t="shared" si="55"/>
        <v>0</v>
      </c>
      <c r="Z125" s="148">
        <f t="shared" si="55"/>
        <v>0</v>
      </c>
      <c r="AA125" s="148">
        <f t="shared" si="55"/>
        <v>0</v>
      </c>
      <c r="AB125" s="148">
        <f t="shared" si="55"/>
        <v>0</v>
      </c>
      <c r="AC125" s="148">
        <f t="shared" si="55"/>
        <v>0</v>
      </c>
      <c r="AD125" s="148">
        <f t="shared" si="55"/>
        <v>0</v>
      </c>
      <c r="AE125" s="148">
        <f t="shared" si="55"/>
        <v>0</v>
      </c>
      <c r="AF125" s="148">
        <f t="shared" si="55"/>
        <v>0</v>
      </c>
      <c r="AG125" s="148">
        <f t="shared" si="55"/>
        <v>0</v>
      </c>
      <c r="AH125" s="148">
        <f t="shared" si="55"/>
        <v>0</v>
      </c>
      <c r="AI125" s="148">
        <f t="shared" si="55"/>
        <v>0</v>
      </c>
    </row>
    <row r="126" spans="1:35" x14ac:dyDescent="0.45">
      <c r="A126" s="292" t="s">
        <v>425</v>
      </c>
      <c r="B126" s="148">
        <f>B102*$B$64</f>
        <v>0</v>
      </c>
      <c r="C126" s="148">
        <f t="shared" ref="C126:AI126" si="56">C102*$B$64</f>
        <v>0</v>
      </c>
      <c r="D126" s="148">
        <f t="shared" si="56"/>
        <v>0</v>
      </c>
      <c r="E126" s="148">
        <f t="shared" si="56"/>
        <v>0</v>
      </c>
      <c r="F126" s="148">
        <f t="shared" si="56"/>
        <v>0</v>
      </c>
      <c r="G126" s="148">
        <f t="shared" si="56"/>
        <v>0</v>
      </c>
      <c r="H126" s="148">
        <f t="shared" si="56"/>
        <v>0</v>
      </c>
      <c r="I126" s="148">
        <f t="shared" si="56"/>
        <v>0</v>
      </c>
      <c r="J126" s="148">
        <f t="shared" si="56"/>
        <v>0</v>
      </c>
      <c r="K126" s="148">
        <f t="shared" si="56"/>
        <v>0</v>
      </c>
      <c r="L126" s="148">
        <f t="shared" si="56"/>
        <v>0</v>
      </c>
      <c r="M126" s="148">
        <f t="shared" si="56"/>
        <v>0</v>
      </c>
      <c r="N126" s="148">
        <f t="shared" si="56"/>
        <v>0</v>
      </c>
      <c r="O126" s="148">
        <f t="shared" si="56"/>
        <v>0</v>
      </c>
      <c r="P126" s="148">
        <f t="shared" si="56"/>
        <v>0</v>
      </c>
      <c r="Q126" s="148">
        <f t="shared" si="56"/>
        <v>0</v>
      </c>
      <c r="R126" s="148">
        <f t="shared" si="56"/>
        <v>0</v>
      </c>
      <c r="S126" s="148">
        <f t="shared" si="56"/>
        <v>0</v>
      </c>
      <c r="T126" s="148">
        <f t="shared" si="56"/>
        <v>0</v>
      </c>
      <c r="U126" s="148">
        <f t="shared" si="56"/>
        <v>0</v>
      </c>
      <c r="V126" s="148">
        <f t="shared" si="56"/>
        <v>0</v>
      </c>
      <c r="W126" s="148">
        <f t="shared" si="56"/>
        <v>0</v>
      </c>
      <c r="X126" s="148">
        <f t="shared" si="56"/>
        <v>0</v>
      </c>
      <c r="Y126" s="148">
        <f t="shared" si="56"/>
        <v>0</v>
      </c>
      <c r="Z126" s="148">
        <f t="shared" si="56"/>
        <v>0</v>
      </c>
      <c r="AA126" s="148">
        <f t="shared" si="56"/>
        <v>0</v>
      </c>
      <c r="AB126" s="148">
        <f t="shared" si="56"/>
        <v>0</v>
      </c>
      <c r="AC126" s="148">
        <f t="shared" si="56"/>
        <v>0</v>
      </c>
      <c r="AD126" s="148">
        <f t="shared" si="56"/>
        <v>0</v>
      </c>
      <c r="AE126" s="148">
        <f t="shared" si="56"/>
        <v>0</v>
      </c>
      <c r="AF126" s="148">
        <f t="shared" si="56"/>
        <v>0</v>
      </c>
      <c r="AG126" s="148">
        <f t="shared" si="56"/>
        <v>0</v>
      </c>
      <c r="AH126" s="148">
        <f t="shared" si="56"/>
        <v>0</v>
      </c>
      <c r="AI126" s="148">
        <f t="shared" si="56"/>
        <v>0</v>
      </c>
    </row>
    <row r="127" spans="1:35" x14ac:dyDescent="0.45">
      <c r="A127" s="292" t="s">
        <v>423</v>
      </c>
      <c r="B127" s="148">
        <f>B102*$B$65</f>
        <v>0</v>
      </c>
      <c r="C127" s="148">
        <f t="shared" ref="C127:AI127" si="57">C102*$B$65</f>
        <v>0</v>
      </c>
      <c r="D127" s="148">
        <f t="shared" si="57"/>
        <v>0</v>
      </c>
      <c r="E127" s="148">
        <f t="shared" si="57"/>
        <v>0</v>
      </c>
      <c r="F127" s="148">
        <f t="shared" si="57"/>
        <v>0</v>
      </c>
      <c r="G127" s="148">
        <f t="shared" si="57"/>
        <v>0</v>
      </c>
      <c r="H127" s="148">
        <f t="shared" si="57"/>
        <v>0</v>
      </c>
      <c r="I127" s="148">
        <f t="shared" si="57"/>
        <v>0</v>
      </c>
      <c r="J127" s="148">
        <f t="shared" si="57"/>
        <v>0</v>
      </c>
      <c r="K127" s="148">
        <f t="shared" si="57"/>
        <v>0</v>
      </c>
      <c r="L127" s="148">
        <f t="shared" si="57"/>
        <v>0</v>
      </c>
      <c r="M127" s="148">
        <f t="shared" si="57"/>
        <v>0</v>
      </c>
      <c r="N127" s="148">
        <f t="shared" si="57"/>
        <v>0</v>
      </c>
      <c r="O127" s="148">
        <f t="shared" si="57"/>
        <v>0</v>
      </c>
      <c r="P127" s="148">
        <f t="shared" si="57"/>
        <v>0</v>
      </c>
      <c r="Q127" s="148">
        <f t="shared" si="57"/>
        <v>0</v>
      </c>
      <c r="R127" s="148">
        <f t="shared" si="57"/>
        <v>0</v>
      </c>
      <c r="S127" s="148">
        <f t="shared" si="57"/>
        <v>0</v>
      </c>
      <c r="T127" s="148">
        <f t="shared" si="57"/>
        <v>0</v>
      </c>
      <c r="U127" s="148">
        <f t="shared" si="57"/>
        <v>0</v>
      </c>
      <c r="V127" s="148">
        <f t="shared" si="57"/>
        <v>0</v>
      </c>
      <c r="W127" s="148">
        <f t="shared" si="57"/>
        <v>0</v>
      </c>
      <c r="X127" s="148">
        <f t="shared" si="57"/>
        <v>0</v>
      </c>
      <c r="Y127" s="148">
        <f t="shared" si="57"/>
        <v>0</v>
      </c>
      <c r="Z127" s="148">
        <f t="shared" si="57"/>
        <v>0</v>
      </c>
      <c r="AA127" s="148">
        <f t="shared" si="57"/>
        <v>0</v>
      </c>
      <c r="AB127" s="148">
        <f t="shared" si="57"/>
        <v>0</v>
      </c>
      <c r="AC127" s="148">
        <f t="shared" si="57"/>
        <v>0</v>
      </c>
      <c r="AD127" s="148">
        <f t="shared" si="57"/>
        <v>0</v>
      </c>
      <c r="AE127" s="148">
        <f t="shared" si="57"/>
        <v>0</v>
      </c>
      <c r="AF127" s="148">
        <f t="shared" si="57"/>
        <v>0</v>
      </c>
      <c r="AG127" s="148">
        <f t="shared" si="57"/>
        <v>0</v>
      </c>
      <c r="AH127" s="148">
        <f t="shared" si="57"/>
        <v>0</v>
      </c>
      <c r="AI127" s="148">
        <f t="shared" si="57"/>
        <v>0</v>
      </c>
    </row>
    <row r="128" spans="1:35" x14ac:dyDescent="0.45">
      <c r="A128" s="292" t="s">
        <v>291</v>
      </c>
      <c r="B128" s="148">
        <f>B102*$B$66</f>
        <v>0</v>
      </c>
      <c r="C128" s="148">
        <f t="shared" ref="C128:AI128" si="58">C102*$B$66</f>
        <v>0</v>
      </c>
      <c r="D128" s="148">
        <f t="shared" si="58"/>
        <v>0</v>
      </c>
      <c r="E128" s="148">
        <f t="shared" si="58"/>
        <v>0</v>
      </c>
      <c r="F128" s="148">
        <f t="shared" si="58"/>
        <v>0</v>
      </c>
      <c r="G128" s="148">
        <f t="shared" si="58"/>
        <v>0</v>
      </c>
      <c r="H128" s="148">
        <f t="shared" si="58"/>
        <v>0</v>
      </c>
      <c r="I128" s="148">
        <f t="shared" si="58"/>
        <v>0</v>
      </c>
      <c r="J128" s="148">
        <f t="shared" si="58"/>
        <v>0</v>
      </c>
      <c r="K128" s="148">
        <f t="shared" si="58"/>
        <v>0</v>
      </c>
      <c r="L128" s="148">
        <f t="shared" si="58"/>
        <v>0</v>
      </c>
      <c r="M128" s="148">
        <f t="shared" si="58"/>
        <v>0</v>
      </c>
      <c r="N128" s="148">
        <f t="shared" si="58"/>
        <v>0</v>
      </c>
      <c r="O128" s="148">
        <f t="shared" si="58"/>
        <v>0</v>
      </c>
      <c r="P128" s="148">
        <f t="shared" si="58"/>
        <v>0</v>
      </c>
      <c r="Q128" s="148">
        <f t="shared" si="58"/>
        <v>0</v>
      </c>
      <c r="R128" s="148">
        <f t="shared" si="58"/>
        <v>0</v>
      </c>
      <c r="S128" s="148">
        <f t="shared" si="58"/>
        <v>0</v>
      </c>
      <c r="T128" s="148">
        <f t="shared" si="58"/>
        <v>0</v>
      </c>
      <c r="U128" s="148">
        <f t="shared" si="58"/>
        <v>0</v>
      </c>
      <c r="V128" s="148">
        <f t="shared" si="58"/>
        <v>0</v>
      </c>
      <c r="W128" s="148">
        <f t="shared" si="58"/>
        <v>0</v>
      </c>
      <c r="X128" s="148">
        <f t="shared" si="58"/>
        <v>0</v>
      </c>
      <c r="Y128" s="148">
        <f t="shared" si="58"/>
        <v>0</v>
      </c>
      <c r="Z128" s="148">
        <f t="shared" si="58"/>
        <v>0</v>
      </c>
      <c r="AA128" s="148">
        <f t="shared" si="58"/>
        <v>0</v>
      </c>
      <c r="AB128" s="148">
        <f t="shared" si="58"/>
        <v>0</v>
      </c>
      <c r="AC128" s="148">
        <f t="shared" si="58"/>
        <v>0</v>
      </c>
      <c r="AD128" s="148">
        <f t="shared" si="58"/>
        <v>0</v>
      </c>
      <c r="AE128" s="148">
        <f t="shared" si="58"/>
        <v>0</v>
      </c>
      <c r="AF128" s="148">
        <f t="shared" si="58"/>
        <v>0</v>
      </c>
      <c r="AG128" s="148">
        <f t="shared" si="58"/>
        <v>0</v>
      </c>
      <c r="AH128" s="148">
        <f t="shared" si="58"/>
        <v>0</v>
      </c>
      <c r="AI128" s="148">
        <f t="shared" si="58"/>
        <v>0</v>
      </c>
    </row>
    <row r="129" spans="1:35" x14ac:dyDescent="0.45">
      <c r="A129" s="292" t="s">
        <v>420</v>
      </c>
      <c r="B129" s="148">
        <f>B102*$B$67</f>
        <v>0.36829244368853098</v>
      </c>
      <c r="C129" s="148">
        <f t="shared" ref="C129:AI129" si="59">C102*$B$67</f>
        <v>0.36758381697092313</v>
      </c>
      <c r="D129" s="148">
        <f t="shared" si="59"/>
        <v>0.36653020278215448</v>
      </c>
      <c r="E129" s="148">
        <f t="shared" si="59"/>
        <v>0.36531355435338808</v>
      </c>
      <c r="F129" s="148">
        <f t="shared" si="59"/>
        <v>0.36501334507071864</v>
      </c>
      <c r="G129" s="148">
        <f t="shared" si="59"/>
        <v>0.36451574021678707</v>
      </c>
      <c r="H129" s="148">
        <f t="shared" si="59"/>
        <v>0.36080869573685503</v>
      </c>
      <c r="I129" s="148">
        <f t="shared" si="59"/>
        <v>0.3569742618650063</v>
      </c>
      <c r="J129" s="148">
        <f t="shared" si="59"/>
        <v>0.35529503578625621</v>
      </c>
      <c r="K129" s="148">
        <f t="shared" si="59"/>
        <v>0.35287334103262119</v>
      </c>
      <c r="L129" s="148">
        <f t="shared" si="59"/>
        <v>0.35108408948062786</v>
      </c>
      <c r="M129" s="148">
        <f t="shared" si="59"/>
        <v>0.34704476000282691</v>
      </c>
      <c r="N129" s="148">
        <f t="shared" si="59"/>
        <v>0.34533059242642827</v>
      </c>
      <c r="O129" s="148">
        <f t="shared" si="59"/>
        <v>0.34401829412190493</v>
      </c>
      <c r="P129" s="148">
        <f t="shared" si="59"/>
        <v>0.34260225242805153</v>
      </c>
      <c r="Q129" s="148">
        <f t="shared" si="59"/>
        <v>0.34008371980228547</v>
      </c>
      <c r="R129" s="148">
        <f t="shared" si="59"/>
        <v>0.336546101716033</v>
      </c>
      <c r="S129" s="148">
        <f t="shared" si="59"/>
        <v>0.33469607624833952</v>
      </c>
      <c r="T129" s="148">
        <f t="shared" si="59"/>
        <v>0.33144991802185808</v>
      </c>
      <c r="U129" s="148">
        <f t="shared" si="59"/>
        <v>0.33053042202014976</v>
      </c>
      <c r="V129" s="148">
        <f t="shared" si="59"/>
        <v>0.32904794190844705</v>
      </c>
      <c r="W129" s="148">
        <f t="shared" si="59"/>
        <v>0.32745432537650349</v>
      </c>
      <c r="X129" s="148">
        <f t="shared" si="59"/>
        <v>0.32589866261146799</v>
      </c>
      <c r="Y129" s="148">
        <f t="shared" si="59"/>
        <v>0.32431752205547976</v>
      </c>
      <c r="Z129" s="148">
        <f t="shared" si="59"/>
        <v>0.32313916098904227</v>
      </c>
      <c r="AA129" s="148">
        <f t="shared" si="59"/>
        <v>0.32202401483080861</v>
      </c>
      <c r="AB129" s="148">
        <f t="shared" si="59"/>
        <v>0.31614873884359718</v>
      </c>
      <c r="AC129" s="148">
        <f t="shared" si="59"/>
        <v>0.31073389049213851</v>
      </c>
      <c r="AD129" s="148">
        <f t="shared" si="59"/>
        <v>0.30844128843900154</v>
      </c>
      <c r="AE129" s="148">
        <f t="shared" si="59"/>
        <v>0.30489341974725698</v>
      </c>
      <c r="AF129" s="148">
        <f t="shared" si="59"/>
        <v>0.30183792127107339</v>
      </c>
      <c r="AG129" s="148">
        <f t="shared" si="59"/>
        <v>0.29624907585436344</v>
      </c>
      <c r="AH129" s="148">
        <f t="shared" si="59"/>
        <v>0.29325959831310949</v>
      </c>
      <c r="AI129" s="148">
        <f t="shared" si="59"/>
        <v>0.29063223376793978</v>
      </c>
    </row>
    <row r="130" spans="1:35" x14ac:dyDescent="0.45">
      <c r="A130" s="292" t="s">
        <v>410</v>
      </c>
      <c r="B130" s="148">
        <f>B102*$B$68</f>
        <v>0</v>
      </c>
      <c r="C130" s="148">
        <f t="shared" ref="C130:AI130" si="60">C102*$B$68</f>
        <v>0</v>
      </c>
      <c r="D130" s="148">
        <f t="shared" si="60"/>
        <v>0</v>
      </c>
      <c r="E130" s="148">
        <f t="shared" si="60"/>
        <v>0</v>
      </c>
      <c r="F130" s="148">
        <f t="shared" si="60"/>
        <v>0</v>
      </c>
      <c r="G130" s="148">
        <f t="shared" si="60"/>
        <v>0</v>
      </c>
      <c r="H130" s="148">
        <f t="shared" si="60"/>
        <v>0</v>
      </c>
      <c r="I130" s="148">
        <f t="shared" si="60"/>
        <v>0</v>
      </c>
      <c r="J130" s="148">
        <f t="shared" si="60"/>
        <v>0</v>
      </c>
      <c r="K130" s="148">
        <f t="shared" si="60"/>
        <v>0</v>
      </c>
      <c r="L130" s="148">
        <f t="shared" si="60"/>
        <v>0</v>
      </c>
      <c r="M130" s="148">
        <f t="shared" si="60"/>
        <v>0</v>
      </c>
      <c r="N130" s="148">
        <f t="shared" si="60"/>
        <v>0</v>
      </c>
      <c r="O130" s="148">
        <f t="shared" si="60"/>
        <v>0</v>
      </c>
      <c r="P130" s="148">
        <f t="shared" si="60"/>
        <v>0</v>
      </c>
      <c r="Q130" s="148">
        <f t="shared" si="60"/>
        <v>0</v>
      </c>
      <c r="R130" s="148">
        <f t="shared" si="60"/>
        <v>0</v>
      </c>
      <c r="S130" s="148">
        <f t="shared" si="60"/>
        <v>0</v>
      </c>
      <c r="T130" s="148">
        <f t="shared" si="60"/>
        <v>0</v>
      </c>
      <c r="U130" s="148">
        <f t="shared" si="60"/>
        <v>0</v>
      </c>
      <c r="V130" s="148">
        <f t="shared" si="60"/>
        <v>0</v>
      </c>
      <c r="W130" s="148">
        <f t="shared" si="60"/>
        <v>0</v>
      </c>
      <c r="X130" s="148">
        <f t="shared" si="60"/>
        <v>0</v>
      </c>
      <c r="Y130" s="148">
        <f t="shared" si="60"/>
        <v>0</v>
      </c>
      <c r="Z130" s="148">
        <f t="shared" si="60"/>
        <v>0</v>
      </c>
      <c r="AA130" s="148">
        <f t="shared" si="60"/>
        <v>0</v>
      </c>
      <c r="AB130" s="148">
        <f t="shared" si="60"/>
        <v>0</v>
      </c>
      <c r="AC130" s="148">
        <f t="shared" si="60"/>
        <v>0</v>
      </c>
      <c r="AD130" s="148">
        <f t="shared" si="60"/>
        <v>0</v>
      </c>
      <c r="AE130" s="148">
        <f t="shared" si="60"/>
        <v>0</v>
      </c>
      <c r="AF130" s="148">
        <f t="shared" si="60"/>
        <v>0</v>
      </c>
      <c r="AG130" s="148">
        <f t="shared" si="60"/>
        <v>0</v>
      </c>
      <c r="AH130" s="148">
        <f t="shared" si="60"/>
        <v>0</v>
      </c>
      <c r="AI130" s="148">
        <f t="shared" si="60"/>
        <v>0</v>
      </c>
    </row>
    <row r="131" spans="1:35" x14ac:dyDescent="0.45">
      <c r="A131" s="292" t="s">
        <v>406</v>
      </c>
      <c r="B131" s="148">
        <f>B102*$B$69</f>
        <v>0</v>
      </c>
      <c r="C131" s="148">
        <f t="shared" ref="C131:AI131" si="61">C102*$B$69</f>
        <v>0</v>
      </c>
      <c r="D131" s="148">
        <f t="shared" si="61"/>
        <v>0</v>
      </c>
      <c r="E131" s="148">
        <f t="shared" si="61"/>
        <v>0</v>
      </c>
      <c r="F131" s="148">
        <f t="shared" si="61"/>
        <v>0</v>
      </c>
      <c r="G131" s="148">
        <f t="shared" si="61"/>
        <v>0</v>
      </c>
      <c r="H131" s="148">
        <f t="shared" si="61"/>
        <v>0</v>
      </c>
      <c r="I131" s="148">
        <f t="shared" si="61"/>
        <v>0</v>
      </c>
      <c r="J131" s="148">
        <f t="shared" si="61"/>
        <v>0</v>
      </c>
      <c r="K131" s="148">
        <f t="shared" si="61"/>
        <v>0</v>
      </c>
      <c r="L131" s="148">
        <f t="shared" si="61"/>
        <v>0</v>
      </c>
      <c r="M131" s="148">
        <f t="shared" si="61"/>
        <v>0</v>
      </c>
      <c r="N131" s="148">
        <f t="shared" si="61"/>
        <v>0</v>
      </c>
      <c r="O131" s="148">
        <f t="shared" si="61"/>
        <v>0</v>
      </c>
      <c r="P131" s="148">
        <f t="shared" si="61"/>
        <v>0</v>
      </c>
      <c r="Q131" s="148">
        <f t="shared" si="61"/>
        <v>0</v>
      </c>
      <c r="R131" s="148">
        <f t="shared" si="61"/>
        <v>0</v>
      </c>
      <c r="S131" s="148">
        <f t="shared" si="61"/>
        <v>0</v>
      </c>
      <c r="T131" s="148">
        <f t="shared" si="61"/>
        <v>0</v>
      </c>
      <c r="U131" s="148">
        <f t="shared" si="61"/>
        <v>0</v>
      </c>
      <c r="V131" s="148">
        <f t="shared" si="61"/>
        <v>0</v>
      </c>
      <c r="W131" s="148">
        <f t="shared" si="61"/>
        <v>0</v>
      </c>
      <c r="X131" s="148">
        <f t="shared" si="61"/>
        <v>0</v>
      </c>
      <c r="Y131" s="148">
        <f t="shared" si="61"/>
        <v>0</v>
      </c>
      <c r="Z131" s="148">
        <f t="shared" si="61"/>
        <v>0</v>
      </c>
      <c r="AA131" s="148">
        <f t="shared" si="61"/>
        <v>0</v>
      </c>
      <c r="AB131" s="148">
        <f t="shared" si="61"/>
        <v>0</v>
      </c>
      <c r="AC131" s="148">
        <f t="shared" si="61"/>
        <v>0</v>
      </c>
      <c r="AD131" s="148">
        <f t="shared" si="61"/>
        <v>0</v>
      </c>
      <c r="AE131" s="148">
        <f t="shared" si="61"/>
        <v>0</v>
      </c>
      <c r="AF131" s="148">
        <f t="shared" si="61"/>
        <v>0</v>
      </c>
      <c r="AG131" s="148">
        <f t="shared" si="61"/>
        <v>0</v>
      </c>
      <c r="AH131" s="148">
        <f t="shared" si="61"/>
        <v>0</v>
      </c>
      <c r="AI131" s="148">
        <f t="shared" si="61"/>
        <v>0</v>
      </c>
    </row>
    <row r="132" spans="1:35" x14ac:dyDescent="0.45">
      <c r="A132" s="292" t="s">
        <v>402</v>
      </c>
      <c r="B132" s="148">
        <f>B102*$B$70</f>
        <v>0</v>
      </c>
      <c r="C132" s="148">
        <f t="shared" ref="C132:AI132" si="62">C102*$B$70</f>
        <v>0</v>
      </c>
      <c r="D132" s="148">
        <f t="shared" si="62"/>
        <v>0</v>
      </c>
      <c r="E132" s="148">
        <f t="shared" si="62"/>
        <v>0</v>
      </c>
      <c r="F132" s="148">
        <f t="shared" si="62"/>
        <v>0</v>
      </c>
      <c r="G132" s="148">
        <f t="shared" si="62"/>
        <v>0</v>
      </c>
      <c r="H132" s="148">
        <f t="shared" si="62"/>
        <v>0</v>
      </c>
      <c r="I132" s="148">
        <f t="shared" si="62"/>
        <v>0</v>
      </c>
      <c r="J132" s="148">
        <f t="shared" si="62"/>
        <v>0</v>
      </c>
      <c r="K132" s="148">
        <f t="shared" si="62"/>
        <v>0</v>
      </c>
      <c r="L132" s="148">
        <f t="shared" si="62"/>
        <v>0</v>
      </c>
      <c r="M132" s="148">
        <f t="shared" si="62"/>
        <v>0</v>
      </c>
      <c r="N132" s="148">
        <f t="shared" si="62"/>
        <v>0</v>
      </c>
      <c r="O132" s="148">
        <f t="shared" si="62"/>
        <v>0</v>
      </c>
      <c r="P132" s="148">
        <f t="shared" si="62"/>
        <v>0</v>
      </c>
      <c r="Q132" s="148">
        <f t="shared" si="62"/>
        <v>0</v>
      </c>
      <c r="R132" s="148">
        <f t="shared" si="62"/>
        <v>0</v>
      </c>
      <c r="S132" s="148">
        <f t="shared" si="62"/>
        <v>0</v>
      </c>
      <c r="T132" s="148">
        <f t="shared" si="62"/>
        <v>0</v>
      </c>
      <c r="U132" s="148">
        <f t="shared" si="62"/>
        <v>0</v>
      </c>
      <c r="V132" s="148">
        <f t="shared" si="62"/>
        <v>0</v>
      </c>
      <c r="W132" s="148">
        <f t="shared" si="62"/>
        <v>0</v>
      </c>
      <c r="X132" s="148">
        <f t="shared" si="62"/>
        <v>0</v>
      </c>
      <c r="Y132" s="148">
        <f t="shared" si="62"/>
        <v>0</v>
      </c>
      <c r="Z132" s="148">
        <f t="shared" si="62"/>
        <v>0</v>
      </c>
      <c r="AA132" s="148">
        <f t="shared" si="62"/>
        <v>0</v>
      </c>
      <c r="AB132" s="148">
        <f t="shared" si="62"/>
        <v>0</v>
      </c>
      <c r="AC132" s="148">
        <f t="shared" si="62"/>
        <v>0</v>
      </c>
      <c r="AD132" s="148">
        <f t="shared" si="62"/>
        <v>0</v>
      </c>
      <c r="AE132" s="148">
        <f t="shared" si="62"/>
        <v>0</v>
      </c>
      <c r="AF132" s="148">
        <f t="shared" si="62"/>
        <v>0</v>
      </c>
      <c r="AG132" s="148">
        <f t="shared" si="62"/>
        <v>0</v>
      </c>
      <c r="AH132" s="148">
        <f t="shared" si="62"/>
        <v>0</v>
      </c>
      <c r="AI132" s="148">
        <f t="shared" si="62"/>
        <v>0</v>
      </c>
    </row>
    <row r="133" spans="1:35" x14ac:dyDescent="0.45">
      <c r="A133" s="292" t="s">
        <v>380</v>
      </c>
      <c r="B133" s="148">
        <f>B102*$B$71</f>
        <v>0</v>
      </c>
      <c r="C133" s="148">
        <f t="shared" ref="C133:AI133" si="63">C102*$B$71</f>
        <v>0</v>
      </c>
      <c r="D133" s="148">
        <f t="shared" si="63"/>
        <v>0</v>
      </c>
      <c r="E133" s="148">
        <f t="shared" si="63"/>
        <v>0</v>
      </c>
      <c r="F133" s="148">
        <f t="shared" si="63"/>
        <v>0</v>
      </c>
      <c r="G133" s="148">
        <f t="shared" si="63"/>
        <v>0</v>
      </c>
      <c r="H133" s="148">
        <f t="shared" si="63"/>
        <v>0</v>
      </c>
      <c r="I133" s="148">
        <f t="shared" si="63"/>
        <v>0</v>
      </c>
      <c r="J133" s="148">
        <f t="shared" si="63"/>
        <v>0</v>
      </c>
      <c r="K133" s="148">
        <f t="shared" si="63"/>
        <v>0</v>
      </c>
      <c r="L133" s="148">
        <f t="shared" si="63"/>
        <v>0</v>
      </c>
      <c r="M133" s="148">
        <f t="shared" si="63"/>
        <v>0</v>
      </c>
      <c r="N133" s="148">
        <f t="shared" si="63"/>
        <v>0</v>
      </c>
      <c r="O133" s="148">
        <f t="shared" si="63"/>
        <v>0</v>
      </c>
      <c r="P133" s="148">
        <f t="shared" si="63"/>
        <v>0</v>
      </c>
      <c r="Q133" s="148">
        <f t="shared" si="63"/>
        <v>0</v>
      </c>
      <c r="R133" s="148">
        <f t="shared" si="63"/>
        <v>0</v>
      </c>
      <c r="S133" s="148">
        <f t="shared" si="63"/>
        <v>0</v>
      </c>
      <c r="T133" s="148">
        <f t="shared" si="63"/>
        <v>0</v>
      </c>
      <c r="U133" s="148">
        <f t="shared" si="63"/>
        <v>0</v>
      </c>
      <c r="V133" s="148">
        <f t="shared" si="63"/>
        <v>0</v>
      </c>
      <c r="W133" s="148">
        <f t="shared" si="63"/>
        <v>0</v>
      </c>
      <c r="X133" s="148">
        <f t="shared" si="63"/>
        <v>0</v>
      </c>
      <c r="Y133" s="148">
        <f t="shared" si="63"/>
        <v>0</v>
      </c>
      <c r="Z133" s="148">
        <f t="shared" si="63"/>
        <v>0</v>
      </c>
      <c r="AA133" s="148">
        <f t="shared" si="63"/>
        <v>0</v>
      </c>
      <c r="AB133" s="148">
        <f t="shared" si="63"/>
        <v>0</v>
      </c>
      <c r="AC133" s="148">
        <f t="shared" si="63"/>
        <v>0</v>
      </c>
      <c r="AD133" s="148">
        <f t="shared" si="63"/>
        <v>0</v>
      </c>
      <c r="AE133" s="148">
        <f t="shared" si="63"/>
        <v>0</v>
      </c>
      <c r="AF133" s="148">
        <f t="shared" si="63"/>
        <v>0</v>
      </c>
      <c r="AG133" s="148">
        <f t="shared" si="63"/>
        <v>0</v>
      </c>
      <c r="AH133" s="148">
        <f t="shared" si="63"/>
        <v>0</v>
      </c>
      <c r="AI133" s="148">
        <f t="shared" si="63"/>
        <v>0</v>
      </c>
    </row>
    <row r="134" spans="1:35" x14ac:dyDescent="0.45">
      <c r="B134" s="148"/>
    </row>
    <row r="135" spans="1:35" x14ac:dyDescent="0.45">
      <c r="B135" s="342">
        <f>SUM(B106:B133)-B107-B110</f>
        <v>8744.0651140302452</v>
      </c>
      <c r="C135" s="342">
        <f t="shared" ref="C135:AI135" si="64">SUM(C106:C133)-C107-C110</f>
        <v>8727.2407716727103</v>
      </c>
      <c r="D135" s="342">
        <f t="shared" si="64"/>
        <v>8702.2256750299839</v>
      </c>
      <c r="E135" s="342">
        <f t="shared" si="64"/>
        <v>8673.3397902817924</v>
      </c>
      <c r="F135" s="342">
        <f t="shared" si="64"/>
        <v>8666.2121677620125</v>
      </c>
      <c r="G135" s="342">
        <f t="shared" si="64"/>
        <v>8654.3979442600103</v>
      </c>
      <c r="H135" s="342">
        <f t="shared" si="64"/>
        <v>8566.3846307407475</v>
      </c>
      <c r="I135" s="342">
        <f t="shared" si="64"/>
        <v>8475.3468154787988</v>
      </c>
      <c r="J135" s="342">
        <f t="shared" si="64"/>
        <v>8435.4783293738201</v>
      </c>
      <c r="K135" s="342">
        <f t="shared" si="64"/>
        <v>8377.9820191046947</v>
      </c>
      <c r="L135" s="342">
        <f t="shared" si="64"/>
        <v>8335.5012885219021</v>
      </c>
      <c r="M135" s="342">
        <f t="shared" si="64"/>
        <v>8239.5988051117765</v>
      </c>
      <c r="N135" s="342">
        <f t="shared" si="64"/>
        <v>8198.9007317158866</v>
      </c>
      <c r="O135" s="342">
        <f t="shared" si="64"/>
        <v>8167.7439104983159</v>
      </c>
      <c r="P135" s="342">
        <f t="shared" si="64"/>
        <v>8134.1239951635689</v>
      </c>
      <c r="Q135" s="342">
        <f t="shared" si="64"/>
        <v>8074.3285428025356</v>
      </c>
      <c r="R135" s="342">
        <f t="shared" si="64"/>
        <v>7990.3377810454867</v>
      </c>
      <c r="S135" s="342">
        <f t="shared" si="64"/>
        <v>7946.4141452790009</v>
      </c>
      <c r="T135" s="342">
        <f t="shared" si="64"/>
        <v>7869.3432756773309</v>
      </c>
      <c r="U135" s="342">
        <f t="shared" si="64"/>
        <v>7847.5124370358808</v>
      </c>
      <c r="V135" s="342">
        <f t="shared" si="64"/>
        <v>7812.3151288935887</v>
      </c>
      <c r="W135" s="342">
        <f t="shared" si="64"/>
        <v>7774.4791999710451</v>
      </c>
      <c r="X135" s="342">
        <f t="shared" si="64"/>
        <v>7737.5443761752922</v>
      </c>
      <c r="Y135" s="342">
        <f t="shared" si="64"/>
        <v>7700.0046541067995</v>
      </c>
      <c r="Z135" s="342">
        <f t="shared" si="64"/>
        <v>7672.0277947675877</v>
      </c>
      <c r="AA135" s="342">
        <f t="shared" si="64"/>
        <v>7645.551795092988</v>
      </c>
      <c r="AB135" s="342">
        <f t="shared" si="64"/>
        <v>7506.0599410637396</v>
      </c>
      <c r="AC135" s="342">
        <f t="shared" si="64"/>
        <v>7377.499642368618</v>
      </c>
      <c r="AD135" s="342">
        <f t="shared" si="64"/>
        <v>7323.0682740993725</v>
      </c>
      <c r="AE135" s="342">
        <f t="shared" si="64"/>
        <v>7238.8341406321169</v>
      </c>
      <c r="AF135" s="342">
        <f t="shared" si="64"/>
        <v>7166.2899489457795</v>
      </c>
      <c r="AG135" s="342">
        <f t="shared" si="64"/>
        <v>7033.5985807859406</v>
      </c>
      <c r="AH135" s="342">
        <f t="shared" si="64"/>
        <v>6962.6218699529527</v>
      </c>
      <c r="AI135" s="342">
        <f t="shared" si="64"/>
        <v>6900.2425106829933</v>
      </c>
    </row>
  </sheetData>
  <pageMargins left="0.7" right="0.7" top="0.78740157499999996" bottom="0.78740157499999996"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3FC4ED-5722-4258-BB57-69222476794D}">
  <dimension ref="A1:AI18"/>
  <sheetViews>
    <sheetView workbookViewId="0">
      <selection activeCell="A5" sqref="A5"/>
    </sheetView>
  </sheetViews>
  <sheetFormatPr defaultColWidth="10.6640625" defaultRowHeight="14.25" x14ac:dyDescent="0.45"/>
  <cols>
    <col min="1" max="1" width="26.1328125" bestFit="1" customWidth="1"/>
  </cols>
  <sheetData>
    <row r="1" spans="1:35" s="388" customFormat="1" x14ac:dyDescent="0.45"/>
    <row r="2" spans="1:35" s="388" customFormat="1" x14ac:dyDescent="0.45">
      <c r="A2" s="388" t="s">
        <v>694</v>
      </c>
    </row>
    <row r="3" spans="1:35" s="388" customFormat="1" x14ac:dyDescent="0.45"/>
    <row r="5" spans="1:35" x14ac:dyDescent="0.45">
      <c r="B5">
        <v>2017</v>
      </c>
      <c r="C5">
        <v>2018</v>
      </c>
      <c r="D5">
        <v>2019</v>
      </c>
      <c r="E5" s="287">
        <v>2020</v>
      </c>
      <c r="F5" s="287">
        <v>2021</v>
      </c>
      <c r="G5" s="287">
        <v>2022</v>
      </c>
      <c r="H5" s="287">
        <v>2023</v>
      </c>
      <c r="I5" s="287">
        <v>2024</v>
      </c>
      <c r="J5" s="287">
        <v>2025</v>
      </c>
      <c r="K5" s="287">
        <v>2026</v>
      </c>
      <c r="L5" s="287">
        <v>2027</v>
      </c>
      <c r="M5" s="287">
        <v>2028</v>
      </c>
      <c r="N5" s="287">
        <v>2029</v>
      </c>
      <c r="O5" s="287">
        <v>2030</v>
      </c>
      <c r="P5" s="287">
        <v>2031</v>
      </c>
      <c r="Q5" s="287">
        <v>2032</v>
      </c>
      <c r="R5" s="287">
        <v>2033</v>
      </c>
      <c r="S5" s="287">
        <v>2034</v>
      </c>
      <c r="T5" s="287">
        <v>2035</v>
      </c>
      <c r="U5" s="287">
        <v>2036</v>
      </c>
      <c r="V5" s="287">
        <v>2037</v>
      </c>
      <c r="W5" s="287">
        <v>2038</v>
      </c>
      <c r="X5" s="287">
        <v>2039</v>
      </c>
      <c r="Y5" s="287">
        <v>2040</v>
      </c>
      <c r="Z5" s="287">
        <v>2041</v>
      </c>
      <c r="AA5" s="287">
        <v>2042</v>
      </c>
      <c r="AB5" s="287">
        <v>2043</v>
      </c>
      <c r="AC5" s="287">
        <v>2044</v>
      </c>
      <c r="AD5" s="287">
        <v>2045</v>
      </c>
      <c r="AE5" s="287">
        <v>2046</v>
      </c>
      <c r="AF5" s="287">
        <v>2047</v>
      </c>
      <c r="AG5" s="287">
        <v>2048</v>
      </c>
      <c r="AH5" s="287">
        <v>2049</v>
      </c>
      <c r="AI5" s="287">
        <v>2050</v>
      </c>
    </row>
    <row r="6" spans="1:35" x14ac:dyDescent="0.45">
      <c r="A6" t="s">
        <v>637</v>
      </c>
      <c r="B6">
        <f>Chemicals!S67</f>
        <v>52790.214547752803</v>
      </c>
      <c r="C6" s="287">
        <f>Chemicals!T67</f>
        <v>53536.325807163121</v>
      </c>
      <c r="D6" s="287">
        <f>Chemicals!U67</f>
        <v>54445.752342778011</v>
      </c>
      <c r="E6" s="287">
        <f>Chemicals!V67</f>
        <v>55399.93591798636</v>
      </c>
      <c r="F6" s="287">
        <f>Chemicals!W67</f>
        <v>56062.411091743095</v>
      </c>
      <c r="G6" s="287">
        <f>Chemicals!X67</f>
        <v>56770.577748821393</v>
      </c>
      <c r="H6" s="287">
        <f>Chemicals!Y67</f>
        <v>57347.246337124896</v>
      </c>
      <c r="I6" s="287">
        <f>Chemicals!Z67</f>
        <v>57785.457389919669</v>
      </c>
      <c r="J6" s="287">
        <f>Chemicals!AA67</f>
        <v>58320.636313881245</v>
      </c>
      <c r="K6" s="287">
        <f>Chemicals!AB67</f>
        <v>58893.023128871588</v>
      </c>
      <c r="L6" s="287">
        <f>Chemicals!AC67</f>
        <v>59498.435012283029</v>
      </c>
      <c r="M6" s="287">
        <f>Chemicals!AD67</f>
        <v>60058.764531838926</v>
      </c>
      <c r="N6" s="287">
        <f>Chemicals!AE67</f>
        <v>60552.769206472738</v>
      </c>
      <c r="O6" s="287">
        <f>Chemicals!AF67</f>
        <v>60897.093712784575</v>
      </c>
      <c r="P6" s="287">
        <f>Chemicals!AG67</f>
        <v>61332.954160110618</v>
      </c>
      <c r="Q6" s="287">
        <f>Chemicals!AH67</f>
        <v>61425.730548943669</v>
      </c>
      <c r="R6" s="287">
        <f>Chemicals!AI67</f>
        <v>61215.449142232552</v>
      </c>
      <c r="S6" s="287">
        <f>Chemicals!AJ67</f>
        <v>60345.759292909308</v>
      </c>
      <c r="T6" s="287">
        <f>Chemicals!AK67</f>
        <v>59047.882113946536</v>
      </c>
      <c r="U6" s="287">
        <f>Chemicals!AL67</f>
        <v>58653.054245629493</v>
      </c>
      <c r="V6" s="287">
        <f>Chemicals!AM67</f>
        <v>56185.511075720337</v>
      </c>
      <c r="W6" s="287">
        <f>Chemicals!AN67</f>
        <v>53495.532025237429</v>
      </c>
      <c r="X6" s="287">
        <f>Chemicals!AO67</f>
        <v>51180.145351029787</v>
      </c>
      <c r="Y6" s="287">
        <f>Chemicals!AP67</f>
        <v>48537.959144027547</v>
      </c>
      <c r="Z6" s="287">
        <f>Chemicals!AQ67</f>
        <v>47263.005074252898</v>
      </c>
      <c r="AA6" s="287">
        <f>Chemicals!AR67</f>
        <v>45206.303272197518</v>
      </c>
      <c r="AB6" s="287">
        <f>Chemicals!AS67</f>
        <v>42789.801696643823</v>
      </c>
      <c r="AC6" s="287">
        <f>Chemicals!AT67</f>
        <v>39875.759186239091</v>
      </c>
      <c r="AD6" s="287">
        <f>Chemicals!AU67</f>
        <v>39302.118190929417</v>
      </c>
      <c r="AE6" s="287">
        <f>Chemicals!AV67</f>
        <v>37384.794543475487</v>
      </c>
      <c r="AF6" s="287">
        <f>Chemicals!AW67</f>
        <v>32654.225129870698</v>
      </c>
      <c r="AG6" s="287">
        <f>Chemicals!AX67</f>
        <v>31833.977945028466</v>
      </c>
      <c r="AH6" s="287">
        <f>Chemicals!AY67</f>
        <v>28849.452840689391</v>
      </c>
      <c r="AI6" s="287">
        <f>Chemicals!AZ67</f>
        <v>26160.510144517953</v>
      </c>
    </row>
    <row r="7" spans="1:35" x14ac:dyDescent="0.45">
      <c r="A7" t="s">
        <v>36</v>
      </c>
      <c r="B7">
        <f>Chemicals!S35</f>
        <v>15679.567941305835</v>
      </c>
      <c r="C7" s="287">
        <f>Chemicals!T35</f>
        <v>15815.976040240568</v>
      </c>
      <c r="D7" s="287">
        <f>Chemicals!U35</f>
        <v>15917.09169129261</v>
      </c>
      <c r="E7" s="287">
        <f>Chemicals!V35</f>
        <v>16206.440260475398</v>
      </c>
      <c r="F7" s="287">
        <f>Chemicals!W35</f>
        <v>16286.788392673001</v>
      </c>
      <c r="G7" s="287">
        <f>Chemicals!X35</f>
        <v>16365.597328699567</v>
      </c>
      <c r="H7" s="287">
        <f>Chemicals!Y35</f>
        <v>16368.560568315605</v>
      </c>
      <c r="I7" s="287">
        <f>Chemicals!Z35</f>
        <v>16487.736411485374</v>
      </c>
      <c r="J7" s="287">
        <f>Chemicals!AA35</f>
        <v>16482.819723310928</v>
      </c>
      <c r="K7" s="287">
        <f>Chemicals!AB35</f>
        <v>16602.603747731129</v>
      </c>
      <c r="L7" s="287">
        <f>Chemicals!AC35</f>
        <v>16609.063886641525</v>
      </c>
      <c r="M7" s="287">
        <f>Chemicals!AD35</f>
        <v>16712.24890275349</v>
      </c>
      <c r="N7" s="287">
        <f>Chemicals!AE35</f>
        <v>16763.774606997587</v>
      </c>
      <c r="O7" s="287">
        <f>Chemicals!AF35</f>
        <v>16789.97959488181</v>
      </c>
      <c r="P7" s="287">
        <f>Chemicals!AG35</f>
        <v>16850.622028476009</v>
      </c>
      <c r="Q7" s="287">
        <f>Chemicals!AH35</f>
        <v>16936.136305006119</v>
      </c>
      <c r="R7" s="287">
        <f>Chemicals!AI35</f>
        <v>17006.072327816088</v>
      </c>
      <c r="S7" s="287">
        <f>Chemicals!AJ35</f>
        <v>17076.094357996128</v>
      </c>
      <c r="T7" s="287">
        <f>Chemicals!AK35</f>
        <v>17118.442997420545</v>
      </c>
      <c r="U7" s="287">
        <f>Chemicals!AL35</f>
        <v>17227.150108169408</v>
      </c>
      <c r="V7" s="287">
        <f>Chemicals!AM35</f>
        <v>17304.839546453055</v>
      </c>
      <c r="W7" s="287">
        <f>Chemicals!AN35</f>
        <v>17412.563830736224</v>
      </c>
      <c r="X7" s="287">
        <f>Chemicals!AO35</f>
        <v>17502.30377116763</v>
      </c>
      <c r="Y7" s="287">
        <f>Chemicals!AP35</f>
        <v>17595.178280040429</v>
      </c>
      <c r="Z7" s="287">
        <f>Chemicals!AQ35</f>
        <v>17710.835819832355</v>
      </c>
      <c r="AA7" s="287">
        <f>Chemicals!AR35</f>
        <v>17857.230380539942</v>
      </c>
      <c r="AB7" s="287">
        <f>Chemicals!AS35</f>
        <v>17944.958265686382</v>
      </c>
      <c r="AC7" s="287">
        <f>Chemicals!AT35</f>
        <v>18119.968944992404</v>
      </c>
      <c r="AD7" s="287">
        <f>Chemicals!AU35</f>
        <v>18264.629317577943</v>
      </c>
      <c r="AE7" s="287">
        <f>Chemicals!AV35</f>
        <v>18454.93323142494</v>
      </c>
      <c r="AF7" s="287">
        <f>Chemicals!AW35</f>
        <v>18645.006343206845</v>
      </c>
      <c r="AG7" s="287">
        <f>Chemicals!AX35</f>
        <v>18800.65899254234</v>
      </c>
      <c r="AH7" s="287">
        <f>Chemicals!AY35</f>
        <v>18982.954320561374</v>
      </c>
      <c r="AI7" s="287">
        <f>Chemicals!AZ35</f>
        <v>19170.695736755566</v>
      </c>
    </row>
    <row r="8" spans="1:35" x14ac:dyDescent="0.45">
      <c r="A8" t="s">
        <v>638</v>
      </c>
      <c r="B8">
        <f>Chemicals!S29</f>
        <v>17929.612084218094</v>
      </c>
      <c r="C8" s="287">
        <f>Chemicals!T29</f>
        <v>17854.576272797785</v>
      </c>
      <c r="D8" s="287">
        <f>Chemicals!U29</f>
        <v>17683.216031801323</v>
      </c>
      <c r="E8" s="287">
        <f>Chemicals!V29</f>
        <v>17693.436594066439</v>
      </c>
      <c r="F8" s="287">
        <f>Chemicals!W29</f>
        <v>17691.47988803334</v>
      </c>
      <c r="G8" s="287">
        <f>Chemicals!X29</f>
        <v>17587.706920953435</v>
      </c>
      <c r="H8" s="287">
        <f>Chemicals!Y29</f>
        <v>17255.678544827388</v>
      </c>
      <c r="I8" s="287">
        <f>Chemicals!Z29</f>
        <v>17169.68789090374</v>
      </c>
      <c r="J8" s="287">
        <f>Chemicals!AA29</f>
        <v>17143.554562755216</v>
      </c>
      <c r="K8" s="287">
        <f>Chemicals!AB29</f>
        <v>17141.668117091482</v>
      </c>
      <c r="L8" s="287">
        <f>Chemicals!AC29</f>
        <v>16998.505584593309</v>
      </c>
      <c r="M8" s="287">
        <f>Chemicals!AD29</f>
        <v>17033.476969573097</v>
      </c>
      <c r="N8" s="287">
        <f>Chemicals!AE29</f>
        <v>17006.989178744781</v>
      </c>
      <c r="O8" s="287">
        <f>Chemicals!AF29</f>
        <v>16805.364740350193</v>
      </c>
      <c r="P8" s="287">
        <f>Chemicals!AG29</f>
        <v>16828.430625662309</v>
      </c>
      <c r="Q8" s="287">
        <f>Chemicals!AH29</f>
        <v>16668.88727664711</v>
      </c>
      <c r="R8" s="287">
        <f>Chemicals!AI29</f>
        <v>16446.460610298331</v>
      </c>
      <c r="S8" s="287">
        <f>Chemicals!AJ29</f>
        <v>16278.943562907187</v>
      </c>
      <c r="T8" s="287">
        <f>Chemicals!AK29</f>
        <v>15886.415337919359</v>
      </c>
      <c r="U8" s="287">
        <f>Chemicals!AL29</f>
        <v>15944.47432273798</v>
      </c>
      <c r="V8" s="287">
        <f>Chemicals!AM29</f>
        <v>15724.743871436096</v>
      </c>
      <c r="W8" s="287">
        <f>Chemicals!AN29</f>
        <v>15502.333558570754</v>
      </c>
      <c r="X8" s="287">
        <f>Chemicals!AO29</f>
        <v>15286.7724753481</v>
      </c>
      <c r="Y8" s="287">
        <f>Chemicals!AP29</f>
        <v>15083.637532750501</v>
      </c>
      <c r="Z8" s="287">
        <f>Chemicals!AQ29</f>
        <v>14680.03242287502</v>
      </c>
      <c r="AA8" s="287">
        <f>Chemicals!AR29</f>
        <v>14430.674787276281</v>
      </c>
      <c r="AB8" s="287">
        <f>Chemicals!AS29</f>
        <v>13800.15897015128</v>
      </c>
      <c r="AC8" s="287">
        <f>Chemicals!AT29</f>
        <v>13559.280623844737</v>
      </c>
      <c r="AD8" s="287">
        <f>Chemicals!AU29</f>
        <v>13353.126898112272</v>
      </c>
      <c r="AE8" s="287">
        <f>Chemicals!AV29</f>
        <v>13019.02573036534</v>
      </c>
      <c r="AF8" s="287">
        <f>Chemicals!AW29</f>
        <v>12368.242344714896</v>
      </c>
      <c r="AG8" s="287">
        <f>Chemicals!AX29</f>
        <v>12018.762884504482</v>
      </c>
      <c r="AH8" s="287">
        <f>Chemicals!AY29</f>
        <v>11756.786577974523</v>
      </c>
      <c r="AI8" s="287">
        <f>Chemicals!AZ29</f>
        <v>11281.775683116033</v>
      </c>
    </row>
    <row r="9" spans="1:35" s="287" customFormat="1" x14ac:dyDescent="0.45">
      <c r="A9" s="287" t="s">
        <v>641</v>
      </c>
      <c r="B9" s="287">
        <f>Chemicals!S34</f>
        <v>7502.3186346687371</v>
      </c>
      <c r="C9" s="287">
        <f>Chemicals!T34</f>
        <v>7648.5285846982397</v>
      </c>
      <c r="D9" s="287">
        <f>Chemicals!U34</f>
        <v>7829.468337770485</v>
      </c>
      <c r="E9" s="287">
        <f>Chemicals!V34</f>
        <v>8081.9103941680933</v>
      </c>
      <c r="F9" s="287">
        <f>Chemicals!W34</f>
        <v>8399.8050923593255</v>
      </c>
      <c r="G9" s="287">
        <f>Chemicals!X34</f>
        <v>8821.940574854616</v>
      </c>
      <c r="H9" s="287">
        <f>Chemicals!Y34</f>
        <v>9499.4904593888314</v>
      </c>
      <c r="I9" s="287">
        <f>Chemicals!Z34</f>
        <v>9823.6383831376879</v>
      </c>
      <c r="J9" s="287">
        <f>Chemicals!AA34</f>
        <v>10104.158299157551</v>
      </c>
      <c r="K9" s="287">
        <f>Chemicals!AB34</f>
        <v>10463.771791197019</v>
      </c>
      <c r="L9" s="287">
        <f>Chemicals!AC34</f>
        <v>10998.889425704052</v>
      </c>
      <c r="M9" s="287">
        <f>Chemicals!AD34</f>
        <v>11307.601741497469</v>
      </c>
      <c r="N9" s="287">
        <f>Chemicals!AE34</f>
        <v>11493.458989284245</v>
      </c>
      <c r="O9" s="287">
        <f>Chemicals!AF34</f>
        <v>12037.671202676076</v>
      </c>
      <c r="P9" s="287">
        <f>Chemicals!AG34</f>
        <v>12288.435752381174</v>
      </c>
      <c r="Q9" s="287">
        <f>Chemicals!AH34</f>
        <v>12721.040272790733</v>
      </c>
      <c r="R9" s="287">
        <f>Chemicals!AI34</f>
        <v>13295.356502448994</v>
      </c>
      <c r="S9" s="287">
        <f>Chemicals!AJ34</f>
        <v>13605.824841031117</v>
      </c>
      <c r="T9" s="287">
        <f>Chemicals!AK34</f>
        <v>14220.010633567999</v>
      </c>
      <c r="U9" s="287">
        <f>Chemicals!AL34</f>
        <v>14365.522788028875</v>
      </c>
      <c r="V9" s="287">
        <f>Chemicals!AM34</f>
        <v>14786.868198926883</v>
      </c>
      <c r="W9" s="287">
        <f>Chemicals!AN34</f>
        <v>15269.744654830969</v>
      </c>
      <c r="X9" s="287">
        <f>Chemicals!AO34</f>
        <v>15701.101228487609</v>
      </c>
      <c r="Y9" s="287">
        <f>Chemicals!AP34</f>
        <v>16123.139511270263</v>
      </c>
      <c r="Z9" s="287">
        <f>Chemicals!AQ34</f>
        <v>16763.824237799479</v>
      </c>
      <c r="AA9" s="287">
        <f>Chemicals!AR34</f>
        <v>17244.234013594018</v>
      </c>
      <c r="AB9" s="287">
        <f>Chemicals!AS34</f>
        <v>17940.981185754576</v>
      </c>
      <c r="AC9" s="287">
        <f>Chemicals!AT34</f>
        <v>18250.835975067053</v>
      </c>
      <c r="AD9" s="287">
        <f>Chemicals!AU34</f>
        <v>18542.593179464595</v>
      </c>
      <c r="AE9" s="287">
        <f>Chemicals!AV34</f>
        <v>18995.466886058584</v>
      </c>
      <c r="AF9" s="287">
        <f>Chemicals!AW34</f>
        <v>19662.069030096372</v>
      </c>
      <c r="AG9" s="287">
        <f>Chemicals!AX34</f>
        <v>20280.823835892341</v>
      </c>
      <c r="AH9" s="287">
        <f>Chemicals!AY34</f>
        <v>20642.623850850152</v>
      </c>
      <c r="AI9" s="287">
        <f>Chemicals!AZ34</f>
        <v>21188.498123122565</v>
      </c>
    </row>
    <row r="10" spans="1:35" x14ac:dyDescent="0.45">
      <c r="A10" t="s">
        <v>639</v>
      </c>
      <c r="B10">
        <f>Chemicals!S51</f>
        <v>13858.41720693306</v>
      </c>
      <c r="C10" s="287">
        <f>Chemicals!T51</f>
        <v>14202.160503919773</v>
      </c>
      <c r="D10" s="287">
        <f>Chemicals!U51</f>
        <v>14611.064207625528</v>
      </c>
      <c r="E10" s="287">
        <f>Chemicals!V51</f>
        <v>15037.526983448455</v>
      </c>
      <c r="F10" s="287">
        <f>Chemicals!W51</f>
        <v>15426.745973876601</v>
      </c>
      <c r="G10" s="287">
        <f>Chemicals!X51</f>
        <v>15845.169983453379</v>
      </c>
      <c r="H10" s="287">
        <f>Chemicals!Y51</f>
        <v>16389.650085336485</v>
      </c>
      <c r="I10" s="287">
        <f>Chemicals!Z51</f>
        <v>16720.441052224</v>
      </c>
      <c r="J10" s="287">
        <f>Chemicals!AA51</f>
        <v>17045.837989372794</v>
      </c>
      <c r="K10" s="287">
        <f>Chemicals!AB51</f>
        <v>17397.829956543712</v>
      </c>
      <c r="L10" s="287">
        <f>Chemicals!AC51</f>
        <v>18001.100246142625</v>
      </c>
      <c r="M10" s="287">
        <f>Chemicals!AD51</f>
        <v>18424.983807298864</v>
      </c>
      <c r="N10" s="287">
        <f>Chemicals!AE51</f>
        <v>18628.975492811795</v>
      </c>
      <c r="O10" s="287">
        <f>Chemicals!AF51</f>
        <v>19145.086001710763</v>
      </c>
      <c r="P10" s="287">
        <f>Chemicals!AG51</f>
        <v>19484.068904349682</v>
      </c>
      <c r="Q10" s="287">
        <f>Chemicals!AH51</f>
        <v>19858.083507080824</v>
      </c>
      <c r="R10" s="287">
        <f>Chemicals!AI51</f>
        <v>20282.909392785463</v>
      </c>
      <c r="S10" s="287">
        <f>Chemicals!AJ51</f>
        <v>20494.548672691006</v>
      </c>
      <c r="T10" s="287">
        <f>Chemicals!AK51</f>
        <v>20821.648211304764</v>
      </c>
      <c r="U10" s="287">
        <f>Chemicals!AL51</f>
        <v>20950.71368958208</v>
      </c>
      <c r="V10" s="287">
        <f>Chemicals!AM51</f>
        <v>21114.488221981268</v>
      </c>
      <c r="W10" s="287">
        <f>Chemicals!AN51</f>
        <v>21278.877205432855</v>
      </c>
      <c r="X10" s="287">
        <f>Chemicals!AO51</f>
        <v>21386.504411079364</v>
      </c>
      <c r="Y10" s="287">
        <f>Chemicals!AP51</f>
        <v>21494.069705008518</v>
      </c>
      <c r="Z10" s="287">
        <f>Chemicals!AQ51</f>
        <v>21628.746141471907</v>
      </c>
      <c r="AA10" s="287">
        <f>Chemicals!AR51</f>
        <v>21751.734262865477</v>
      </c>
      <c r="AB10" s="287">
        <f>Chemicals!AS51</f>
        <v>21872.231519155939</v>
      </c>
      <c r="AC10" s="287">
        <f>Chemicals!AT51</f>
        <v>21962.125925419939</v>
      </c>
      <c r="AD10" s="287">
        <f>Chemicals!AU51</f>
        <v>22010.70157481854</v>
      </c>
      <c r="AE10" s="287">
        <f>Chemicals!AV51</f>
        <v>22064.907852417407</v>
      </c>
      <c r="AF10" s="287">
        <f>Chemicals!AW51</f>
        <v>22088.220143558468</v>
      </c>
      <c r="AG10" s="287">
        <f>Chemicals!AX51</f>
        <v>22090.786442932371</v>
      </c>
      <c r="AH10" s="287">
        <f>Chemicals!AY51</f>
        <v>22161.860631829757</v>
      </c>
      <c r="AI10" s="287">
        <f>Chemicals!AZ51</f>
        <v>22151.538313075394</v>
      </c>
    </row>
    <row r="11" spans="1:35" x14ac:dyDescent="0.45">
      <c r="A11" t="s">
        <v>640</v>
      </c>
      <c r="B11">
        <f>Chemicals!S44</f>
        <v>63083.702067850805</v>
      </c>
      <c r="C11" s="287">
        <f>Chemicals!T44</f>
        <v>63669.505123190887</v>
      </c>
      <c r="D11" s="287">
        <f>Chemicals!U44</f>
        <v>64194.653894980314</v>
      </c>
      <c r="E11" s="287">
        <f>Chemicals!V44</f>
        <v>64661.647007354521</v>
      </c>
      <c r="F11" s="287">
        <f>Chemicals!W44</f>
        <v>64782.807538641893</v>
      </c>
      <c r="G11" s="287">
        <f>Chemicals!X44</f>
        <v>64962.337876443285</v>
      </c>
      <c r="H11" s="287">
        <f>Chemicals!Y44</f>
        <v>64372.068051872215</v>
      </c>
      <c r="I11" s="287">
        <f>Chemicals!Z44</f>
        <v>64122.006519297924</v>
      </c>
      <c r="J11" s="287">
        <f>Chemicals!AA44</f>
        <v>64067.184698556164</v>
      </c>
      <c r="K11" s="287">
        <f>Chemicals!AB44</f>
        <v>63943.395820062069</v>
      </c>
      <c r="L11" s="287">
        <f>Chemicals!AC44</f>
        <v>63148.688097138904</v>
      </c>
      <c r="M11" s="287">
        <f>Chemicals!AD44</f>
        <v>62798.800384194095</v>
      </c>
      <c r="N11" s="287">
        <f>Chemicals!AE44</f>
        <v>62996.994747329067</v>
      </c>
      <c r="O11" s="287">
        <f>Chemicals!AF44</f>
        <v>62009.790372329924</v>
      </c>
      <c r="P11" s="287">
        <f>Chemicals!AG44</f>
        <v>61739.696423286572</v>
      </c>
      <c r="Q11" s="287">
        <f>Chemicals!AH44</f>
        <v>61283.865890957393</v>
      </c>
      <c r="R11" s="287">
        <f>Chemicals!AI44</f>
        <v>60237.836305348013</v>
      </c>
      <c r="S11" s="287">
        <f>Chemicals!AJ44</f>
        <v>60133.943290922303</v>
      </c>
      <c r="T11" s="287">
        <f>Chemicals!AK44</f>
        <v>59347.24326984417</v>
      </c>
      <c r="U11" s="287">
        <f>Chemicals!AL44</f>
        <v>59675.848884990191</v>
      </c>
      <c r="V11" s="287">
        <f>Chemicals!AM44</f>
        <v>59536.253387892633</v>
      </c>
      <c r="W11" s="287">
        <f>Chemicals!AN44</f>
        <v>59360.96764398033</v>
      </c>
      <c r="X11" s="287">
        <f>Chemicals!AO44</f>
        <v>59202.429909849823</v>
      </c>
      <c r="Y11" s="287">
        <f>Chemicals!AP44</f>
        <v>59083.142130944478</v>
      </c>
      <c r="Z11" s="287">
        <f>Chemicals!AQ44</f>
        <v>58615.998273280085</v>
      </c>
      <c r="AA11" s="287">
        <f>Chemicals!AR44</f>
        <v>58423.622322094969</v>
      </c>
      <c r="AB11" s="287">
        <f>Chemicals!AS44</f>
        <v>57305.922628242333</v>
      </c>
      <c r="AC11" s="287">
        <f>Chemicals!AT44</f>
        <v>57065.929302938734</v>
      </c>
      <c r="AD11" s="287">
        <f>Chemicals!AU44</f>
        <v>56899.834421260413</v>
      </c>
      <c r="AE11" s="287">
        <f>Chemicals!AV44</f>
        <v>56723.849307134049</v>
      </c>
      <c r="AF11" s="287">
        <f>Chemicals!AW44</f>
        <v>56027.158720135441</v>
      </c>
      <c r="AG11" s="287">
        <f>Chemicals!AX44</f>
        <v>55832.538524762836</v>
      </c>
      <c r="AH11" s="287">
        <f>Chemicals!AY44</f>
        <v>56021.681660125207</v>
      </c>
      <c r="AI11" s="287">
        <f>Chemicals!AZ44</f>
        <v>55475.100081138909</v>
      </c>
    </row>
    <row r="13" spans="1:35" x14ac:dyDescent="0.45">
      <c r="A13" s="1" t="s">
        <v>642</v>
      </c>
      <c r="B13" t="s">
        <v>643</v>
      </c>
      <c r="C13" t="s">
        <v>644</v>
      </c>
      <c r="D13" t="s">
        <v>645</v>
      </c>
    </row>
    <row r="14" spans="1:35" x14ac:dyDescent="0.45">
      <c r="A14" s="287" t="s">
        <v>36</v>
      </c>
      <c r="B14" s="295">
        <f>(O7/F7)^(1/10)-1</f>
        <v>3.0474344837356782E-3</v>
      </c>
      <c r="C14" s="340">
        <f>(Y7/P7)^(1/10)-1</f>
        <v>4.3330939599917073E-3</v>
      </c>
      <c r="D14" s="340">
        <f>(AI7/Z7)^(1/10)-1</f>
        <v>7.9520714881875509E-3</v>
      </c>
    </row>
    <row r="15" spans="1:35" x14ac:dyDescent="0.45">
      <c r="A15" s="287" t="s">
        <v>638</v>
      </c>
      <c r="B15" s="295">
        <f t="shared" ref="B15:B18" si="0">(O8/F8)^(1/10)-1</f>
        <v>-5.1253201160501582E-3</v>
      </c>
      <c r="C15" s="340">
        <f t="shared" ref="C15:C18" si="1">(Y8/P8)^(1/10)-1</f>
        <v>-1.0886231995771323E-2</v>
      </c>
      <c r="D15" s="340">
        <f t="shared" ref="D15:D18" si="2">(AI8/Z8)^(1/10)-1</f>
        <v>-2.5986346960000017E-2</v>
      </c>
    </row>
    <row r="16" spans="1:35" x14ac:dyDescent="0.45">
      <c r="A16" s="287" t="s">
        <v>641</v>
      </c>
      <c r="B16" s="295">
        <f t="shared" si="0"/>
        <v>3.6638482358391622E-2</v>
      </c>
      <c r="C16" s="340">
        <f t="shared" si="1"/>
        <v>2.7531870009694259E-2</v>
      </c>
      <c r="D16" s="340">
        <f t="shared" si="2"/>
        <v>2.370001004718536E-2</v>
      </c>
    </row>
    <row r="17" spans="1:4" x14ac:dyDescent="0.45">
      <c r="A17" s="287" t="s">
        <v>639</v>
      </c>
      <c r="B17" s="295">
        <f t="shared" si="0"/>
        <v>2.182917723468325E-2</v>
      </c>
      <c r="C17" s="340">
        <f t="shared" si="1"/>
        <v>9.8663463009198704E-3</v>
      </c>
      <c r="D17" s="340">
        <f t="shared" si="2"/>
        <v>2.3912218303832056E-3</v>
      </c>
    </row>
    <row r="18" spans="1:4" x14ac:dyDescent="0.45">
      <c r="A18" s="287" t="s">
        <v>640</v>
      </c>
      <c r="B18" s="295">
        <f t="shared" si="0"/>
        <v>-4.3652415732842176E-3</v>
      </c>
      <c r="C18" s="340">
        <f t="shared" si="1"/>
        <v>-4.3884884642911848E-3</v>
      </c>
      <c r="D18" s="340">
        <f t="shared" si="2"/>
        <v>-5.4922018587280075E-3</v>
      </c>
    </row>
  </sheetData>
  <pageMargins left="0.7" right="0.7" top="0.78740157499999996" bottom="0.78740157499999996" header="0.3" footer="0.3"/>
  <pageSetup paperSize="9"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CFD96A-76B4-47BC-806D-80D01DB1472A}">
  <dimension ref="A1:AI167"/>
  <sheetViews>
    <sheetView workbookViewId="0"/>
  </sheetViews>
  <sheetFormatPr defaultColWidth="10.6640625" defaultRowHeight="14.25" x14ac:dyDescent="0.45"/>
  <cols>
    <col min="1" max="1" width="43.265625" customWidth="1"/>
    <col min="2" max="2" width="27.86328125" bestFit="1" customWidth="1"/>
    <col min="3" max="3" width="27.1328125" bestFit="1" customWidth="1"/>
  </cols>
  <sheetData>
    <row r="1" spans="1:26" x14ac:dyDescent="0.45">
      <c r="A1" t="s">
        <v>581</v>
      </c>
    </row>
    <row r="3" spans="1:26" x14ac:dyDescent="0.45">
      <c r="A3" t="s">
        <v>582</v>
      </c>
    </row>
    <row r="4" spans="1:26" x14ac:dyDescent="0.45">
      <c r="A4" t="s">
        <v>754</v>
      </c>
    </row>
    <row r="6" spans="1:26" x14ac:dyDescent="0.45">
      <c r="A6" s="391" t="s">
        <v>553</v>
      </c>
      <c r="B6" s="283"/>
      <c r="C6" s="287"/>
      <c r="D6" s="287"/>
      <c r="E6" s="287"/>
      <c r="F6" s="287"/>
      <c r="G6" s="287"/>
      <c r="H6" s="287"/>
      <c r="I6" s="287"/>
      <c r="J6" s="287"/>
      <c r="K6" s="287"/>
      <c r="L6" s="287"/>
      <c r="M6" s="287"/>
      <c r="N6" s="287"/>
      <c r="O6" s="287"/>
      <c r="P6" s="287"/>
      <c r="Q6" s="287"/>
      <c r="R6" s="287"/>
      <c r="S6" s="287"/>
      <c r="T6" s="287"/>
      <c r="U6" s="287"/>
      <c r="V6" s="287"/>
      <c r="W6" s="287"/>
      <c r="X6" s="287"/>
      <c r="Y6" s="287"/>
      <c r="Z6" s="287"/>
    </row>
    <row r="7" spans="1:26" x14ac:dyDescent="0.45">
      <c r="A7" s="287" t="s">
        <v>547</v>
      </c>
      <c r="B7" s="287" t="s">
        <v>548</v>
      </c>
      <c r="C7" s="287" t="s">
        <v>549</v>
      </c>
      <c r="D7" s="349">
        <v>2028</v>
      </c>
      <c r="E7" s="349">
        <v>2029</v>
      </c>
      <c r="F7" s="349">
        <v>2030</v>
      </c>
      <c r="G7" s="349">
        <v>2031</v>
      </c>
      <c r="H7" s="349">
        <v>2032</v>
      </c>
      <c r="I7" s="349">
        <v>2033</v>
      </c>
      <c r="J7" s="349">
        <v>2034</v>
      </c>
      <c r="K7" s="349">
        <v>2035</v>
      </c>
      <c r="L7" s="349">
        <v>2036</v>
      </c>
      <c r="M7" s="349">
        <v>2037</v>
      </c>
      <c r="N7" s="349">
        <v>2038</v>
      </c>
      <c r="O7" s="349">
        <v>2039</v>
      </c>
      <c r="P7" s="349">
        <v>2040</v>
      </c>
      <c r="Q7" s="349">
        <v>2041</v>
      </c>
      <c r="R7" s="349">
        <v>2042</v>
      </c>
      <c r="S7" s="349">
        <v>2043</v>
      </c>
      <c r="T7" s="349">
        <v>2044</v>
      </c>
      <c r="U7" s="349">
        <v>2045</v>
      </c>
      <c r="V7" s="349">
        <v>2046</v>
      </c>
      <c r="W7" s="349">
        <v>2047</v>
      </c>
      <c r="X7" s="349">
        <v>2048</v>
      </c>
      <c r="Y7" s="349">
        <v>2049</v>
      </c>
      <c r="Z7" s="349">
        <v>2050</v>
      </c>
    </row>
    <row r="8" spans="1:26" x14ac:dyDescent="0.45">
      <c r="A8" s="287" t="s">
        <v>499</v>
      </c>
      <c r="B8" s="287" t="s">
        <v>550</v>
      </c>
      <c r="C8" s="287" t="s">
        <v>365</v>
      </c>
      <c r="D8" s="350">
        <v>23770.782104969781</v>
      </c>
      <c r="E8" s="350">
        <v>48031.765342930841</v>
      </c>
      <c r="F8" s="350">
        <v>88222.655072605412</v>
      </c>
      <c r="G8" s="350">
        <v>115235.6048607612</v>
      </c>
      <c r="H8" s="350">
        <v>345478.20092856017</v>
      </c>
      <c r="I8" s="350">
        <v>655204.30428722664</v>
      </c>
      <c r="J8" s="350">
        <v>1370796.8145521861</v>
      </c>
      <c r="K8" s="350">
        <v>2164358.9777486189</v>
      </c>
      <c r="L8" s="350">
        <v>2645018.6781009058</v>
      </c>
      <c r="M8" s="350">
        <v>4115972.5394008178</v>
      </c>
      <c r="N8" s="350">
        <v>5628597.667274395</v>
      </c>
      <c r="O8" s="350">
        <v>6823324.116901706</v>
      </c>
      <c r="P8" s="350">
        <v>8183864.7403086592</v>
      </c>
      <c r="Q8" s="350">
        <v>8795774.2565555405</v>
      </c>
      <c r="R8" s="350">
        <v>9863677.6578950305</v>
      </c>
      <c r="S8" s="350">
        <v>10779295.82095339</v>
      </c>
      <c r="T8" s="350">
        <v>12125602.799514221</v>
      </c>
      <c r="U8" s="350">
        <v>12391204.749038279</v>
      </c>
      <c r="V8" s="350">
        <v>13259070.861810839</v>
      </c>
      <c r="W8" s="350">
        <v>15062653.741641421</v>
      </c>
      <c r="X8" s="350">
        <v>15157296.8645571</v>
      </c>
      <c r="Y8" s="350">
        <v>16507538.356311969</v>
      </c>
      <c r="Z8" s="350">
        <v>17327989.24247713</v>
      </c>
    </row>
    <row r="9" spans="1:26" x14ac:dyDescent="0.45">
      <c r="A9" s="287" t="s">
        <v>499</v>
      </c>
      <c r="B9" s="287" t="s">
        <v>550</v>
      </c>
      <c r="C9" s="287" t="s">
        <v>362</v>
      </c>
      <c r="D9" s="350">
        <v>7049.4499026649601</v>
      </c>
      <c r="E9" s="350">
        <v>14016.95273843528</v>
      </c>
      <c r="F9" s="350">
        <v>25953.639525545703</v>
      </c>
      <c r="G9" s="350">
        <v>34200.213638714806</v>
      </c>
      <c r="H9" s="350">
        <v>101154.55439724409</v>
      </c>
      <c r="I9" s="350">
        <v>196567.92697755148</v>
      </c>
      <c r="J9" s="350">
        <v>408380.751736679</v>
      </c>
      <c r="K9" s="350">
        <v>647384.6527284591</v>
      </c>
      <c r="L9" s="350">
        <v>789539.52583786205</v>
      </c>
      <c r="M9" s="350">
        <v>1213131.8458305569</v>
      </c>
      <c r="N9" s="350">
        <v>1673227.803085177</v>
      </c>
      <c r="O9" s="350">
        <v>2043778.0638345629</v>
      </c>
      <c r="P9" s="350">
        <v>2447023.7969404999</v>
      </c>
      <c r="Q9" s="350">
        <v>2639280.5588601301</v>
      </c>
      <c r="R9" s="350">
        <v>2957688.74066622</v>
      </c>
      <c r="S9" s="350">
        <v>3226024.4130126303</v>
      </c>
      <c r="T9" s="350">
        <v>3657151.7479164698</v>
      </c>
      <c r="U9" s="350">
        <v>3759693.6381554198</v>
      </c>
      <c r="V9" s="350">
        <v>4028006.6813091198</v>
      </c>
      <c r="W9" s="350">
        <v>4601026.8135326598</v>
      </c>
      <c r="X9" s="350">
        <v>4659854.0379608404</v>
      </c>
      <c r="Y9" s="350">
        <v>5078960.4219362997</v>
      </c>
      <c r="Z9" s="350">
        <v>5367011.5504168402</v>
      </c>
    </row>
    <row r="10" spans="1:26" x14ac:dyDescent="0.45">
      <c r="A10" s="287" t="s">
        <v>499</v>
      </c>
      <c r="B10" s="287" t="s">
        <v>550</v>
      </c>
      <c r="C10" s="287" t="s">
        <v>551</v>
      </c>
      <c r="D10" s="350">
        <v>63779.892771651568</v>
      </c>
      <c r="E10" s="350">
        <v>121354.9033156043</v>
      </c>
      <c r="F10" s="350">
        <v>229014.56247343562</v>
      </c>
      <c r="G10" s="350">
        <v>303715.92509612697</v>
      </c>
      <c r="H10" s="350">
        <v>889427.76759820932</v>
      </c>
      <c r="I10" s="350">
        <v>1763710.1506133089</v>
      </c>
      <c r="J10" s="350">
        <v>3578082.6860371642</v>
      </c>
      <c r="K10" s="350">
        <v>5772674.634004374</v>
      </c>
      <c r="L10" s="350">
        <v>6975760.5634959079</v>
      </c>
      <c r="M10" s="350">
        <v>10834646.587801803</v>
      </c>
      <c r="N10" s="350">
        <v>14943644.611097816</v>
      </c>
      <c r="O10" s="350">
        <v>18429545.918608867</v>
      </c>
      <c r="P10" s="350">
        <v>22298191.142672606</v>
      </c>
      <c r="Q10" s="350">
        <v>24205885.674073536</v>
      </c>
      <c r="R10" s="350">
        <v>27231668.426936276</v>
      </c>
      <c r="S10" s="350">
        <v>30243761.808058772</v>
      </c>
      <c r="T10" s="350">
        <v>34189031.306897916</v>
      </c>
      <c r="U10" s="350">
        <v>35142225.13603811</v>
      </c>
      <c r="V10" s="350">
        <v>37708982.902065367</v>
      </c>
      <c r="W10" s="350">
        <v>43152967.959412031</v>
      </c>
      <c r="X10" s="350">
        <v>43945780.346069857</v>
      </c>
      <c r="Y10" s="350">
        <v>47780409.245331921</v>
      </c>
      <c r="Z10" s="350">
        <v>50644314.409971267</v>
      </c>
    </row>
    <row r="11" spans="1:26" x14ac:dyDescent="0.45">
      <c r="A11" s="287" t="s">
        <v>499</v>
      </c>
      <c r="B11" s="287" t="s">
        <v>550</v>
      </c>
      <c r="C11" s="287" t="s">
        <v>132</v>
      </c>
      <c r="D11" s="350">
        <v>93669.752464534206</v>
      </c>
      <c r="E11" s="350">
        <v>189948.29186122699</v>
      </c>
      <c r="F11" s="350">
        <v>350760.68915308599</v>
      </c>
      <c r="G11" s="350">
        <v>457356.84115641902</v>
      </c>
      <c r="H11" s="350">
        <v>1375899.5102729599</v>
      </c>
      <c r="I11" s="350">
        <v>2640627.3989994498</v>
      </c>
      <c r="J11" s="350">
        <v>5548927.5636670897</v>
      </c>
      <c r="K11" s="350">
        <v>8803565.6010550093</v>
      </c>
      <c r="L11" s="350">
        <v>10787132.2232315</v>
      </c>
      <c r="M11" s="350">
        <v>17012400.1745519</v>
      </c>
      <c r="N11" s="350">
        <v>23348569.207557</v>
      </c>
      <c r="O11" s="350">
        <v>29110528.936962102</v>
      </c>
      <c r="P11" s="350">
        <v>35776294.740639098</v>
      </c>
      <c r="Q11" s="350">
        <v>39352211.195102699</v>
      </c>
      <c r="R11" s="350">
        <v>44815814.023478702</v>
      </c>
      <c r="S11" s="350">
        <v>49397163.257319301</v>
      </c>
      <c r="T11" s="350">
        <v>54710295.905764602</v>
      </c>
      <c r="U11" s="350">
        <v>55766665.767149001</v>
      </c>
      <c r="V11" s="350">
        <v>59639520.391403899</v>
      </c>
      <c r="W11" s="350">
        <v>69074767.647956893</v>
      </c>
      <c r="X11" s="350">
        <v>69819707.090268597</v>
      </c>
      <c r="Y11" s="350">
        <v>76339710.570537299</v>
      </c>
      <c r="Z11" s="350">
        <v>80748893.738401502</v>
      </c>
    </row>
    <row r="12" spans="1:26" x14ac:dyDescent="0.45">
      <c r="A12" s="287" t="s">
        <v>499</v>
      </c>
      <c r="B12" s="287" t="s">
        <v>550</v>
      </c>
      <c r="C12" s="287" t="s">
        <v>552</v>
      </c>
      <c r="D12" s="350">
        <v>18927.98328614423</v>
      </c>
      <c r="E12" s="350">
        <v>37065.061127552297</v>
      </c>
      <c r="F12" s="350">
        <v>70964.074066050904</v>
      </c>
      <c r="G12" s="350">
        <v>90451.846175167899</v>
      </c>
      <c r="H12" s="350">
        <v>271912.13870360731</v>
      </c>
      <c r="I12" s="350">
        <v>521006.34884200303</v>
      </c>
      <c r="J12" s="350">
        <v>1070394.1334372899</v>
      </c>
      <c r="K12" s="350">
        <v>1708744.2859716481</v>
      </c>
      <c r="L12" s="350">
        <v>2074905.7955958541</v>
      </c>
      <c r="M12" s="350">
        <v>3213608.6226692563</v>
      </c>
      <c r="N12" s="350">
        <v>4385403.0116564697</v>
      </c>
      <c r="O12" s="350">
        <v>5376746.6472774893</v>
      </c>
      <c r="P12" s="350">
        <v>6437496.0872979797</v>
      </c>
      <c r="Q12" s="350">
        <v>6952185.4170284402</v>
      </c>
      <c r="R12" s="350">
        <v>7819875.0412634704</v>
      </c>
      <c r="S12" s="350">
        <v>8660279.7491059303</v>
      </c>
      <c r="T12" s="350">
        <v>9775701.2752370089</v>
      </c>
      <c r="U12" s="350">
        <v>10065941.242749261</v>
      </c>
      <c r="V12" s="350">
        <v>10766935.058712671</v>
      </c>
      <c r="W12" s="350">
        <v>12303017.84924271</v>
      </c>
      <c r="X12" s="350">
        <v>12484717.764904579</v>
      </c>
      <c r="Y12" s="350">
        <v>13555212.901505839</v>
      </c>
      <c r="Z12" s="350">
        <v>14304857.81274548</v>
      </c>
    </row>
    <row r="14" spans="1:26" x14ac:dyDescent="0.45">
      <c r="A14" s="391" t="s">
        <v>559</v>
      </c>
      <c r="B14" s="283"/>
    </row>
    <row r="16" spans="1:26" x14ac:dyDescent="0.45">
      <c r="A16" s="287" t="s">
        <v>560</v>
      </c>
    </row>
    <row r="18" spans="1:1" x14ac:dyDescent="0.45">
      <c r="A18" t="s">
        <v>555</v>
      </c>
    </row>
    <row r="19" spans="1:1" x14ac:dyDescent="0.45">
      <c r="A19" t="s">
        <v>554</v>
      </c>
    </row>
    <row r="20" spans="1:1" x14ac:dyDescent="0.45">
      <c r="A20" s="390" t="s">
        <v>556</v>
      </c>
    </row>
    <row r="21" spans="1:1" x14ac:dyDescent="0.45">
      <c r="A21" t="s">
        <v>557</v>
      </c>
    </row>
    <row r="22" spans="1:1" x14ac:dyDescent="0.45">
      <c r="A22" t="s">
        <v>558</v>
      </c>
    </row>
    <row r="36" spans="1:2" x14ac:dyDescent="0.45">
      <c r="A36" t="s">
        <v>563</v>
      </c>
    </row>
    <row r="38" spans="1:2" x14ac:dyDescent="0.45">
      <c r="A38" s="128" t="s">
        <v>561</v>
      </c>
      <c r="B38" s="128"/>
    </row>
    <row r="39" spans="1:2" x14ac:dyDescent="0.45">
      <c r="A39" t="s">
        <v>132</v>
      </c>
      <c r="B39">
        <v>217</v>
      </c>
    </row>
    <row r="40" spans="1:2" x14ac:dyDescent="0.45">
      <c r="A40" t="s">
        <v>562</v>
      </c>
      <c r="B40">
        <v>181</v>
      </c>
    </row>
    <row r="42" spans="1:2" x14ac:dyDescent="0.45">
      <c r="A42" t="s">
        <v>612</v>
      </c>
    </row>
    <row r="43" spans="1:2" x14ac:dyDescent="0.45">
      <c r="B43" s="127">
        <v>8.5984523000000002E-8</v>
      </c>
    </row>
    <row r="45" spans="1:2" x14ac:dyDescent="0.45">
      <c r="A45" s="128" t="s">
        <v>564</v>
      </c>
      <c r="B45" s="283"/>
    </row>
    <row r="46" spans="1:2" x14ac:dyDescent="0.45">
      <c r="A46" s="287" t="s">
        <v>132</v>
      </c>
      <c r="B46">
        <f>B39*$B$43</f>
        <v>1.8658641491000002E-5</v>
      </c>
    </row>
    <row r="47" spans="1:2" x14ac:dyDescent="0.45">
      <c r="A47" s="287" t="s">
        <v>562</v>
      </c>
      <c r="B47" s="287">
        <f>B40*$B$43</f>
        <v>1.5563198663000001E-5</v>
      </c>
    </row>
    <row r="50" spans="1:35" x14ac:dyDescent="0.45">
      <c r="A50" s="411" t="s">
        <v>565</v>
      </c>
      <c r="B50" s="297"/>
      <c r="C50" s="297"/>
      <c r="D50" s="297"/>
    </row>
    <row r="51" spans="1:35" x14ac:dyDescent="0.45">
      <c r="B51" s="352">
        <v>2017</v>
      </c>
      <c r="C51" s="352">
        <v>2018</v>
      </c>
      <c r="D51" s="352">
        <v>2019</v>
      </c>
      <c r="E51" s="352">
        <v>2020</v>
      </c>
      <c r="F51" s="352">
        <v>2021</v>
      </c>
      <c r="G51" s="352">
        <v>2022</v>
      </c>
      <c r="H51" s="352">
        <v>2023</v>
      </c>
      <c r="I51" s="352">
        <v>2024</v>
      </c>
      <c r="J51" s="352">
        <v>2025</v>
      </c>
      <c r="K51" s="352">
        <v>2026</v>
      </c>
      <c r="L51" s="352">
        <v>2027</v>
      </c>
      <c r="M51" s="352">
        <v>2028</v>
      </c>
      <c r="N51" s="352">
        <v>2029</v>
      </c>
      <c r="O51" s="352">
        <v>2030</v>
      </c>
      <c r="P51" s="352">
        <v>2031</v>
      </c>
      <c r="Q51" s="352">
        <v>2032</v>
      </c>
      <c r="R51" s="352">
        <v>2033</v>
      </c>
      <c r="S51" s="352">
        <v>2034</v>
      </c>
      <c r="T51" s="352">
        <v>2035</v>
      </c>
      <c r="U51" s="352">
        <v>2036</v>
      </c>
      <c r="V51" s="352">
        <v>2037</v>
      </c>
      <c r="W51" s="352">
        <v>2038</v>
      </c>
      <c r="X51" s="352">
        <v>2039</v>
      </c>
      <c r="Y51" s="352">
        <v>2040</v>
      </c>
      <c r="Z51" s="352">
        <v>2041</v>
      </c>
      <c r="AA51" s="352">
        <v>2042</v>
      </c>
      <c r="AB51" s="352">
        <v>2043</v>
      </c>
      <c r="AC51" s="352">
        <v>2044</v>
      </c>
      <c r="AD51" s="352">
        <v>2045</v>
      </c>
      <c r="AE51" s="352">
        <v>2046</v>
      </c>
      <c r="AF51" s="352">
        <v>2047</v>
      </c>
      <c r="AG51" s="352">
        <v>2048</v>
      </c>
      <c r="AH51" s="352">
        <v>2049</v>
      </c>
      <c r="AI51" s="352">
        <v>2050</v>
      </c>
    </row>
    <row r="52" spans="1:35" x14ac:dyDescent="0.45">
      <c r="A52" t="s">
        <v>132</v>
      </c>
      <c r="B52">
        <v>0</v>
      </c>
      <c r="C52" s="287">
        <v>0</v>
      </c>
      <c r="D52" s="287">
        <v>0</v>
      </c>
      <c r="E52" s="287">
        <v>0</v>
      </c>
      <c r="F52" s="287">
        <v>0</v>
      </c>
      <c r="G52" s="287">
        <v>0</v>
      </c>
      <c r="H52" s="287">
        <v>0</v>
      </c>
      <c r="I52" s="287">
        <v>0</v>
      </c>
      <c r="J52" s="287">
        <v>0</v>
      </c>
      <c r="K52" s="287">
        <v>0</v>
      </c>
      <c r="L52" s="287">
        <v>0</v>
      </c>
      <c r="M52" s="351">
        <f>D11*$B$46</f>
        <v>1.7477503297864576</v>
      </c>
      <c r="N52" s="351">
        <f t="shared" ref="N52:AI52" si="0">E11*$B$46</f>
        <v>3.544177079666468</v>
      </c>
      <c r="O52" s="351">
        <f t="shared" si="0"/>
        <v>6.5447179480435249</v>
      </c>
      <c r="P52" s="351">
        <f t="shared" si="0"/>
        <v>8.5336573325938581</v>
      </c>
      <c r="Q52" s="351">
        <f t="shared" si="0"/>
        <v>25.672415689825634</v>
      </c>
      <c r="R52" s="351">
        <f t="shared" si="0"/>
        <v>49.270519949242548</v>
      </c>
      <c r="S52" s="351">
        <f t="shared" si="0"/>
        <v>103.53545006999231</v>
      </c>
      <c r="T52" s="351">
        <f t="shared" si="0"/>
        <v>164.26257439258538</v>
      </c>
      <c r="U52" s="351">
        <f t="shared" si="0"/>
        <v>201.27323286929035</v>
      </c>
      <c r="V52" s="351">
        <f t="shared" si="0"/>
        <v>317.42827575838976</v>
      </c>
      <c r="W52" s="351">
        <f t="shared" si="0"/>
        <v>435.65258217160806</v>
      </c>
      <c r="X52" s="351">
        <f t="shared" si="0"/>
        <v>543.16292304815727</v>
      </c>
      <c r="Y52" s="351">
        <f t="shared" si="0"/>
        <v>667.53705744193383</v>
      </c>
      <c r="Z52" s="351">
        <f t="shared" si="0"/>
        <v>734.25880056753795</v>
      </c>
      <c r="AA52" s="351">
        <f t="shared" si="0"/>
        <v>836.20220699141942</v>
      </c>
      <c r="AB52" s="351">
        <f t="shared" si="0"/>
        <v>921.68395989071871</v>
      </c>
      <c r="AC52" s="351">
        <f t="shared" si="0"/>
        <v>1020.8197971721869</v>
      </c>
      <c r="AD52" s="351">
        <f t="shared" si="0"/>
        <v>1040.5302236976559</v>
      </c>
      <c r="AE52" s="351">
        <f t="shared" si="0"/>
        <v>1112.7924296783895</v>
      </c>
      <c r="AF52" s="351">
        <f t="shared" si="0"/>
        <v>1288.841325617353</v>
      </c>
      <c r="AG52" s="351">
        <f t="shared" si="0"/>
        <v>1302.7408836039526</v>
      </c>
      <c r="AH52" s="351">
        <f t="shared" si="0"/>
        <v>1424.3952910623586</v>
      </c>
      <c r="AI52" s="351">
        <f t="shared" si="0"/>
        <v>1506.6646590596886</v>
      </c>
    </row>
    <row r="53" spans="1:35" x14ac:dyDescent="0.45">
      <c r="A53" t="s">
        <v>566</v>
      </c>
      <c r="B53">
        <v>0</v>
      </c>
      <c r="C53" s="287">
        <v>0</v>
      </c>
      <c r="D53" s="287">
        <v>0</v>
      </c>
      <c r="E53" s="287">
        <v>0</v>
      </c>
      <c r="F53" s="287">
        <v>0</v>
      </c>
      <c r="G53" s="287">
        <v>0</v>
      </c>
      <c r="H53" s="287">
        <v>0</v>
      </c>
      <c r="I53" s="287">
        <v>0</v>
      </c>
      <c r="J53" s="287">
        <v>0</v>
      </c>
      <c r="K53" s="287">
        <v>0</v>
      </c>
      <c r="L53" s="287">
        <v>0</v>
      </c>
      <c r="M53" s="351">
        <f t="shared" ref="M53:AI53" si="1">D12*$B$47</f>
        <v>0.29457996417220622</v>
      </c>
      <c r="N53" s="351">
        <f t="shared" si="1"/>
        <v>0.57685090978433518</v>
      </c>
      <c r="O53" s="351">
        <f t="shared" si="1"/>
        <v>1.1044279826257966</v>
      </c>
      <c r="P53" s="351">
        <f t="shared" si="1"/>
        <v>1.4077200514592547</v>
      </c>
      <c r="Q53" s="351">
        <f t="shared" si="1"/>
        <v>4.2318226335254518</v>
      </c>
      <c r="R53" s="351">
        <f t="shared" si="1"/>
        <v>8.1085253117123735</v>
      </c>
      <c r="S53" s="351">
        <f t="shared" si="1"/>
        <v>16.658756546394276</v>
      </c>
      <c r="T53" s="351">
        <f t="shared" si="1"/>
        <v>26.593526786842844</v>
      </c>
      <c r="U53" s="351">
        <f t="shared" si="1"/>
        <v>32.292171103868348</v>
      </c>
      <c r="V53" s="351">
        <f t="shared" si="1"/>
        <v>50.014029419731443</v>
      </c>
      <c r="W53" s="351">
        <f t="shared" si="1"/>
        <v>68.250898287728148</v>
      </c>
      <c r="X53" s="351">
        <f t="shared" si="1"/>
        <v>83.679376232198763</v>
      </c>
      <c r="Y53" s="351">
        <f t="shared" si="1"/>
        <v>100.18803049890366</v>
      </c>
      <c r="Z53" s="351">
        <f t="shared" si="1"/>
        <v>108.19824278722513</v>
      </c>
      <c r="AA53" s="351">
        <f t="shared" si="1"/>
        <v>121.70226878701872</v>
      </c>
      <c r="AB53" s="351">
        <f t="shared" si="1"/>
        <v>134.78165421249139</v>
      </c>
      <c r="AC53" s="351">
        <f t="shared" si="1"/>
        <v>152.14118101665602</v>
      </c>
      <c r="AD53" s="351">
        <f t="shared" si="1"/>
        <v>156.65824329099186</v>
      </c>
      <c r="AE53" s="351">
        <f t="shared" si="1"/>
        <v>167.56794931036487</v>
      </c>
      <c r="AF53" s="351">
        <f t="shared" si="1"/>
        <v>191.47431094219928</v>
      </c>
      <c r="AG53" s="351">
        <f t="shared" si="1"/>
        <v>194.3021428266953</v>
      </c>
      <c r="AH53" s="351">
        <f t="shared" si="1"/>
        <v>210.96247130539604</v>
      </c>
      <c r="AI53" s="351">
        <f t="shared" si="1"/>
        <v>222.62934398572557</v>
      </c>
    </row>
    <row r="55" spans="1:35" x14ac:dyDescent="0.45">
      <c r="A55" s="391" t="s">
        <v>567</v>
      </c>
      <c r="B55" s="283"/>
      <c r="C55" s="392"/>
    </row>
    <row r="57" spans="1:35" x14ac:dyDescent="0.45">
      <c r="A57" t="s">
        <v>573</v>
      </c>
    </row>
    <row r="58" spans="1:35" x14ac:dyDescent="0.45">
      <c r="A58" t="s">
        <v>574</v>
      </c>
    </row>
    <row r="59" spans="1:35" s="287" customFormat="1" x14ac:dyDescent="0.45"/>
    <row r="60" spans="1:35" x14ac:dyDescent="0.45">
      <c r="A60" s="287" t="s">
        <v>555</v>
      </c>
    </row>
    <row r="61" spans="1:35" x14ac:dyDescent="0.45">
      <c r="A61" s="287" t="s">
        <v>554</v>
      </c>
    </row>
    <row r="62" spans="1:35" x14ac:dyDescent="0.45">
      <c r="A62" s="390" t="s">
        <v>556</v>
      </c>
    </row>
    <row r="63" spans="1:35" x14ac:dyDescent="0.45">
      <c r="A63" s="287" t="s">
        <v>568</v>
      </c>
    </row>
    <row r="64" spans="1:35" x14ac:dyDescent="0.45">
      <c r="A64" s="287" t="s">
        <v>569</v>
      </c>
    </row>
    <row r="77" spans="1:3" x14ac:dyDescent="0.45">
      <c r="A77" s="128" t="s">
        <v>570</v>
      </c>
      <c r="B77" s="128"/>
      <c r="C77" s="283"/>
    </row>
    <row r="78" spans="1:3" x14ac:dyDescent="0.45">
      <c r="B78" t="s">
        <v>534</v>
      </c>
      <c r="C78" t="s">
        <v>571</v>
      </c>
    </row>
    <row r="79" spans="1:3" x14ac:dyDescent="0.45">
      <c r="A79" s="287" t="s">
        <v>365</v>
      </c>
      <c r="B79" s="287">
        <v>287</v>
      </c>
      <c r="C79">
        <v>722</v>
      </c>
    </row>
    <row r="80" spans="1:3" x14ac:dyDescent="0.45">
      <c r="A80" s="287" t="s">
        <v>575</v>
      </c>
      <c r="B80" s="287">
        <v>129</v>
      </c>
      <c r="C80">
        <v>0</v>
      </c>
    </row>
    <row r="81" spans="1:35" s="388" customFormat="1" x14ac:dyDescent="0.45"/>
    <row r="82" spans="1:35" x14ac:dyDescent="0.45">
      <c r="A82" t="s">
        <v>679</v>
      </c>
    </row>
    <row r="84" spans="1:35" x14ac:dyDescent="0.45">
      <c r="A84" s="411" t="s">
        <v>572</v>
      </c>
      <c r="B84" s="297"/>
      <c r="C84" s="297"/>
      <c r="D84" s="297"/>
    </row>
    <row r="85" spans="1:35" x14ac:dyDescent="0.45">
      <c r="B85" s="352">
        <v>2017</v>
      </c>
      <c r="C85" s="352">
        <v>2018</v>
      </c>
      <c r="D85" s="352">
        <v>2019</v>
      </c>
      <c r="E85" s="352">
        <v>2020</v>
      </c>
      <c r="F85" s="352">
        <v>2021</v>
      </c>
      <c r="G85" s="352">
        <v>2022</v>
      </c>
      <c r="H85" s="352">
        <v>2023</v>
      </c>
      <c r="I85" s="352">
        <v>2024</v>
      </c>
      <c r="J85" s="352">
        <v>2025</v>
      </c>
      <c r="K85" s="352">
        <v>2026</v>
      </c>
      <c r="L85" s="352">
        <v>2027</v>
      </c>
      <c r="M85" s="352">
        <v>2028</v>
      </c>
      <c r="N85" s="352">
        <v>2029</v>
      </c>
      <c r="O85" s="352">
        <v>2030</v>
      </c>
      <c r="P85" s="352">
        <v>2031</v>
      </c>
      <c r="Q85" s="352">
        <v>2032</v>
      </c>
      <c r="R85" s="352">
        <v>2033</v>
      </c>
      <c r="S85" s="352">
        <v>2034</v>
      </c>
      <c r="T85" s="352">
        <v>2035</v>
      </c>
      <c r="U85" s="352">
        <v>2036</v>
      </c>
      <c r="V85" s="352">
        <v>2037</v>
      </c>
      <c r="W85" s="352">
        <v>2038</v>
      </c>
      <c r="X85" s="352">
        <v>2039</v>
      </c>
      <c r="Y85" s="352">
        <v>2040</v>
      </c>
      <c r="Z85" s="352">
        <v>2041</v>
      </c>
      <c r="AA85" s="352">
        <v>2042</v>
      </c>
      <c r="AB85" s="352">
        <v>2043</v>
      </c>
      <c r="AC85" s="352">
        <v>2044</v>
      </c>
      <c r="AD85" s="352">
        <v>2045</v>
      </c>
      <c r="AE85" s="352">
        <v>2046</v>
      </c>
      <c r="AF85" s="352">
        <v>2047</v>
      </c>
      <c r="AG85" s="352">
        <v>2048</v>
      </c>
      <c r="AH85" s="352">
        <v>2049</v>
      </c>
      <c r="AI85" s="352">
        <v>2050</v>
      </c>
    </row>
    <row r="86" spans="1:35" x14ac:dyDescent="0.45">
      <c r="A86" t="s">
        <v>365</v>
      </c>
      <c r="B86" s="406">
        <v>0</v>
      </c>
      <c r="C86" s="406">
        <v>0</v>
      </c>
      <c r="D86" s="406">
        <v>0</v>
      </c>
      <c r="E86" s="406">
        <v>0</v>
      </c>
      <c r="F86" s="406">
        <v>0</v>
      </c>
      <c r="G86" s="406">
        <v>0</v>
      </c>
      <c r="H86" s="406">
        <v>0</v>
      </c>
      <c r="I86" s="406">
        <v>0</v>
      </c>
      <c r="J86" s="406">
        <v>0</v>
      </c>
      <c r="K86" s="406">
        <v>0</v>
      </c>
      <c r="L86" s="406">
        <v>0</v>
      </c>
      <c r="M86" s="406">
        <f t="shared" ref="M86:AI86" si="2">D8*$B$79*$B$43</f>
        <v>0.58660485650160288</v>
      </c>
      <c r="N86" s="406">
        <f t="shared" si="2"/>
        <v>1.1853066799437739</v>
      </c>
      <c r="O86" s="406">
        <f t="shared" si="2"/>
        <v>2.1771196963787025</v>
      </c>
      <c r="P86" s="406">
        <f t="shared" si="2"/>
        <v>2.8437333342553126</v>
      </c>
      <c r="Q86" s="406">
        <f t="shared" si="2"/>
        <v>8.5255583760434952</v>
      </c>
      <c r="R86" s="406">
        <f t="shared" si="2"/>
        <v>16.168842287073321</v>
      </c>
      <c r="S86" s="406">
        <f t="shared" si="2"/>
        <v>33.827918035777294</v>
      </c>
      <c r="T86" s="406">
        <f t="shared" si="2"/>
        <v>53.411094424812504</v>
      </c>
      <c r="U86" s="406">
        <f t="shared" si="2"/>
        <v>65.272602107065325</v>
      </c>
      <c r="V86" s="406">
        <f t="shared" si="2"/>
        <v>101.57215148318419</v>
      </c>
      <c r="W86" s="406">
        <f t="shared" si="2"/>
        <v>138.90004596131695</v>
      </c>
      <c r="X86" s="406">
        <f t="shared" si="2"/>
        <v>168.38297733679636</v>
      </c>
      <c r="Y86" s="406">
        <f t="shared" si="2"/>
        <v>201.9577976196922</v>
      </c>
      <c r="Z86" s="406">
        <f t="shared" si="2"/>
        <v>217.05823025942945</v>
      </c>
      <c r="AA86" s="406">
        <f t="shared" si="2"/>
        <v>243.41147849224021</v>
      </c>
      <c r="AB86" s="406">
        <f t="shared" si="2"/>
        <v>266.00669890944374</v>
      </c>
      <c r="AC86" s="406">
        <f t="shared" si="2"/>
        <v>299.23026759466046</v>
      </c>
      <c r="AD86" s="406">
        <f t="shared" si="2"/>
        <v>305.78467513577925</v>
      </c>
      <c r="AE86" s="406">
        <f t="shared" si="2"/>
        <v>327.20149155761311</v>
      </c>
      <c r="AF86" s="406">
        <f t="shared" si="2"/>
        <v>371.70951286460121</v>
      </c>
      <c r="AG86" s="406">
        <f t="shared" si="2"/>
        <v>374.04507402921297</v>
      </c>
      <c r="AH86" s="406">
        <f t="shared" si="2"/>
        <v>407.36573689237468</v>
      </c>
      <c r="AI86" s="406">
        <f t="shared" si="2"/>
        <v>427.61246130473239</v>
      </c>
    </row>
    <row r="88" spans="1:35" x14ac:dyDescent="0.45">
      <c r="A88" s="287" t="s">
        <v>578</v>
      </c>
    </row>
    <row r="89" spans="1:35" x14ac:dyDescent="0.45">
      <c r="A89" t="s">
        <v>577</v>
      </c>
    </row>
    <row r="90" spans="1:35" s="287" customFormat="1" x14ac:dyDescent="0.45"/>
    <row r="91" spans="1:35" x14ac:dyDescent="0.45">
      <c r="A91" s="411" t="s">
        <v>755</v>
      </c>
      <c r="B91" s="297"/>
      <c r="C91" s="297"/>
    </row>
    <row r="92" spans="1:35" x14ac:dyDescent="0.45">
      <c r="B92" s="352">
        <v>2017</v>
      </c>
      <c r="C92" s="352">
        <v>2018</v>
      </c>
      <c r="D92" s="352">
        <v>2019</v>
      </c>
      <c r="E92" s="352">
        <v>2020</v>
      </c>
      <c r="F92" s="352">
        <v>2021</v>
      </c>
      <c r="G92" s="352">
        <v>2022</v>
      </c>
      <c r="H92" s="352">
        <v>2023</v>
      </c>
      <c r="I92" s="352">
        <v>2024</v>
      </c>
      <c r="J92" s="352">
        <v>2025</v>
      </c>
      <c r="K92" s="352">
        <v>2026</v>
      </c>
      <c r="L92" s="352">
        <v>2027</v>
      </c>
      <c r="M92" s="352">
        <v>2028</v>
      </c>
      <c r="N92" s="352">
        <v>2029</v>
      </c>
      <c r="O92" s="352">
        <v>2030</v>
      </c>
      <c r="P92" s="352">
        <v>2031</v>
      </c>
      <c r="Q92" s="352">
        <v>2032</v>
      </c>
      <c r="R92" s="352">
        <v>2033</v>
      </c>
      <c r="S92" s="352">
        <v>2034</v>
      </c>
      <c r="T92" s="352">
        <v>2035</v>
      </c>
      <c r="U92" s="352">
        <v>2036</v>
      </c>
      <c r="V92" s="352">
        <v>2037</v>
      </c>
      <c r="W92" s="352">
        <v>2038</v>
      </c>
      <c r="X92" s="352">
        <v>2039</v>
      </c>
      <c r="Y92" s="352">
        <v>2040</v>
      </c>
      <c r="Z92" s="352">
        <v>2041</v>
      </c>
      <c r="AA92" s="352">
        <v>2042</v>
      </c>
      <c r="AB92" s="352">
        <v>2043</v>
      </c>
      <c r="AC92" s="352">
        <v>2044</v>
      </c>
      <c r="AD92" s="352">
        <v>2045</v>
      </c>
      <c r="AE92" s="352">
        <v>2046</v>
      </c>
      <c r="AF92" s="352">
        <v>2047</v>
      </c>
      <c r="AG92" s="352">
        <v>2048</v>
      </c>
      <c r="AH92" s="352">
        <v>2049</v>
      </c>
      <c r="AI92" s="352">
        <v>2050</v>
      </c>
    </row>
    <row r="93" spans="1:35" x14ac:dyDescent="0.45">
      <c r="A93" t="s">
        <v>576</v>
      </c>
      <c r="B93" s="406">
        <v>0</v>
      </c>
      <c r="C93" s="406">
        <v>0</v>
      </c>
      <c r="D93" s="406">
        <v>0</v>
      </c>
      <c r="E93" s="406">
        <v>0</v>
      </c>
      <c r="F93" s="406">
        <v>0</v>
      </c>
      <c r="G93" s="406">
        <v>0</v>
      </c>
      <c r="H93" s="406">
        <v>0</v>
      </c>
      <c r="I93" s="406">
        <v>0</v>
      </c>
      <c r="J93" s="406">
        <v>0</v>
      </c>
      <c r="K93" s="406">
        <v>0</v>
      </c>
      <c r="L93" s="406">
        <v>0</v>
      </c>
      <c r="M93" s="406">
        <f>D9*$B$79*$B$43</f>
        <v>0.17396320955310335</v>
      </c>
      <c r="N93" s="406">
        <f t="shared" ref="N93:AI93" si="3">E9*$B$79*$B$43</f>
        <v>0.34590416560170767</v>
      </c>
      <c r="O93" s="406">
        <f t="shared" si="3"/>
        <v>0.64047244732406416</v>
      </c>
      <c r="P93" s="406">
        <f t="shared" si="3"/>
        <v>0.84397775913599715</v>
      </c>
      <c r="Q93" s="406">
        <f t="shared" si="3"/>
        <v>2.4962473933187561</v>
      </c>
      <c r="R93" s="406">
        <f t="shared" si="3"/>
        <v>4.8508164387816519</v>
      </c>
      <c r="S93" s="406">
        <f t="shared" si="3"/>
        <v>10.077839728311952</v>
      </c>
      <c r="T93" s="406">
        <f t="shared" si="3"/>
        <v>15.97587238140226</v>
      </c>
      <c r="U93" s="406">
        <f t="shared" si="3"/>
        <v>19.48390752189983</v>
      </c>
      <c r="V93" s="406">
        <f t="shared" si="3"/>
        <v>29.937131609656948</v>
      </c>
      <c r="W93" s="406">
        <f t="shared" si="3"/>
        <v>41.291176326843043</v>
      </c>
      <c r="X93" s="406">
        <f t="shared" si="3"/>
        <v>50.435451915826718</v>
      </c>
      <c r="Y93" s="406">
        <f t="shared" si="3"/>
        <v>60.386571923528813</v>
      </c>
      <c r="Z93" s="406">
        <f t="shared" si="3"/>
        <v>65.130999336110605</v>
      </c>
      <c r="AA93" s="406">
        <f t="shared" si="3"/>
        <v>72.988535742464165</v>
      </c>
      <c r="AB93" s="406">
        <f t="shared" si="3"/>
        <v>79.610404887363615</v>
      </c>
      <c r="AC93" s="406">
        <f t="shared" si="3"/>
        <v>90.249574743382396</v>
      </c>
      <c r="AD93" s="406">
        <f t="shared" si="3"/>
        <v>92.780058197540441</v>
      </c>
      <c r="AE93" s="406">
        <f t="shared" si="3"/>
        <v>99.401368909222001</v>
      </c>
      <c r="AF93" s="406">
        <f t="shared" si="3"/>
        <v>113.5421065152111</v>
      </c>
      <c r="AG93" s="406">
        <f t="shared" si="3"/>
        <v>114.99381876395809</v>
      </c>
      <c r="AH93" s="406">
        <f t="shared" si="3"/>
        <v>125.33634090501251</v>
      </c>
      <c r="AI93" s="406">
        <f t="shared" si="3"/>
        <v>132.44473936414965</v>
      </c>
    </row>
    <row r="96" spans="1:35" x14ac:dyDescent="0.45">
      <c r="A96" s="1" t="s">
        <v>4</v>
      </c>
    </row>
    <row r="97" spans="1:1" x14ac:dyDescent="0.45">
      <c r="A97" s="287" t="s">
        <v>756</v>
      </c>
    </row>
    <row r="98" spans="1:1" s="287" customFormat="1" x14ac:dyDescent="0.45">
      <c r="A98" s="287" t="s">
        <v>646</v>
      </c>
    </row>
    <row r="99" spans="1:1" s="287" customFormat="1" x14ac:dyDescent="0.45"/>
    <row r="100" spans="1:1" s="287" customFormat="1" x14ac:dyDescent="0.45">
      <c r="A100" s="287" t="s">
        <v>752</v>
      </c>
    </row>
    <row r="101" spans="1:1" s="287" customFormat="1" x14ac:dyDescent="0.45">
      <c r="A101" s="287" t="s">
        <v>649</v>
      </c>
    </row>
    <row r="102" spans="1:1" s="287" customFormat="1" x14ac:dyDescent="0.45">
      <c r="A102" s="390" t="s">
        <v>647</v>
      </c>
    </row>
    <row r="103" spans="1:1" s="287" customFormat="1" x14ac:dyDescent="0.45">
      <c r="A103" s="287" t="s">
        <v>648</v>
      </c>
    </row>
    <row r="104" spans="1:1" s="287" customFormat="1" x14ac:dyDescent="0.45"/>
    <row r="105" spans="1:1" s="287" customFormat="1" x14ac:dyDescent="0.45"/>
    <row r="106" spans="1:1" s="287" customFormat="1" x14ac:dyDescent="0.45"/>
    <row r="107" spans="1:1" s="287" customFormat="1" x14ac:dyDescent="0.45"/>
    <row r="108" spans="1:1" s="287" customFormat="1" x14ac:dyDescent="0.45"/>
    <row r="109" spans="1:1" s="287" customFormat="1" x14ac:dyDescent="0.45"/>
    <row r="110" spans="1:1" s="287" customFormat="1" x14ac:dyDescent="0.45"/>
    <row r="111" spans="1:1" s="287" customFormat="1" x14ac:dyDescent="0.45"/>
    <row r="112" spans="1:1" s="287" customFormat="1" x14ac:dyDescent="0.45"/>
    <row r="113" spans="1:3" s="287" customFormat="1" x14ac:dyDescent="0.45"/>
    <row r="114" spans="1:3" s="287" customFormat="1" x14ac:dyDescent="0.45"/>
    <row r="115" spans="1:3" s="287" customFormat="1" x14ac:dyDescent="0.45"/>
    <row r="116" spans="1:3" s="287" customFormat="1" x14ac:dyDescent="0.45"/>
    <row r="117" spans="1:3" s="287" customFormat="1" x14ac:dyDescent="0.45"/>
    <row r="118" spans="1:3" s="287" customFormat="1" x14ac:dyDescent="0.45"/>
    <row r="119" spans="1:3" s="287" customFormat="1" x14ac:dyDescent="0.45"/>
    <row r="120" spans="1:3" s="287" customFormat="1" x14ac:dyDescent="0.45">
      <c r="A120"/>
    </row>
    <row r="121" spans="1:3" x14ac:dyDescent="0.45">
      <c r="A121" s="1"/>
    </row>
    <row r="122" spans="1:3" x14ac:dyDescent="0.45">
      <c r="A122" t="s">
        <v>753</v>
      </c>
    </row>
    <row r="123" spans="1:3" s="287" customFormat="1" x14ac:dyDescent="0.45"/>
    <row r="124" spans="1:3" s="287" customFormat="1" x14ac:dyDescent="0.45">
      <c r="B124" s="287" t="s">
        <v>652</v>
      </c>
      <c r="C124" s="287" t="s">
        <v>653</v>
      </c>
    </row>
    <row r="125" spans="1:3" x14ac:dyDescent="0.45">
      <c r="A125" t="s">
        <v>651</v>
      </c>
      <c r="B125">
        <f>SUM(B126:B128)</f>
        <v>79.400000000000006</v>
      </c>
      <c r="C125" s="293">
        <v>1</v>
      </c>
    </row>
    <row r="126" spans="1:3" x14ac:dyDescent="0.45">
      <c r="A126" t="s">
        <v>650</v>
      </c>
      <c r="B126" s="288">
        <v>25</v>
      </c>
      <c r="C126" s="381">
        <f>B126/$B$125</f>
        <v>0.31486146095717882</v>
      </c>
    </row>
    <row r="127" spans="1:3" x14ac:dyDescent="0.45">
      <c r="A127" t="s">
        <v>575</v>
      </c>
      <c r="B127">
        <v>29.7</v>
      </c>
      <c r="C127" s="381">
        <f t="shared" ref="C127:C128" si="4">B127/$B$125</f>
        <v>0.37405541561712841</v>
      </c>
    </row>
    <row r="128" spans="1:3" x14ac:dyDescent="0.45">
      <c r="A128" t="s">
        <v>655</v>
      </c>
      <c r="B128">
        <v>24.7</v>
      </c>
      <c r="C128" s="381">
        <f t="shared" si="4"/>
        <v>0.31108312342569266</v>
      </c>
    </row>
    <row r="129" spans="1:35" s="287" customFormat="1" x14ac:dyDescent="0.45"/>
    <row r="130" spans="1:35" s="287" customFormat="1" x14ac:dyDescent="0.45">
      <c r="A130" s="287" t="s">
        <v>654</v>
      </c>
    </row>
    <row r="131" spans="1:35" s="287" customFormat="1" x14ac:dyDescent="0.45"/>
    <row r="132" spans="1:35" x14ac:dyDescent="0.45">
      <c r="A132" s="297" t="s">
        <v>579</v>
      </c>
      <c r="B132" s="297"/>
      <c r="C132" s="297"/>
      <c r="D132" s="297"/>
    </row>
    <row r="133" spans="1:35" x14ac:dyDescent="0.45">
      <c r="B133" s="352">
        <v>2017</v>
      </c>
      <c r="C133" s="352">
        <v>2018</v>
      </c>
      <c r="D133" s="352">
        <v>2019</v>
      </c>
      <c r="E133" s="352">
        <v>2020</v>
      </c>
      <c r="F133" s="352">
        <v>2021</v>
      </c>
      <c r="G133" s="352">
        <v>2022</v>
      </c>
      <c r="H133" s="352">
        <v>2023</v>
      </c>
      <c r="I133" s="352">
        <v>2024</v>
      </c>
      <c r="J133" s="352">
        <v>2025</v>
      </c>
      <c r="K133" s="352">
        <v>2026</v>
      </c>
      <c r="L133" s="352">
        <v>2027</v>
      </c>
      <c r="M133" s="352">
        <v>2028</v>
      </c>
      <c r="N133" s="352">
        <v>2029</v>
      </c>
      <c r="O133" s="352">
        <v>2030</v>
      </c>
      <c r="P133" s="352">
        <v>2031</v>
      </c>
      <c r="Q133" s="352">
        <v>2032</v>
      </c>
      <c r="R133" s="352">
        <v>2033</v>
      </c>
      <c r="S133" s="352">
        <v>2034</v>
      </c>
      <c r="T133" s="352">
        <v>2035</v>
      </c>
      <c r="U133" s="352">
        <v>2036</v>
      </c>
      <c r="V133" s="352">
        <v>2037</v>
      </c>
      <c r="W133" s="352">
        <v>2038</v>
      </c>
      <c r="X133" s="352">
        <v>2039</v>
      </c>
      <c r="Y133" s="352">
        <v>2040</v>
      </c>
      <c r="Z133" s="352">
        <v>2041</v>
      </c>
      <c r="AA133" s="352">
        <v>2042</v>
      </c>
      <c r="AB133" s="352">
        <v>2043</v>
      </c>
      <c r="AC133" s="352">
        <v>2044</v>
      </c>
      <c r="AD133" s="352">
        <v>2045</v>
      </c>
      <c r="AE133" s="352">
        <v>2046</v>
      </c>
      <c r="AF133" s="352">
        <v>2047</v>
      </c>
      <c r="AG133" s="352">
        <v>2048</v>
      </c>
      <c r="AH133" s="352">
        <v>2049</v>
      </c>
      <c r="AI133" s="352">
        <v>2050</v>
      </c>
    </row>
    <row r="134" spans="1:35" s="287" customFormat="1" x14ac:dyDescent="0.45">
      <c r="A134" s="287" t="s">
        <v>650</v>
      </c>
      <c r="B134" s="406">
        <v>0</v>
      </c>
      <c r="C134" s="406">
        <v>0</v>
      </c>
      <c r="D134" s="406">
        <v>0</v>
      </c>
      <c r="E134" s="406">
        <v>0</v>
      </c>
      <c r="F134" s="406">
        <v>0</v>
      </c>
      <c r="G134" s="406">
        <v>0</v>
      </c>
      <c r="H134" s="406">
        <v>0</v>
      </c>
      <c r="I134" s="406">
        <v>0</v>
      </c>
      <c r="J134" s="406">
        <v>0</v>
      </c>
      <c r="K134" s="406">
        <v>0</v>
      </c>
      <c r="L134" s="406">
        <v>0</v>
      </c>
      <c r="M134" s="384">
        <f>D10*$C$126*$B$80*$B$43</f>
        <v>0.22274773039925927</v>
      </c>
      <c r="N134" s="384">
        <f>E10*$C$126*$B$80*$B$43</f>
        <v>0.42382525450696873</v>
      </c>
      <c r="O134" s="384">
        <f t="shared" ref="O134:AI134" si="5">F10*$C$126*$B$80*$B$43</f>
        <v>0.79982063002167381</v>
      </c>
      <c r="P134" s="384">
        <f t="shared" si="5"/>
        <v>1.0607109868228439</v>
      </c>
      <c r="Q134" s="384">
        <f t="shared" si="5"/>
        <v>3.1062770408833149</v>
      </c>
      <c r="R134" s="384">
        <f t="shared" si="5"/>
        <v>6.1596596679426687</v>
      </c>
      <c r="S134" s="384">
        <f t="shared" si="5"/>
        <v>12.49625489884663</v>
      </c>
      <c r="T134" s="384">
        <f t="shared" si="5"/>
        <v>20.160745294156005</v>
      </c>
      <c r="U134" s="384">
        <f t="shared" si="5"/>
        <v>24.36245603125267</v>
      </c>
      <c r="V134" s="384">
        <f t="shared" si="5"/>
        <v>37.839400980987818</v>
      </c>
      <c r="W134" s="384">
        <f t="shared" si="5"/>
        <v>52.189848185111096</v>
      </c>
      <c r="X134" s="384">
        <f t="shared" si="5"/>
        <v>64.364164743213223</v>
      </c>
      <c r="Y134" s="384">
        <f t="shared" si="5"/>
        <v>77.875193155652781</v>
      </c>
      <c r="Z134" s="384">
        <f t="shared" si="5"/>
        <v>84.537710270349265</v>
      </c>
      <c r="AA134" s="384">
        <f t="shared" si="5"/>
        <v>95.105088351313483</v>
      </c>
      <c r="AB134" s="384">
        <f t="shared" si="5"/>
        <v>105.62465706237724</v>
      </c>
      <c r="AC134" s="384">
        <f t="shared" si="5"/>
        <v>119.40329149542923</v>
      </c>
      <c r="AD134" s="384">
        <f t="shared" si="5"/>
        <v>122.73226796191096</v>
      </c>
      <c r="AE134" s="384">
        <f t="shared" si="5"/>
        <v>131.69652679053928</v>
      </c>
      <c r="AF134" s="384">
        <f t="shared" si="5"/>
        <v>150.70934200791504</v>
      </c>
      <c r="AG134" s="384">
        <f t="shared" si="5"/>
        <v>153.47819520107913</v>
      </c>
      <c r="AH134" s="384">
        <f t="shared" si="5"/>
        <v>166.87042348989308</v>
      </c>
      <c r="AI134" s="384">
        <f t="shared" si="5"/>
        <v>176.87245309170004</v>
      </c>
    </row>
    <row r="135" spans="1:35" x14ac:dyDescent="0.45">
      <c r="A135" t="s">
        <v>580</v>
      </c>
      <c r="B135" s="406">
        <v>0</v>
      </c>
      <c r="C135" s="406">
        <v>0</v>
      </c>
      <c r="D135" s="406">
        <v>0</v>
      </c>
      <c r="E135" s="406">
        <v>0</v>
      </c>
      <c r="F135" s="406">
        <v>0</v>
      </c>
      <c r="G135" s="406">
        <v>0</v>
      </c>
      <c r="H135" s="406">
        <v>0</v>
      </c>
      <c r="I135" s="406">
        <v>0</v>
      </c>
      <c r="J135" s="406">
        <v>0</v>
      </c>
      <c r="K135" s="406">
        <v>0</v>
      </c>
      <c r="L135" s="406">
        <v>0</v>
      </c>
      <c r="M135" s="406">
        <f t="shared" ref="M135:AI135" si="6">D10*$C$127*$B$80*$B$43</f>
        <v>0.26462430371431994</v>
      </c>
      <c r="N135" s="406">
        <f t="shared" si="6"/>
        <v>0.50350440235427885</v>
      </c>
      <c r="O135" s="406">
        <f t="shared" si="6"/>
        <v>0.95018690846574838</v>
      </c>
      <c r="P135" s="406">
        <f t="shared" si="6"/>
        <v>1.2601246523455385</v>
      </c>
      <c r="Q135" s="406">
        <f t="shared" si="6"/>
        <v>3.6902571245693774</v>
      </c>
      <c r="R135" s="406">
        <f t="shared" si="6"/>
        <v>7.3176756855158889</v>
      </c>
      <c r="S135" s="406">
        <f t="shared" si="6"/>
        <v>14.845550819829796</v>
      </c>
      <c r="T135" s="406">
        <f t="shared" si="6"/>
        <v>23.950965409457329</v>
      </c>
      <c r="U135" s="406">
        <f t="shared" si="6"/>
        <v>28.94259776512817</v>
      </c>
      <c r="V135" s="406">
        <f t="shared" si="6"/>
        <v>44.953208365413523</v>
      </c>
      <c r="W135" s="406">
        <f t="shared" si="6"/>
        <v>62.001539643911968</v>
      </c>
      <c r="X135" s="406">
        <f t="shared" si="6"/>
        <v>76.464627714937322</v>
      </c>
      <c r="Y135" s="406">
        <f t="shared" si="6"/>
        <v>92.515729468915481</v>
      </c>
      <c r="Z135" s="406">
        <f t="shared" si="6"/>
        <v>100.43079980117493</v>
      </c>
      <c r="AA135" s="406">
        <f t="shared" si="6"/>
        <v>112.98484496136039</v>
      </c>
      <c r="AB135" s="406">
        <f t="shared" si="6"/>
        <v>125.48209259010414</v>
      </c>
      <c r="AC135" s="406">
        <f t="shared" si="6"/>
        <v>141.85111029656991</v>
      </c>
      <c r="AD135" s="406">
        <f t="shared" si="6"/>
        <v>145.80593433875021</v>
      </c>
      <c r="AE135" s="406">
        <f t="shared" si="6"/>
        <v>156.45547382716063</v>
      </c>
      <c r="AF135" s="406">
        <f t="shared" si="6"/>
        <v>179.04269830540304</v>
      </c>
      <c r="AG135" s="406">
        <f t="shared" si="6"/>
        <v>182.33209589888199</v>
      </c>
      <c r="AH135" s="406">
        <f t="shared" si="6"/>
        <v>198.242063105993</v>
      </c>
      <c r="AI135" s="406">
        <f t="shared" si="6"/>
        <v>210.12447427293964</v>
      </c>
    </row>
    <row r="136" spans="1:35" x14ac:dyDescent="0.45">
      <c r="A136" s="382"/>
      <c r="B136" s="288"/>
      <c r="C136" s="288"/>
      <c r="D136" s="288"/>
      <c r="E136" s="288"/>
    </row>
    <row r="137" spans="1:35" x14ac:dyDescent="0.45">
      <c r="A137" s="288" t="s">
        <v>656</v>
      </c>
      <c r="B137" s="382"/>
      <c r="C137" s="288"/>
      <c r="D137" s="288"/>
      <c r="E137" s="288"/>
    </row>
    <row r="138" spans="1:35" x14ac:dyDescent="0.45">
      <c r="A138" s="288"/>
      <c r="B138" s="288"/>
      <c r="C138" s="288"/>
      <c r="D138" s="288"/>
      <c r="E138" s="288"/>
    </row>
    <row r="139" spans="1:35" x14ac:dyDescent="0.45">
      <c r="A139" s="391" t="s">
        <v>657</v>
      </c>
      <c r="B139" s="383"/>
      <c r="C139" s="294"/>
      <c r="D139" s="294"/>
      <c r="E139" s="294"/>
      <c r="F139" s="294"/>
      <c r="G139" s="294"/>
      <c r="H139" s="294"/>
      <c r="I139" s="294"/>
      <c r="J139" s="294"/>
      <c r="K139" s="294"/>
      <c r="L139" s="294"/>
      <c r="M139" s="294"/>
      <c r="N139" s="294"/>
    </row>
    <row r="141" spans="1:35" x14ac:dyDescent="0.45">
      <c r="A141" s="385" t="s">
        <v>662</v>
      </c>
    </row>
    <row r="142" spans="1:35" x14ac:dyDescent="0.45">
      <c r="A142" s="385" t="s">
        <v>658</v>
      </c>
    </row>
    <row r="143" spans="1:35" x14ac:dyDescent="0.45">
      <c r="A143" s="385" t="s">
        <v>659</v>
      </c>
    </row>
    <row r="144" spans="1:35" x14ac:dyDescent="0.45">
      <c r="A144" s="386" t="s">
        <v>660</v>
      </c>
    </row>
    <row r="145" spans="1:7" x14ac:dyDescent="0.45">
      <c r="A145" s="385" t="s">
        <v>661</v>
      </c>
    </row>
    <row r="147" spans="1:7" ht="14.65" thickBot="1" x14ac:dyDescent="0.5">
      <c r="A147" s="389" t="s">
        <v>676</v>
      </c>
    </row>
    <row r="148" spans="1:7" x14ac:dyDescent="0.45">
      <c r="A148" s="394" t="s">
        <v>663</v>
      </c>
      <c r="B148" s="395" t="s">
        <v>664</v>
      </c>
      <c r="C148" s="395" t="s">
        <v>664</v>
      </c>
      <c r="D148" s="395" t="s">
        <v>665</v>
      </c>
      <c r="E148" s="395" t="s">
        <v>665</v>
      </c>
      <c r="F148" s="395" t="s">
        <v>666</v>
      </c>
      <c r="G148" s="396" t="s">
        <v>666</v>
      </c>
    </row>
    <row r="149" spans="1:7" x14ac:dyDescent="0.45">
      <c r="A149" s="397" t="s">
        <v>667</v>
      </c>
      <c r="B149" s="398">
        <v>2000</v>
      </c>
      <c r="C149" s="398">
        <v>2012</v>
      </c>
      <c r="D149" s="398">
        <v>2000</v>
      </c>
      <c r="E149" s="398">
        <v>2012</v>
      </c>
      <c r="F149" s="398">
        <v>2000</v>
      </c>
      <c r="G149" s="399">
        <v>2012</v>
      </c>
    </row>
    <row r="150" spans="1:7" x14ac:dyDescent="0.45">
      <c r="A150" s="400" t="s">
        <v>668</v>
      </c>
      <c r="B150" s="401"/>
      <c r="C150" s="401"/>
      <c r="D150" s="401"/>
      <c r="E150" s="401"/>
      <c r="F150" s="401"/>
      <c r="G150" s="402"/>
    </row>
    <row r="151" spans="1:7" x14ac:dyDescent="0.45">
      <c r="A151" s="403" t="s">
        <v>669</v>
      </c>
      <c r="B151" s="404">
        <v>1401</v>
      </c>
      <c r="C151" s="404">
        <v>1145</v>
      </c>
      <c r="D151" s="404">
        <v>1150</v>
      </c>
      <c r="E151" s="404">
        <v>1095</v>
      </c>
      <c r="F151" s="404">
        <v>542</v>
      </c>
      <c r="G151" s="405">
        <v>525</v>
      </c>
    </row>
    <row r="152" spans="1:7" x14ac:dyDescent="0.45">
      <c r="A152" s="403" t="s">
        <v>670</v>
      </c>
      <c r="B152" s="404">
        <v>7.9</v>
      </c>
      <c r="C152" s="404">
        <v>6.1</v>
      </c>
      <c r="D152" s="404">
        <v>7.4</v>
      </c>
      <c r="E152" s="404">
        <v>6.1</v>
      </c>
      <c r="F152" s="404">
        <v>2.5</v>
      </c>
      <c r="G152" s="405">
        <v>2.4</v>
      </c>
    </row>
    <row r="153" spans="1:7" x14ac:dyDescent="0.45">
      <c r="A153" s="403" t="s">
        <v>671</v>
      </c>
      <c r="B153" s="404">
        <v>8081</v>
      </c>
      <c r="C153" s="404">
        <v>7137</v>
      </c>
      <c r="D153" s="404">
        <v>8277</v>
      </c>
      <c r="E153" s="404">
        <v>8042</v>
      </c>
      <c r="F153" s="404">
        <v>6201</v>
      </c>
      <c r="G153" s="405">
        <v>5677</v>
      </c>
    </row>
    <row r="154" spans="1:7" x14ac:dyDescent="0.45">
      <c r="A154" s="403" t="s">
        <v>672</v>
      </c>
      <c r="B154" s="404">
        <v>305</v>
      </c>
      <c r="C154" s="404">
        <v>275</v>
      </c>
      <c r="D154" s="404">
        <v>529</v>
      </c>
      <c r="E154" s="404">
        <v>476</v>
      </c>
      <c r="F154" s="404">
        <v>921</v>
      </c>
      <c r="G154" s="405">
        <v>829</v>
      </c>
    </row>
    <row r="155" spans="1:7" x14ac:dyDescent="0.45">
      <c r="A155" s="403" t="s">
        <v>673</v>
      </c>
      <c r="B155" s="404">
        <v>2.65</v>
      </c>
      <c r="C155" s="404">
        <v>2.39</v>
      </c>
      <c r="D155" s="404">
        <v>5.56</v>
      </c>
      <c r="E155" s="404">
        <v>5</v>
      </c>
      <c r="F155" s="404">
        <v>5.2</v>
      </c>
      <c r="G155" s="405">
        <v>4.68</v>
      </c>
    </row>
    <row r="156" spans="1:7" ht="14.65" thickBot="1" x14ac:dyDescent="0.5">
      <c r="A156" s="424" t="s">
        <v>674</v>
      </c>
      <c r="B156" s="425">
        <v>0.19400000000000001</v>
      </c>
      <c r="C156" s="425">
        <v>0.13500000000000001</v>
      </c>
      <c r="D156" s="425">
        <v>0.317</v>
      </c>
      <c r="E156" s="425">
        <v>0.19600000000000001</v>
      </c>
      <c r="F156" s="425">
        <v>0.35399999999999998</v>
      </c>
      <c r="G156" s="426">
        <v>0.29699999999999999</v>
      </c>
    </row>
    <row r="158" spans="1:7" s="388" customFormat="1" x14ac:dyDescent="0.45">
      <c r="A158" s="388" t="s">
        <v>675</v>
      </c>
    </row>
    <row r="160" spans="1:7" x14ac:dyDescent="0.45">
      <c r="A160" s="391" t="s">
        <v>678</v>
      </c>
      <c r="B160" s="392"/>
    </row>
    <row r="161" spans="1:35" x14ac:dyDescent="0.45">
      <c r="A161" t="s">
        <v>677</v>
      </c>
      <c r="B161" s="127">
        <f>G156*1000</f>
        <v>297</v>
      </c>
    </row>
    <row r="164" spans="1:35" x14ac:dyDescent="0.45">
      <c r="A164" s="411" t="s">
        <v>680</v>
      </c>
      <c r="B164" s="297"/>
      <c r="C164" s="297"/>
      <c r="D164" s="297"/>
    </row>
    <row r="166" spans="1:35" x14ac:dyDescent="0.45">
      <c r="B166" s="352">
        <v>2017</v>
      </c>
      <c r="C166" s="352">
        <v>2018</v>
      </c>
      <c r="D166" s="352">
        <v>2019</v>
      </c>
      <c r="E166" s="352">
        <v>2020</v>
      </c>
      <c r="F166" s="352">
        <v>2021</v>
      </c>
      <c r="G166" s="352">
        <v>2022</v>
      </c>
      <c r="H166" s="352">
        <v>2023</v>
      </c>
      <c r="I166" s="352">
        <v>2024</v>
      </c>
      <c r="J166" s="352">
        <v>2025</v>
      </c>
      <c r="K166" s="352">
        <v>2026</v>
      </c>
      <c r="L166" s="352">
        <v>2027</v>
      </c>
      <c r="M166" s="352">
        <v>2028</v>
      </c>
      <c r="N166" s="352">
        <v>2029</v>
      </c>
      <c r="O166" s="352">
        <v>2030</v>
      </c>
      <c r="P166" s="352">
        <v>2031</v>
      </c>
      <c r="Q166" s="352">
        <v>2032</v>
      </c>
      <c r="R166" s="352">
        <v>2033</v>
      </c>
      <c r="S166" s="352">
        <v>2034</v>
      </c>
      <c r="T166" s="352">
        <v>2035</v>
      </c>
      <c r="U166" s="352">
        <v>2036</v>
      </c>
      <c r="V166" s="352">
        <v>2037</v>
      </c>
      <c r="W166" s="352">
        <v>2038</v>
      </c>
      <c r="X166" s="352">
        <v>2039</v>
      </c>
      <c r="Y166" s="352">
        <v>2040</v>
      </c>
      <c r="Z166" s="352">
        <v>2041</v>
      </c>
      <c r="AA166" s="352">
        <v>2042</v>
      </c>
      <c r="AB166" s="352">
        <v>2043</v>
      </c>
      <c r="AC166" s="352">
        <v>2044</v>
      </c>
      <c r="AD166" s="352">
        <v>2045</v>
      </c>
      <c r="AE166" s="352">
        <v>2046</v>
      </c>
      <c r="AF166" s="352">
        <v>2047</v>
      </c>
      <c r="AG166" s="352">
        <v>2048</v>
      </c>
      <c r="AH166" s="352">
        <v>2049</v>
      </c>
      <c r="AI166" s="352">
        <v>2050</v>
      </c>
    </row>
    <row r="167" spans="1:35" x14ac:dyDescent="0.45">
      <c r="A167" t="s">
        <v>681</v>
      </c>
      <c r="B167">
        <v>0</v>
      </c>
      <c r="C167" s="388">
        <v>0</v>
      </c>
      <c r="D167" s="388">
        <v>0</v>
      </c>
      <c r="E167" s="388">
        <v>0</v>
      </c>
      <c r="F167" s="388">
        <v>0</v>
      </c>
      <c r="G167" s="388">
        <v>0</v>
      </c>
      <c r="H167" s="388">
        <v>0</v>
      </c>
      <c r="I167" s="388">
        <v>0</v>
      </c>
      <c r="J167" s="388">
        <v>0</v>
      </c>
      <c r="K167" s="388">
        <v>0</v>
      </c>
      <c r="L167" s="388">
        <v>0</v>
      </c>
      <c r="M167" s="406">
        <f>D10*$C$128*$B$161*$B$43</f>
        <v>0.50668374432121732</v>
      </c>
      <c r="N167" s="406">
        <f t="shared" ref="N167:AI167" si="7">E10*$C$128*$B$161*$B$43</f>
        <v>0.96407432078687494</v>
      </c>
      <c r="O167" s="406">
        <f t="shared" si="7"/>
        <v>1.8193501270623247</v>
      </c>
      <c r="P167" s="406">
        <f t="shared" si="7"/>
        <v>2.4127968149561863</v>
      </c>
      <c r="Q167" s="406">
        <f t="shared" si="7"/>
        <v>7.0658411609971807</v>
      </c>
      <c r="R167" s="406">
        <f t="shared" si="7"/>
        <v>14.011363521879261</v>
      </c>
      <c r="S167" s="406">
        <f t="shared" si="7"/>
        <v>28.425201957348527</v>
      </c>
      <c r="T167" s="406">
        <f t="shared" si="7"/>
        <v>45.859600435162491</v>
      </c>
      <c r="U167" s="406">
        <f t="shared" si="7"/>
        <v>55.417222077415957</v>
      </c>
      <c r="V167" s="406">
        <f t="shared" si="7"/>
        <v>86.073197412846056</v>
      </c>
      <c r="W167" s="406">
        <f t="shared" si="7"/>
        <v>118.71612629493225</v>
      </c>
      <c r="X167" s="406">
        <f t="shared" si="7"/>
        <v>146.40901585728309</v>
      </c>
      <c r="Y167" s="406">
        <f t="shared" si="7"/>
        <v>177.142520766063</v>
      </c>
      <c r="Z167" s="406">
        <f t="shared" si="7"/>
        <v>192.29773295263729</v>
      </c>
      <c r="AA167" s="406">
        <f t="shared" si="7"/>
        <v>216.3353232981087</v>
      </c>
      <c r="AB167" s="406">
        <f t="shared" si="7"/>
        <v>240.26416178105214</v>
      </c>
      <c r="AC167" s="406">
        <f t="shared" si="7"/>
        <v>271.60638948257963</v>
      </c>
      <c r="AD167" s="406">
        <f t="shared" si="7"/>
        <v>279.1788045090799</v>
      </c>
      <c r="AE167" s="406">
        <f t="shared" si="7"/>
        <v>299.56978321944717</v>
      </c>
      <c r="AF167" s="406">
        <f t="shared" si="7"/>
        <v>342.81818977856238</v>
      </c>
      <c r="AG167" s="406">
        <f t="shared" si="7"/>
        <v>349.11649369785931</v>
      </c>
      <c r="AH167" s="406">
        <f t="shared" si="7"/>
        <v>379.57976424170749</v>
      </c>
      <c r="AI167" s="406">
        <f t="shared" si="7"/>
        <v>402.33135771640383</v>
      </c>
    </row>
  </sheetData>
  <hyperlinks>
    <hyperlink ref="A144" r:id="rId1" xr:uid="{00000000-0004-0000-0000-000000000000}"/>
    <hyperlink ref="A102" r:id="rId2" xr:uid="{EEB14DE8-B344-4344-9681-07A30DA85549}"/>
    <hyperlink ref="A20" r:id="rId3" xr:uid="{A5993638-1C3D-424D-B3B9-3A3C21C09CA2}"/>
    <hyperlink ref="A62" r:id="rId4" xr:uid="{21970F2A-4C82-44BC-A9B9-EA72EEE17EC7}"/>
  </hyperlinks>
  <pageMargins left="0.7" right="0.7" top="0.78740157499999996" bottom="0.78740157499999996" header="0.3" footer="0.3"/>
  <pageSetup paperSize="9" orientation="portrait" r:id="rId5"/>
  <drawing r:id="rId6"/>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theme="8" tint="-0.499984740745262"/>
  </sheetPr>
  <dimension ref="A1:AJ157"/>
  <sheetViews>
    <sheetView workbookViewId="0">
      <selection activeCell="B7" sqref="B7"/>
    </sheetView>
  </sheetViews>
  <sheetFormatPr defaultColWidth="8.86328125" defaultRowHeight="14.25" x14ac:dyDescent="0.45"/>
  <cols>
    <col min="1" max="1" width="39.86328125" customWidth="1"/>
    <col min="2" max="2" width="20.265625" bestFit="1" customWidth="1"/>
    <col min="3" max="35" width="12" bestFit="1" customWidth="1"/>
  </cols>
  <sheetData>
    <row r="1" spans="1:36" x14ac:dyDescent="0.45">
      <c r="A1" s="1" t="s">
        <v>0</v>
      </c>
      <c r="B1" s="1">
        <v>2017</v>
      </c>
      <c r="C1" s="1">
        <v>2018</v>
      </c>
      <c r="D1" s="1">
        <v>2019</v>
      </c>
      <c r="E1" s="1">
        <v>2020</v>
      </c>
      <c r="F1" s="1">
        <v>2021</v>
      </c>
      <c r="G1" s="1">
        <v>2022</v>
      </c>
      <c r="H1" s="1">
        <v>2023</v>
      </c>
      <c r="I1" s="1">
        <v>2024</v>
      </c>
      <c r="J1" s="1">
        <v>2025</v>
      </c>
      <c r="K1" s="1">
        <v>2026</v>
      </c>
      <c r="L1" s="1">
        <v>2027</v>
      </c>
      <c r="M1" s="1">
        <v>2028</v>
      </c>
      <c r="N1" s="1">
        <v>2029</v>
      </c>
      <c r="O1" s="1">
        <v>2030</v>
      </c>
      <c r="P1" s="1">
        <v>2031</v>
      </c>
      <c r="Q1" s="1">
        <v>2032</v>
      </c>
      <c r="R1" s="1">
        <v>2033</v>
      </c>
      <c r="S1" s="1">
        <v>2034</v>
      </c>
      <c r="T1" s="1">
        <v>2035</v>
      </c>
      <c r="U1" s="1">
        <v>2036</v>
      </c>
      <c r="V1" s="1">
        <v>2037</v>
      </c>
      <c r="W1" s="1">
        <v>2038</v>
      </c>
      <c r="X1" s="1">
        <v>2039</v>
      </c>
      <c r="Y1" s="1">
        <v>2040</v>
      </c>
      <c r="Z1" s="1">
        <v>2041</v>
      </c>
      <c r="AA1" s="1">
        <v>2042</v>
      </c>
      <c r="AB1" s="1">
        <v>2043</v>
      </c>
      <c r="AC1" s="1">
        <v>2044</v>
      </c>
      <c r="AD1" s="1">
        <v>2045</v>
      </c>
      <c r="AE1" s="1">
        <v>2046</v>
      </c>
      <c r="AF1" s="1">
        <v>2047</v>
      </c>
      <c r="AG1" s="1">
        <v>2048</v>
      </c>
      <c r="AH1" s="1">
        <v>2049</v>
      </c>
      <c r="AI1" s="1">
        <v>2050</v>
      </c>
    </row>
    <row r="2" spans="1:36" x14ac:dyDescent="0.45">
      <c r="A2" t="s">
        <v>1</v>
      </c>
      <c r="B2" s="412">
        <f>('Non-Metallic Minerals'!S34-'Carbon Capture Calculations'!B52-'Carbon Capture Calculations'!B53)*BTU_Conversion</f>
        <v>223327922143055.75</v>
      </c>
      <c r="C2" s="412">
        <f>('Non-Metallic Minerals'!T34-'Carbon Capture Calculations'!C52-'Carbon Capture Calculations'!C53)*BTU_Conversion</f>
        <v>216321623041986.97</v>
      </c>
      <c r="D2" s="412">
        <f>('Non-Metallic Minerals'!U34-'Carbon Capture Calculations'!D52-'Carbon Capture Calculations'!D53)*BTU_Conversion</f>
        <v>212565128974694.5</v>
      </c>
      <c r="E2" s="412">
        <f>('Non-Metallic Minerals'!V34-'Carbon Capture Calculations'!E52-'Carbon Capture Calculations'!E53)*BTU_Conversion</f>
        <v>212795289217322.06</v>
      </c>
      <c r="F2" s="412">
        <f>('Non-Metallic Minerals'!W34-'Carbon Capture Calculations'!F52-'Carbon Capture Calculations'!F53)*BTU_Conversion</f>
        <v>210861162882087.63</v>
      </c>
      <c r="G2" s="412">
        <f>('Non-Metallic Minerals'!X34-'Carbon Capture Calculations'!G52-'Carbon Capture Calculations'!G53)*BTU_Conversion</f>
        <v>211652589342260.63</v>
      </c>
      <c r="H2" s="412">
        <f>('Non-Metallic Minerals'!Y34-'Carbon Capture Calculations'!H52-'Carbon Capture Calculations'!H53)*BTU_Conversion</f>
        <v>209789422264641.47</v>
      </c>
      <c r="I2" s="412">
        <f>('Non-Metallic Minerals'!Z34-'Carbon Capture Calculations'!I52-'Carbon Capture Calculations'!I53)*BTU_Conversion</f>
        <v>209684318709920.94</v>
      </c>
      <c r="J2" s="412">
        <f>('Non-Metallic Minerals'!AA34-'Carbon Capture Calculations'!J52-'Carbon Capture Calculations'!J53)*BTU_Conversion</f>
        <v>208390465332032.38</v>
      </c>
      <c r="K2" s="412">
        <f>('Non-Metallic Minerals'!AB34-'Carbon Capture Calculations'!K52-'Carbon Capture Calculations'!K53)*BTU_Conversion</f>
        <v>208632266654221.06</v>
      </c>
      <c r="L2" s="412">
        <f>('Non-Metallic Minerals'!AC34-'Carbon Capture Calculations'!L52-'Carbon Capture Calculations'!L53)*BTU_Conversion</f>
        <v>210395161872773.88</v>
      </c>
      <c r="M2" s="412">
        <f>('Non-Metallic Minerals'!AD34-'Carbon Capture Calculations'!M52-'Carbon Capture Calculations'!M53)*BTU_Conversion</f>
        <v>215007869593223.66</v>
      </c>
      <c r="N2" s="412">
        <f>('Non-Metallic Minerals'!AE34-'Carbon Capture Calculations'!N52-'Carbon Capture Calculations'!N53)*BTU_Conversion</f>
        <v>217503423697028.06</v>
      </c>
      <c r="O2" s="412">
        <f>('Non-Metallic Minerals'!AF34-'Carbon Capture Calculations'!O52-'Carbon Capture Calculations'!O53)*BTU_Conversion</f>
        <v>221712106624211.59</v>
      </c>
      <c r="P2" s="412">
        <f>('Non-Metallic Minerals'!AG34-'Carbon Capture Calculations'!P52-'Carbon Capture Calculations'!P53)*BTU_Conversion</f>
        <v>224550537186793.25</v>
      </c>
      <c r="Q2" s="412">
        <f>('Non-Metallic Minerals'!AH34-'Carbon Capture Calculations'!Q52-'Carbon Capture Calculations'!Q53)*BTU_Conversion</f>
        <v>228181172119794.06</v>
      </c>
      <c r="R2" s="412">
        <f>('Non-Metallic Minerals'!AI34-'Carbon Capture Calculations'!R52-'Carbon Capture Calculations'!R53)*BTU_Conversion</f>
        <v>229963598545100.53</v>
      </c>
      <c r="S2" s="412">
        <f>('Non-Metallic Minerals'!AJ34-'Carbon Capture Calculations'!S52-'Carbon Capture Calculations'!S53)*BTU_Conversion</f>
        <v>230688502667441.41</v>
      </c>
      <c r="T2" s="412">
        <f>('Non-Metallic Minerals'!AK34-'Carbon Capture Calculations'!T52-'Carbon Capture Calculations'!T53)*BTU_Conversion</f>
        <v>231576131680644.28</v>
      </c>
      <c r="U2" s="412">
        <f>('Non-Metallic Minerals'!AL34-'Carbon Capture Calculations'!U52-'Carbon Capture Calculations'!U53)*BTU_Conversion</f>
        <v>231551299289215.63</v>
      </c>
      <c r="V2" s="412">
        <f>('Non-Metallic Minerals'!AM34-'Carbon Capture Calculations'!V52-'Carbon Capture Calculations'!V53)*BTU_Conversion</f>
        <v>230557924955781.44</v>
      </c>
      <c r="W2" s="412">
        <f>('Non-Metallic Minerals'!AN34-'Carbon Capture Calculations'!W52-'Carbon Capture Calculations'!W53)*BTU_Conversion</f>
        <v>229005463605089.81</v>
      </c>
      <c r="X2" s="412">
        <f>('Non-Metallic Minerals'!AO34-'Carbon Capture Calculations'!X52-'Carbon Capture Calculations'!X53)*BTU_Conversion</f>
        <v>229787343981299.09</v>
      </c>
      <c r="Y2" s="412">
        <f>('Non-Metallic Minerals'!AP34-'Carbon Capture Calculations'!Y52-'Carbon Capture Calculations'!Y53)*BTU_Conversion</f>
        <v>228208395605119.19</v>
      </c>
      <c r="Z2" s="412">
        <f>('Non-Metallic Minerals'!AQ34-'Carbon Capture Calculations'!Z52-'Carbon Capture Calculations'!Z53)*BTU_Conversion</f>
        <v>229931380313577.16</v>
      </c>
      <c r="AA2" s="412">
        <f>('Non-Metallic Minerals'!AR34-'Carbon Capture Calculations'!AA52-'Carbon Capture Calculations'!AA53)*BTU_Conversion</f>
        <v>233415677912392.38</v>
      </c>
      <c r="AB2" s="412">
        <f>('Non-Metallic Minerals'!AS34-'Carbon Capture Calculations'!AB52-'Carbon Capture Calculations'!AB53)*BTU_Conversion</f>
        <v>238640090357681.53</v>
      </c>
      <c r="AC2" s="412">
        <f>('Non-Metallic Minerals'!AT34-'Carbon Capture Calculations'!AC52-'Carbon Capture Calculations'!AC53)*BTU_Conversion</f>
        <v>240302449934740.88</v>
      </c>
      <c r="AD2" s="412">
        <f>('Non-Metallic Minerals'!AU34-'Carbon Capture Calculations'!AD52-'Carbon Capture Calculations'!AD53)*BTU_Conversion</f>
        <v>244924978208492.22</v>
      </c>
      <c r="AE2" s="412">
        <f>('Non-Metallic Minerals'!AV34-'Carbon Capture Calculations'!AE52-'Carbon Capture Calculations'!AE53)*BTU_Conversion</f>
        <v>247499434146597.66</v>
      </c>
      <c r="AF2" s="412">
        <f>('Non-Metallic Minerals'!AW34-'Carbon Capture Calculations'!AF52-'Carbon Capture Calculations'!AF53)*BTU_Conversion</f>
        <v>251650897751637.72</v>
      </c>
      <c r="AG2" s="412">
        <f>('Non-Metallic Minerals'!AX34-'Carbon Capture Calculations'!AG52-'Carbon Capture Calculations'!AG53)*BTU_Conversion</f>
        <v>260157115065956.59</v>
      </c>
      <c r="AH2" s="412">
        <f>('Non-Metallic Minerals'!AY34-'Carbon Capture Calculations'!AH52-'Carbon Capture Calculations'!AH53)*BTU_Conversion</f>
        <v>263649007632300</v>
      </c>
      <c r="AI2" s="412">
        <f>('Non-Metallic Minerals'!AZ34-'Carbon Capture Calculations'!AI52-'Carbon Capture Calculations'!AI53)*BTU_Conversion</f>
        <v>274528343706130.22</v>
      </c>
      <c r="AJ2" s="2"/>
    </row>
    <row r="3" spans="1:36" x14ac:dyDescent="0.45">
      <c r="A3" t="s">
        <v>2</v>
      </c>
      <c r="B3" s="412">
        <f>('CEB-Refineries-cenrf'!T79+'Prim Extr. Sec. Calculations'!B106+'CEB-Non-energy other Ind.-neos'!T79)*BTU_Conversion</f>
        <v>155254867980432.41</v>
      </c>
      <c r="C3" s="412">
        <f>('CEB-Refineries-cenrf'!U79+'Prim Extr. Sec. Calculations'!C106+'CEB-Non-energy other Ind.-neos'!U79)*BTU_Conversion</f>
        <v>160423355244349.41</v>
      </c>
      <c r="D3" s="412">
        <f>('CEB-Refineries-cenrf'!V79+'Prim Extr. Sec. Calculations'!D106+'CEB-Non-energy other Ind.-neos'!V79)*BTU_Conversion</f>
        <v>166970156321405.66</v>
      </c>
      <c r="E3" s="412">
        <f>('CEB-Refineries-cenrf'!W79+'Prim Extr. Sec. Calculations'!E106+'CEB-Non-energy other Ind.-neos'!W79)*BTU_Conversion</f>
        <v>170385381117803.88</v>
      </c>
      <c r="F3" s="412">
        <f>('CEB-Refineries-cenrf'!X79+'Prim Extr. Sec. Calculations'!F106+'CEB-Non-energy other Ind.-neos'!X79)*BTU_Conversion</f>
        <v>172284896748425.5</v>
      </c>
      <c r="G3" s="412">
        <f>('CEB-Refineries-cenrf'!Y79+'Prim Extr. Sec. Calculations'!G106+'CEB-Non-energy other Ind.-neos'!Y79)*BTU_Conversion</f>
        <v>176016915251417.38</v>
      </c>
      <c r="H3" s="412">
        <f>('CEB-Refineries-cenrf'!Z79+'Prim Extr. Sec. Calculations'!H106+'CEB-Non-energy other Ind.-neos'!Z79)*BTU_Conversion</f>
        <v>175476317666086.88</v>
      </c>
      <c r="I3" s="412">
        <f>('CEB-Refineries-cenrf'!AA79+'Prim Extr. Sec. Calculations'!I106+'CEB-Non-energy other Ind.-neos'!AA79)*BTU_Conversion</f>
        <v>174155616321408.25</v>
      </c>
      <c r="J3" s="412">
        <f>('CEB-Refineries-cenrf'!AB79+'Prim Extr. Sec. Calculations'!J106+'CEB-Non-energy other Ind.-neos'!AB79)*BTU_Conversion</f>
        <v>172330731168994.06</v>
      </c>
      <c r="K3" s="412">
        <f>('CEB-Refineries-cenrf'!AC79+'Prim Extr. Sec. Calculations'!K106+'CEB-Non-energy other Ind.-neos'!AC79)*BTU_Conversion</f>
        <v>169117824042762.56</v>
      </c>
      <c r="L3" s="412">
        <f>('CEB-Refineries-cenrf'!AD79+'Prim Extr. Sec. Calculations'!L106+'CEB-Non-energy other Ind.-neos'!AD79)*BTU_Conversion</f>
        <v>165309675562767.59</v>
      </c>
      <c r="M3" s="412">
        <f>('CEB-Refineries-cenrf'!AE79+'Prim Extr. Sec. Calculations'!M106+'CEB-Non-energy other Ind.-neos'!AE79)*BTU_Conversion</f>
        <v>161918043422469.28</v>
      </c>
      <c r="N3" s="412">
        <f>('CEB-Refineries-cenrf'!AF79+'Prim Extr. Sec. Calculations'!N106+'CEB-Non-energy other Ind.-neos'!AF79)*BTU_Conversion</f>
        <v>161297013186248.5</v>
      </c>
      <c r="O3" s="412">
        <f>('CEB-Refineries-cenrf'!AG79+'Prim Extr. Sec. Calculations'!O106+'CEB-Non-energy other Ind.-neos'!AG79)*BTU_Conversion</f>
        <v>159048349933189.63</v>
      </c>
      <c r="P3" s="412">
        <f>('CEB-Refineries-cenrf'!AH79+'Prim Extr. Sec. Calculations'!P106+'CEB-Non-energy other Ind.-neos'!AH79)*BTU_Conversion</f>
        <v>158804605616639.25</v>
      </c>
      <c r="Q3" s="412">
        <f>('CEB-Refineries-cenrf'!AI79+'Prim Extr. Sec. Calculations'!Q106+'CEB-Non-energy other Ind.-neos'!AI79)*BTU_Conversion</f>
        <v>158439277753007.75</v>
      </c>
      <c r="R3" s="412">
        <f>('CEB-Refineries-cenrf'!AJ79+'Prim Extr. Sec. Calculations'!R106+'CEB-Non-energy other Ind.-neos'!AJ79)*BTU_Conversion</f>
        <v>156974440334871.66</v>
      </c>
      <c r="S3" s="412">
        <f>('CEB-Refineries-cenrf'!AK79+'Prim Extr. Sec. Calculations'!S106+'CEB-Non-energy other Ind.-neos'!AK79)*BTU_Conversion</f>
        <v>157204463394042.09</v>
      </c>
      <c r="T3" s="412">
        <f>('CEB-Refineries-cenrf'!AL79+'Prim Extr. Sec. Calculations'!T106+'CEB-Non-energy other Ind.-neos'!AL79)*BTU_Conversion</f>
        <v>155807595216061.09</v>
      </c>
      <c r="U3" s="412">
        <f>('CEB-Refineries-cenrf'!AM79+'Prim Extr. Sec. Calculations'!U106+'CEB-Non-energy other Ind.-neos'!AM79)*BTU_Conversion</f>
        <v>156793241502558.75</v>
      </c>
      <c r="V3" s="412">
        <f>('CEB-Refineries-cenrf'!AN79+'Prim Extr. Sec. Calculations'!V106+'CEB-Non-energy other Ind.-neos'!AN79)*BTU_Conversion</f>
        <v>159506794135708.63</v>
      </c>
      <c r="W3" s="412">
        <f>('CEB-Refineries-cenrf'!AO79+'Prim Extr. Sec. Calculations'!W106+'CEB-Non-energy other Ind.-neos'!AO79)*BTU_Conversion</f>
        <v>162681903449833.09</v>
      </c>
      <c r="X3" s="412">
        <f>('CEB-Refineries-cenrf'!AP79+'Prim Extr. Sec. Calculations'!X106+'CEB-Non-energy other Ind.-neos'!AP79)*BTU_Conversion</f>
        <v>172822013331935.28</v>
      </c>
      <c r="Y3" s="412">
        <f>('CEB-Refineries-cenrf'!AQ79+'Prim Extr. Sec. Calculations'!Y106+'CEB-Non-energy other Ind.-neos'!AQ79)*BTU_Conversion</f>
        <v>172025695594564.56</v>
      </c>
      <c r="Z3" s="412">
        <f>('CEB-Refineries-cenrf'!AR79+'Prim Extr. Sec. Calculations'!Z106+'CEB-Non-energy other Ind.-neos'!AR79)*BTU_Conversion</f>
        <v>180613502031567.59</v>
      </c>
      <c r="AA3" s="412">
        <f>('CEB-Refineries-cenrf'!AS79+'Prim Extr. Sec. Calculations'!AA106+'CEB-Non-energy other Ind.-neos'!AS79)*BTU_Conversion</f>
        <v>194910572666709.34</v>
      </c>
      <c r="AB3" s="412">
        <f>('CEB-Refineries-cenrf'!AT79+'Prim Extr. Sec. Calculations'!AB106+'CEB-Non-energy other Ind.-neos'!AT79)*BTU_Conversion</f>
        <v>205469042628108.41</v>
      </c>
      <c r="AC3" s="412">
        <f>('CEB-Refineries-cenrf'!AU79+'Prim Extr. Sec. Calculations'!AC106+'CEB-Non-energy other Ind.-neos'!AU79)*BTU_Conversion</f>
        <v>204346645738461.34</v>
      </c>
      <c r="AD3" s="412">
        <f>('CEB-Refineries-cenrf'!AV79+'Prim Extr. Sec. Calculations'!AD106+'CEB-Non-energy other Ind.-neos'!AV79)*BTU_Conversion</f>
        <v>201908439756073.16</v>
      </c>
      <c r="AE3" s="412">
        <f>('CEB-Refineries-cenrf'!AW79+'Prim Extr. Sec. Calculations'!AE106+'CEB-Non-energy other Ind.-neos'!AW79)*BTU_Conversion</f>
        <v>198219621723782.41</v>
      </c>
      <c r="AF3" s="412">
        <f>('CEB-Refineries-cenrf'!AX79+'Prim Extr. Sec. Calculations'!AF106+'CEB-Non-energy other Ind.-neos'!AX79)*BTU_Conversion</f>
        <v>192353614434769.03</v>
      </c>
      <c r="AG3" s="412">
        <f>('CEB-Refineries-cenrf'!AY79+'Prim Extr. Sec. Calculations'!AG106+'CEB-Non-energy other Ind.-neos'!AY79)*BTU_Conversion</f>
        <v>189291972849493.34</v>
      </c>
      <c r="AH3" s="412">
        <f>('CEB-Refineries-cenrf'!AZ79+'Prim Extr. Sec. Calculations'!AH106+'CEB-Non-energy other Ind.-neos'!AZ79)*BTU_Conversion</f>
        <v>186539131043953.44</v>
      </c>
      <c r="AI3" s="412">
        <f>('CEB-Refineries-cenrf'!BA79+'Prim Extr. Sec. Calculations'!AI106+'CEB-Non-energy other Ind.-neos'!BA79)*BTU_Conversion</f>
        <v>180072916911453.34</v>
      </c>
      <c r="AJ3" s="2"/>
    </row>
    <row r="4" spans="1:36" x14ac:dyDescent="0.45">
      <c r="A4" t="s">
        <v>3</v>
      </c>
      <c r="B4" s="412">
        <f>('Iron and Steel'!S34-'Carbon Capture Calculations'!B86)*BTU_Conversion</f>
        <v>381005978487148.69</v>
      </c>
      <c r="C4" s="412">
        <f>('Iron and Steel'!T34-'Carbon Capture Calculations'!C86)*BTU_Conversion</f>
        <v>375166653574525.88</v>
      </c>
      <c r="D4" s="412">
        <f>('Iron and Steel'!U34-'Carbon Capture Calculations'!D86)*BTU_Conversion</f>
        <v>375874370491142.44</v>
      </c>
      <c r="E4" s="412">
        <f>('Iron and Steel'!V34-'Carbon Capture Calculations'!E86)*BTU_Conversion</f>
        <v>373067662262952</v>
      </c>
      <c r="F4" s="412">
        <f>('Iron and Steel'!W34-'Carbon Capture Calculations'!F86)*BTU_Conversion</f>
        <v>371992966952812.31</v>
      </c>
      <c r="G4" s="412">
        <f>('Iron and Steel'!X34-'Carbon Capture Calculations'!G86)*BTU_Conversion</f>
        <v>373099673591918.88</v>
      </c>
      <c r="H4" s="412">
        <f>('Iron and Steel'!Y34-'Carbon Capture Calculations'!H86)*BTU_Conversion</f>
        <v>371703270938988.44</v>
      </c>
      <c r="I4" s="412">
        <f>('Iron and Steel'!Z34-'Carbon Capture Calculations'!I86)*BTU_Conversion</f>
        <v>368344472803203.31</v>
      </c>
      <c r="J4" s="412">
        <f>('Iron and Steel'!AA34-'Carbon Capture Calculations'!J86)*BTU_Conversion</f>
        <v>367728367525653.38</v>
      </c>
      <c r="K4" s="412">
        <f>('Iron and Steel'!AB34-'Carbon Capture Calculations'!K86)*BTU_Conversion</f>
        <v>368669871246990.69</v>
      </c>
      <c r="L4" s="412">
        <f>('Iron and Steel'!AC34-'Carbon Capture Calculations'!L86)*BTU_Conversion</f>
        <v>369593459170678.81</v>
      </c>
      <c r="M4" s="412">
        <f>('Iron and Steel'!AD34-'Carbon Capture Calculations'!M86)*BTU_Conversion</f>
        <v>370501788112943.5</v>
      </c>
      <c r="N4" s="412">
        <f>('Iron and Steel'!AE34-'Carbon Capture Calculations'!N86)*BTU_Conversion</f>
        <v>371445293354515.06</v>
      </c>
      <c r="O4" s="412">
        <f>('Iron and Steel'!AF34-'Carbon Capture Calculations'!O86)*BTU_Conversion</f>
        <v>371165217198398.31</v>
      </c>
      <c r="P4" s="412">
        <f>('Iron and Steel'!AG34-'Carbon Capture Calculations'!P86)*BTU_Conversion</f>
        <v>370883615326860</v>
      </c>
      <c r="Q4" s="412">
        <f>('Iron and Steel'!AH34-'Carbon Capture Calculations'!Q86)*BTU_Conversion</f>
        <v>371953116404676.63</v>
      </c>
      <c r="R4" s="412">
        <f>('Iron and Steel'!AI34-'Carbon Capture Calculations'!R86)*BTU_Conversion</f>
        <v>370917458800031.56</v>
      </c>
      <c r="S4" s="412">
        <f>('Iron and Steel'!AJ34-'Carbon Capture Calculations'!S86)*BTU_Conversion</f>
        <v>369645191605519</v>
      </c>
      <c r="T4" s="412">
        <f>('Iron and Steel'!AK34-'Carbon Capture Calculations'!T86)*BTU_Conversion</f>
        <v>368149939765168.63</v>
      </c>
      <c r="U4" s="412">
        <f>('Iron and Steel'!AL34-'Carbon Capture Calculations'!U86)*BTU_Conversion</f>
        <v>367874813999760.69</v>
      </c>
      <c r="V4" s="412">
        <f>('Iron and Steel'!AM34-'Carbon Capture Calculations'!V86)*BTU_Conversion</f>
        <v>368428561591517.75</v>
      </c>
      <c r="W4" s="412">
        <f>('Iron and Steel'!AN34-'Carbon Capture Calculations'!W86)*BTU_Conversion</f>
        <v>367965759714929.69</v>
      </c>
      <c r="X4" s="412">
        <f>('Iron and Steel'!AO34-'Carbon Capture Calculations'!X86)*BTU_Conversion</f>
        <v>368219781054159.06</v>
      </c>
      <c r="Y4" s="412">
        <f>('Iron and Steel'!AP34-'Carbon Capture Calculations'!Y86)*BTU_Conversion</f>
        <v>369809260073271.94</v>
      </c>
      <c r="Z4" s="412">
        <f>('Iron and Steel'!AQ34-'Carbon Capture Calculations'!Z86)*BTU_Conversion</f>
        <v>372138567260813.69</v>
      </c>
      <c r="AA4" s="412">
        <f>('Iron and Steel'!AR34-'Carbon Capture Calculations'!AA86)*BTU_Conversion</f>
        <v>375295742981381</v>
      </c>
      <c r="AB4" s="412">
        <f>('Iron and Steel'!AS34-'Carbon Capture Calculations'!AB86)*BTU_Conversion</f>
        <v>378347916424012.5</v>
      </c>
      <c r="AC4" s="412">
        <f>('Iron and Steel'!AT34-'Carbon Capture Calculations'!AC86)*BTU_Conversion</f>
        <v>381855162965684.69</v>
      </c>
      <c r="AD4" s="412">
        <f>('Iron and Steel'!AU34-'Carbon Capture Calculations'!AD86)*BTU_Conversion</f>
        <v>386130174062586.5</v>
      </c>
      <c r="AE4" s="412">
        <f>('Iron and Steel'!AV34-'Carbon Capture Calculations'!AE86)*BTU_Conversion</f>
        <v>392414247162383.06</v>
      </c>
      <c r="AF4" s="412">
        <f>('Iron and Steel'!AW34-'Carbon Capture Calculations'!AF86)*BTU_Conversion</f>
        <v>397950882658552.06</v>
      </c>
      <c r="AG4" s="412">
        <f>('Iron and Steel'!AX34-'Carbon Capture Calculations'!AG86)*BTU_Conversion</f>
        <v>404216445484725.69</v>
      </c>
      <c r="AH4" s="412">
        <f>('Iron and Steel'!AY34-'Carbon Capture Calculations'!AH86)*BTU_Conversion</f>
        <v>418872491899950.63</v>
      </c>
      <c r="AI4" s="412">
        <f>('Iron and Steel'!AZ34-'Carbon Capture Calculations'!AI86)*BTU_Conversion</f>
        <v>427642820361591</v>
      </c>
    </row>
    <row r="5" spans="1:36" x14ac:dyDescent="0.45">
      <c r="A5" t="s">
        <v>4</v>
      </c>
      <c r="B5" s="412">
        <f>(Chemicals!S35-'Carbon Capture Calculations'!B134-'Carbon Capture Calculations'!B135)*BTU_Conversion</f>
        <v>622213094272804.5</v>
      </c>
      <c r="C5" s="412">
        <f>(Chemicals!T35-'Carbon Capture Calculations'!C134-'Carbon Capture Calculations'!C135)*BTU_Conversion</f>
        <v>627626183819644.5</v>
      </c>
      <c r="D5" s="412">
        <f>(Chemicals!U35-'Carbon Capture Calculations'!D134-'Carbon Capture Calculations'!D135)*BTU_Conversion</f>
        <v>631638761357240.88</v>
      </c>
      <c r="E5" s="412">
        <f>(Chemicals!V35-'Carbon Capture Calculations'!E134-'Carbon Capture Calculations'!E135)*BTU_Conversion</f>
        <v>643120995384898.5</v>
      </c>
      <c r="F5" s="412">
        <f>(Chemicals!W35-'Carbon Capture Calculations'!F134-'Carbon Capture Calculations'!F135)*BTU_Conversion</f>
        <v>646309454412650.75</v>
      </c>
      <c r="G5" s="412">
        <f>(Chemicals!X35-'Carbon Capture Calculations'!G134-'Carbon Capture Calculations'!G135)*BTU_Conversion</f>
        <v>649436833440248.63</v>
      </c>
      <c r="H5" s="412">
        <f>(Chemicals!Y35-'Carbon Capture Calculations'!H134-'Carbon Capture Calculations'!H135)*BTU_Conversion</f>
        <v>649554423829057.13</v>
      </c>
      <c r="I5" s="412">
        <f>(Chemicals!Z35-'Carbon Capture Calculations'!I134-'Carbon Capture Calculations'!I135)*BTU_Conversion</f>
        <v>654283684891531.13</v>
      </c>
      <c r="J5" s="412">
        <f>(Chemicals!AA35-'Carbon Capture Calculations'!J134-'Carbon Capture Calculations'!J135)*BTU_Conversion</f>
        <v>654088575703953.38</v>
      </c>
      <c r="K5" s="412">
        <f>(Chemicals!AB35-'Carbon Capture Calculations'!K134-'Carbon Capture Calculations'!K135)*BTU_Conversion</f>
        <v>658841971254005.5</v>
      </c>
      <c r="L5" s="412">
        <f>(Chemicals!AC35-'Carbon Capture Calculations'!L134-'Carbon Capture Calculations'!L135)*BTU_Conversion</f>
        <v>659098329275853.88</v>
      </c>
      <c r="M5" s="412">
        <f>(Chemicals!AD35-'Carbon Capture Calculations'!M134-'Carbon Capture Calculations'!M135)*BTU_Conversion</f>
        <v>663173685123375</v>
      </c>
      <c r="N5" s="412">
        <f>(Chemicals!AE35-'Carbon Capture Calculations'!N134-'Carbon Capture Calculations'!N135)*BTU_Conversion</f>
        <v>665200923411923.25</v>
      </c>
      <c r="O5" s="412">
        <f>(Chemicals!AF35-'Carbon Capture Calculations'!O134-'Carbon Capture Calculations'!O135)*BTU_Conversion</f>
        <v>666208170914254</v>
      </c>
      <c r="P5" s="412">
        <f>(Chemicals!AG35-'Carbon Capture Calculations'!P134-'Carbon Capture Calculations'!P135)*BTU_Conversion</f>
        <v>668591995498705.25</v>
      </c>
      <c r="Q5" s="412">
        <f>(Chemicals!AH35-'Carbon Capture Calculations'!Q134-'Carbon Capture Calculations'!Q135)*BTU_Conversion</f>
        <v>671807853522598.5</v>
      </c>
      <c r="R5" s="412">
        <f>(Chemicals!AI35-'Carbon Capture Calculations'!R134-'Carbon Capture Calculations'!R135)*BTU_Conversion</f>
        <v>674318013708239.13</v>
      </c>
      <c r="S5" s="412">
        <f>(Chemicals!AJ35-'Carbon Capture Calculations'!S134-'Carbon Capture Calculations'!S135)*BTU_Conversion</f>
        <v>676546517018406.13</v>
      </c>
      <c r="T5" s="412">
        <f>(Chemicals!AK35-'Carbon Capture Calculations'!T134-'Carbon Capture Calculations'!T135)*BTU_Conversion</f>
        <v>677561559241683.5</v>
      </c>
      <c r="U5" s="412">
        <f>(Chemicals!AL35-'Carbon Capture Calculations'!U134-'Carbon Capture Calculations'!U135)*BTU_Conversion</f>
        <v>681510569158782.5</v>
      </c>
      <c r="V5" s="412">
        <f>(Chemicals!AM35-'Carbon Capture Calculations'!V134-'Carbon Capture Calculations'!V135)*BTU_Conversion</f>
        <v>683423366929597.13</v>
      </c>
      <c r="W5" s="412">
        <f>(Chemicals!AN35-'Carbon Capture Calculations'!W134-'Carbon Capture Calculations'!W135)*BTU_Conversion</f>
        <v>686452195868881.13</v>
      </c>
      <c r="X5" s="412">
        <f>(Chemicals!AO35-'Carbon Capture Calculations'!X134-'Carbon Capture Calculations'!X135)*BTU_Conversion</f>
        <v>688956297015352.25</v>
      </c>
      <c r="Y5" s="412">
        <f>(Chemicals!AP35-'Carbon Capture Calculations'!Y134-'Carbon Capture Calculations'!Y135)*BTU_Conversion</f>
        <v>691468725368488.75</v>
      </c>
      <c r="Z5" s="412">
        <f>(Chemicals!AQ35-'Carbon Capture Calculations'!Z134-'Carbon Capture Calculations'!Z135)*BTU_Conversion</f>
        <v>695479886272471.75</v>
      </c>
      <c r="AA5" s="412">
        <f>(Chemicals!AR35-'Carbon Capture Calculations'!AA134-'Carbon Capture Calculations'!AA135)*BTU_Conversion</f>
        <v>700371740473482.5</v>
      </c>
      <c r="AB5" s="412">
        <f>(Chemicals!AS35-'Carbon Capture Calculations'!AB134-'Carbon Capture Calculations'!AB135)*BTU_Conversion</f>
        <v>702939673117200.63</v>
      </c>
      <c r="AC5" s="412">
        <f>(Chemicals!AT35-'Carbon Capture Calculations'!AC134-'Carbon Capture Calculations'!AC135)*BTU_Conversion</f>
        <v>708688280012263.38</v>
      </c>
      <c r="AD5" s="412">
        <f>(Chemicals!AU35-'Carbon Capture Calculations'!AD134-'Carbon Capture Calculations'!AD135)*BTU_Conversion</f>
        <v>714139801528195.25</v>
      </c>
      <c r="AE5" s="412">
        <f>(Chemicals!AV35-'Carbon Capture Calculations'!AE134-'Carbon Capture Calculations'!AE135)*BTU_Conversion</f>
        <v>720913306087966.38</v>
      </c>
      <c r="AF5" s="412">
        <f>(Chemicals!AW35-'Carbon Capture Calculations'!AF134-'Carbon Capture Calculations'!AF135)*BTU_Conversion</f>
        <v>726805170579693.38</v>
      </c>
      <c r="AG5" s="412">
        <f>(Chemicals!AX35-'Carbon Capture Calculations'!AG134-'Carbon Capture Calculations'!AG135)*BTU_Conversion</f>
        <v>732741532726621.75</v>
      </c>
      <c r="AH5" s="412">
        <f>(Chemicals!AY35-'Carbon Capture Calculations'!AH134-'Carbon Capture Calculations'!AH135)*BTU_Conversion</f>
        <v>738812767007185.88</v>
      </c>
      <c r="AI5" s="412">
        <f>(Chemicals!AZ35-'Carbon Capture Calculations'!AI134-'Carbon Capture Calculations'!AI135)*BTU_Conversion</f>
        <v>745394477821699.5</v>
      </c>
      <c r="AJ5" s="344"/>
    </row>
    <row r="6" spans="1:36" x14ac:dyDescent="0.45">
      <c r="A6" t="s">
        <v>5</v>
      </c>
      <c r="B6" s="412">
        <f>(INDEX('Prim Extr. Sec. Calculations'!$B$95:$AI$95,MATCH('BIFUbC-electricity'!B1,'Prim Extr. Sec. Calculations'!$B$80:$AI$80,0)))*BTU_Conversion</f>
        <v>37093743297181.227</v>
      </c>
      <c r="C6" s="412">
        <f>(INDEX('Prim Extr. Sec. Calculations'!$B$95:$AI$95,MATCH('BIFUbC-electricity'!C1,'Prim Extr. Sec. Calculations'!$B$80:$AI$80,0)))*BTU_Conversion</f>
        <v>37022371706460.523</v>
      </c>
      <c r="D6" s="412">
        <f>(INDEX('Prim Extr. Sec. Calculations'!$B$95:$AI$95,MATCH('BIFUbC-electricity'!D1,'Prim Extr. Sec. Calculations'!$B$80:$AI$80,0)))*BTU_Conversion</f>
        <v>36916253606775.844</v>
      </c>
      <c r="E6" s="412">
        <f>(INDEX('Prim Extr. Sec. Calculations'!$B$95:$AI$95,MATCH('BIFUbC-electricity'!E1,'Prim Extr. Sec. Calculations'!$B$80:$AI$80,0)))*BTU_Conversion</f>
        <v>36793714995753.602</v>
      </c>
      <c r="F6" s="412">
        <f>(INDEX('Prim Extr. Sec. Calculations'!$B$95:$AI$95,MATCH('BIFUbC-electricity'!F1,'Prim Extr. Sec. Calculations'!$B$80:$AI$80,0)))*BTU_Conversion</f>
        <v>36763478464275.406</v>
      </c>
      <c r="G6" s="412">
        <f>(INDEX('Prim Extr. Sec. Calculations'!$B$95:$AI$95,MATCH('BIFUbC-electricity'!G1,'Prim Extr. Sec. Calculations'!$B$80:$AI$80,0)))*BTU_Conversion</f>
        <v>36713360610837.234</v>
      </c>
      <c r="H6" s="412">
        <f>(INDEX('Prim Extr. Sec. Calculations'!$B$95:$AI$95,MATCH('BIFUbC-electricity'!H1,'Prim Extr. Sec. Calculations'!$B$80:$AI$80,0)))*BTU_Conversion</f>
        <v>36339993851115.914</v>
      </c>
      <c r="I6" s="412">
        <f>(INDEX('Prim Extr. Sec. Calculations'!$B$95:$AI$95,MATCH('BIFUbC-electricity'!I1,'Prim Extr. Sec. Calculations'!$B$80:$AI$80,0)))*BTU_Conversion</f>
        <v>35953796664152.547</v>
      </c>
      <c r="J6" s="412">
        <f>(INDEX('Prim Extr. Sec. Calculations'!$B$95:$AI$95,MATCH('BIFUbC-electricity'!J1,'Prim Extr. Sec. Calculations'!$B$80:$AI$80,0)))*BTU_Conversion</f>
        <v>35784668075796.922</v>
      </c>
      <c r="K6" s="412">
        <f>(INDEX('Prim Extr. Sec. Calculations'!$B$95:$AI$95,MATCH('BIFUbC-electricity'!K1,'Prim Extr. Sec. Calculations'!$B$80:$AI$80,0)))*BTU_Conversion</f>
        <v>35540759396499.008</v>
      </c>
      <c r="L6" s="412">
        <f>(INDEX('Prim Extr. Sec. Calculations'!$B$95:$AI$95,MATCH('BIFUbC-electricity'!L1,'Prim Extr. Sec. Calculations'!$B$80:$AI$80,0)))*BTU_Conversion</f>
        <v>35360549243124.656</v>
      </c>
      <c r="M6" s="412">
        <f>(INDEX('Prim Extr. Sec. Calculations'!$B$95:$AI$95,MATCH('BIFUbC-electricity'!M1,'Prim Extr. Sec. Calculations'!$B$80:$AI$80,0)))*BTU_Conversion</f>
        <v>34953715344384.672</v>
      </c>
      <c r="N6" s="412">
        <f>(INDEX('Prim Extr. Sec. Calculations'!$B$95:$AI$95,MATCH('BIFUbC-electricity'!N1,'Prim Extr. Sec. Calculations'!$B$80:$AI$80,0)))*BTU_Conversion</f>
        <v>34781067512106.426</v>
      </c>
      <c r="O6" s="412">
        <f>(INDEX('Prim Extr. Sec. Calculations'!$B$95:$AI$95,MATCH('BIFUbC-electricity'!O1,'Prim Extr. Sec. Calculations'!$B$80:$AI$80,0)))*BTU_Conversion</f>
        <v>34648895220028.438</v>
      </c>
      <c r="P6" s="412">
        <f>(INDEX('Prim Extr. Sec. Calculations'!$B$95:$AI$95,MATCH('BIFUbC-electricity'!P1,'Prim Extr. Sec. Calculations'!$B$80:$AI$80,0)))*BTU_Conversion</f>
        <v>34506274082967.246</v>
      </c>
      <c r="Q6" s="412">
        <f>(INDEX('Prim Extr. Sec. Calculations'!$B$95:$AI$95,MATCH('BIFUbC-electricity'!Q1,'Prim Extr. Sec. Calculations'!$B$80:$AI$80,0)))*BTU_Conversion</f>
        <v>34252612069785.27</v>
      </c>
      <c r="R6" s="412">
        <f>(INDEX('Prim Extr. Sec. Calculations'!$B$95:$AI$95,MATCH('BIFUbC-electricity'!R1,'Prim Extr. Sec. Calculations'!$B$80:$AI$80,0)))*BTU_Conversion</f>
        <v>33896309627463.398</v>
      </c>
      <c r="S6" s="412">
        <f>(INDEX('Prim Extr. Sec. Calculations'!$B$95:$AI$95,MATCH('BIFUbC-electricity'!S1,'Prim Extr. Sec. Calculations'!$B$80:$AI$80,0)))*BTU_Conversion</f>
        <v>33709978436129.191</v>
      </c>
      <c r="T6" s="412">
        <f>(INDEX('Prim Extr. Sec. Calculations'!$B$95:$AI$95,MATCH('BIFUbC-electricity'!T1,'Prim Extr. Sec. Calculations'!$B$80:$AI$80,0)))*BTU_Conversion</f>
        <v>33383031299366.941</v>
      </c>
      <c r="U6" s="412">
        <f>(INDEX('Prim Extr. Sec. Calculations'!$B$95:$AI$95,MATCH('BIFUbC-electricity'!U1,'Prim Extr. Sec. Calculations'!$B$80:$AI$80,0)))*BTU_Conversion</f>
        <v>33290421338900.316</v>
      </c>
      <c r="V6" s="412">
        <f>(INDEX('Prim Extr. Sec. Calculations'!$B$95:$AI$95,MATCH('BIFUbC-electricity'!V1,'Prim Extr. Sec. Calculations'!$B$80:$AI$80,0)))*BTU_Conversion</f>
        <v>33141108645552.793</v>
      </c>
      <c r="W6" s="412">
        <f>(INDEX('Prim Extr. Sec. Calculations'!$B$95:$AI$95,MATCH('BIFUbC-electricity'!W1,'Prim Extr. Sec. Calculations'!$B$80:$AI$80,0)))*BTU_Conversion</f>
        <v>32980602494630.914</v>
      </c>
      <c r="X6" s="412">
        <f>(INDEX('Prim Extr. Sec. Calculations'!$B$95:$AI$95,MATCH('BIFUbC-electricity'!X1,'Prim Extr. Sec. Calculations'!$B$80:$AI$80,0)))*BTU_Conversion</f>
        <v>32823918977898.184</v>
      </c>
      <c r="Y6" s="412">
        <f>(INDEX('Prim Extr. Sec. Calculations'!$B$95:$AI$95,MATCH('BIFUbC-electricity'!Y1,'Prim Extr. Sec. Calculations'!$B$80:$AI$80,0)))*BTU_Conversion</f>
        <v>32664669384522.898</v>
      </c>
      <c r="Z6" s="412">
        <f>(INDEX('Prim Extr. Sec. Calculations'!$B$95:$AI$95,MATCH('BIFUbC-electricity'!Z1,'Prim Extr. Sec. Calculations'!$B$80:$AI$80,0)))*BTU_Conversion</f>
        <v>32545987006812.23</v>
      </c>
      <c r="AA6" s="412">
        <f>(INDEX('Prim Extr. Sec. Calculations'!$B$95:$AI$95,MATCH('BIFUbC-electricity'!AA1,'Prim Extr. Sec. Calculations'!$B$80:$AI$80,0)))*BTU_Conversion</f>
        <v>32433671519374.914</v>
      </c>
      <c r="AB6" s="412">
        <f>(INDEX('Prim Extr. Sec. Calculations'!$B$95:$AI$95,MATCH('BIFUbC-electricity'!AB1,'Prim Extr. Sec. Calculations'!$B$80:$AI$80,0)))*BTU_Conversion</f>
        <v>31841924436304.094</v>
      </c>
      <c r="AC6" s="412">
        <f>(INDEX('Prim Extr. Sec. Calculations'!$B$95:$AI$95,MATCH('BIFUbC-electricity'!AC1,'Prim Extr. Sec. Calculations'!$B$80:$AI$80,0)))*BTU_Conversion</f>
        <v>31296550785054.16</v>
      </c>
      <c r="AD6" s="412">
        <f>(INDEX('Prim Extr. Sec. Calculations'!$B$95:$AI$95,MATCH('BIFUbC-electricity'!AD1,'Prim Extr. Sec. Calculations'!$B$80:$AI$80,0)))*BTU_Conversion</f>
        <v>31065644087132.406</v>
      </c>
      <c r="AE6" s="412">
        <f>(INDEX('Prim Extr. Sec. Calculations'!$B$95:$AI$95,MATCH('BIFUbC-electricity'!AE1,'Prim Extr. Sec. Calculations'!$B$80:$AI$80,0)))*BTU_Conversion</f>
        <v>30708309222518.738</v>
      </c>
      <c r="AF6" s="412">
        <f>(INDEX('Prim Extr. Sec. Calculations'!$B$95:$AI$95,MATCH('BIFUbC-electricity'!AF1,'Prim Extr. Sec. Calculations'!$B$80:$AI$80,0)))*BTU_Conversion</f>
        <v>30400564988112.625</v>
      </c>
      <c r="AG6" s="412">
        <f>(INDEX('Prim Extr. Sec. Calculations'!$B$95:$AI$95,MATCH('BIFUbC-electricity'!AG1,'Prim Extr. Sec. Calculations'!$B$80:$AI$80,0)))*BTU_Conversion</f>
        <v>29837666669757.785</v>
      </c>
      <c r="AH6" s="412">
        <f>(INDEX('Prim Extr. Sec. Calculations'!$B$95:$AI$95,MATCH('BIFUbC-electricity'!AH1,'Prim Extr. Sec. Calculations'!$B$80:$AI$80,0)))*BTU_Conversion</f>
        <v>29536571943519.688</v>
      </c>
      <c r="AI6" s="412">
        <f>(INDEX('Prim Extr. Sec. Calculations'!$B$95:$AI$95,MATCH('BIFUbC-electricity'!AI1,'Prim Extr. Sec. Calculations'!$B$80:$AI$80,0)))*BTU_Conversion</f>
        <v>29271948577885.113</v>
      </c>
    </row>
    <row r="7" spans="1:36" x14ac:dyDescent="0.45">
      <c r="A7" t="s">
        <v>6</v>
      </c>
      <c r="B7" s="412">
        <f>'Waste Water'!B13*BTU_Conversion</f>
        <v>84439914261163.984</v>
      </c>
      <c r="C7" s="412">
        <f>'Waste Water'!C13*BTU_Conversion</f>
        <v>84680316944209.75</v>
      </c>
      <c r="D7" s="412">
        <f>'Waste Water'!D13*BTU_Conversion</f>
        <v>84891791627504.984</v>
      </c>
      <c r="E7" s="412">
        <f>'Waste Water'!E13*BTU_Conversion</f>
        <v>85082370611994.047</v>
      </c>
      <c r="F7" s="412">
        <f>'Waste Water'!F13*BTU_Conversion</f>
        <v>85257962733833.469</v>
      </c>
      <c r="G7" s="412">
        <f>'Waste Water'!G13*BTU_Conversion</f>
        <v>85423021361396.906</v>
      </c>
      <c r="H7" s="412">
        <f>'Waste Water'!H13*BTU_Conversion</f>
        <v>85576778826189.359</v>
      </c>
      <c r="I7" s="412">
        <f>'Waste Water'!I13*BTU_Conversion</f>
        <v>85717989234587.156</v>
      </c>
      <c r="J7" s="412">
        <f>'Waste Water'!J13*BTU_Conversion</f>
        <v>85852905982466.844</v>
      </c>
      <c r="K7" s="412">
        <f>'Waste Water'!K13*BTU_Conversion</f>
        <v>85982306144407.734</v>
      </c>
      <c r="L7" s="412">
        <f>'Waste Water'!L13*BTU_Conversion</f>
        <v>86106120412420.141</v>
      </c>
      <c r="M7" s="412">
        <f>'Waste Water'!M13*BTU_Conversion</f>
        <v>86221871025873.75</v>
      </c>
      <c r="N7" s="412">
        <f>'Waste Water'!N13*BTU_Conversion</f>
        <v>86333718609395.406</v>
      </c>
      <c r="O7" s="412">
        <f>'Waste Water'!O13*BTU_Conversion</f>
        <v>86441469595671.172</v>
      </c>
      <c r="P7" s="412">
        <f>'Waste Water'!P13*BTU_Conversion</f>
        <v>86542019976878.375</v>
      </c>
      <c r="Q7" s="412">
        <f>'Waste Water'!Q13*BTU_Conversion</f>
        <v>86635892368262.938</v>
      </c>
      <c r="R7" s="412">
        <f>'Waste Water'!R13*BTU_Conversion</f>
        <v>86725085810269.391</v>
      </c>
      <c r="S7" s="412">
        <f>'Waste Water'!S13*BTU_Conversion</f>
        <v>86809489740152.359</v>
      </c>
      <c r="T7" s="412">
        <f>'Waste Water'!T13*BTU_Conversion</f>
        <v>86888848543445.219</v>
      </c>
      <c r="U7" s="412">
        <f>'Waste Water'!U13*BTU_Conversion</f>
        <v>86961668963008.844</v>
      </c>
      <c r="V7" s="412">
        <f>'Waste Water'!V13*BTU_Conversion</f>
        <v>87028170639162.859</v>
      </c>
      <c r="W7" s="412">
        <f>'Waste Water'!W13*BTU_Conversion</f>
        <v>87087857854762.188</v>
      </c>
      <c r="X7" s="412">
        <f>'Waste Water'!X13*BTU_Conversion</f>
        <v>87140838202209.813</v>
      </c>
      <c r="Y7" s="412">
        <f>'Waste Water'!Y13*BTU_Conversion</f>
        <v>87189000489242.938</v>
      </c>
      <c r="Z7" s="412">
        <f>'Waste Water'!Z13*BTU_Conversion</f>
        <v>87229699295903.953</v>
      </c>
      <c r="AA7" s="412">
        <f>'Waste Water'!AA13*BTU_Conversion</f>
        <v>87263336113475.75</v>
      </c>
      <c r="AB7" s="412">
        <f>'Waste Water'!AB13*BTU_Conversion</f>
        <v>87288907791317.563</v>
      </c>
      <c r="AC7" s="412">
        <f>'Waste Water'!AC13*BTU_Conversion</f>
        <v>87305972408485.75</v>
      </c>
      <c r="AD7" s="412">
        <f>'Waste Water'!AD13*BTU_Conversion</f>
        <v>87313990682813.234</v>
      </c>
      <c r="AE7" s="412">
        <f>'Waste Water'!AE13*BTU_Conversion</f>
        <v>87313402224977.219</v>
      </c>
      <c r="AF7" s="412">
        <f>'Waste Water'!AF13*BTU_Conversion</f>
        <v>87303331279022.688</v>
      </c>
      <c r="AG7" s="412">
        <f>'Waste Water'!AG13*BTU_Conversion</f>
        <v>87284973737809.281</v>
      </c>
      <c r="AH7" s="412">
        <f>'Waste Water'!AH13*BTU_Conversion</f>
        <v>87258018375459.641</v>
      </c>
      <c r="AI7" s="412">
        <f>'Waste Water'!AI13*BTU_Conversion</f>
        <v>87223743264306.891</v>
      </c>
    </row>
    <row r="8" spans="1:36" x14ac:dyDescent="0.45">
      <c r="A8" t="s">
        <v>7</v>
      </c>
      <c r="B8" s="412">
        <f>Agriculture!S26*BTU_Conversion</f>
        <v>195138184698551.66</v>
      </c>
      <c r="C8" s="412">
        <f>Agriculture!T26*BTU_Conversion</f>
        <v>197125937382020.72</v>
      </c>
      <c r="D8" s="412">
        <f>Agriculture!U26*BTU_Conversion</f>
        <v>198758467207774.81</v>
      </c>
      <c r="E8" s="412">
        <f>Agriculture!V26*BTU_Conversion</f>
        <v>200080696020492.53</v>
      </c>
      <c r="F8" s="412">
        <f>Agriculture!W26*BTU_Conversion</f>
        <v>201918465261495.34</v>
      </c>
      <c r="G8" s="412">
        <f>Agriculture!X26*BTU_Conversion</f>
        <v>203790743570283.69</v>
      </c>
      <c r="H8" s="412">
        <f>Agriculture!Y26*BTU_Conversion</f>
        <v>205136405781674.53</v>
      </c>
      <c r="I8" s="412">
        <f>Agriculture!Z26*BTU_Conversion</f>
        <v>205931577446795.41</v>
      </c>
      <c r="J8" s="412">
        <f>Agriculture!AA26*BTU_Conversion</f>
        <v>206855847406263.88</v>
      </c>
      <c r="K8" s="412">
        <f>Agriculture!AB26*BTU_Conversion</f>
        <v>208427748623883.75</v>
      </c>
      <c r="L8" s="412">
        <f>Agriculture!AC26*BTU_Conversion</f>
        <v>209867174337818.38</v>
      </c>
      <c r="M8" s="412">
        <f>Agriculture!AD26*BTU_Conversion</f>
        <v>210756186485390.88</v>
      </c>
      <c r="N8" s="412">
        <f>Agriculture!AE26*BTU_Conversion</f>
        <v>212047626877312.84</v>
      </c>
      <c r="O8" s="412">
        <f>Agriculture!AF26*BTU_Conversion</f>
        <v>213229366895966.56</v>
      </c>
      <c r="P8" s="412">
        <f>Agriculture!AG26*BTU_Conversion</f>
        <v>214315930967295.41</v>
      </c>
      <c r="Q8" s="412">
        <f>Agriculture!AH26*BTU_Conversion</f>
        <v>215709307817462.84</v>
      </c>
      <c r="R8" s="412">
        <f>Agriculture!AI26*BTU_Conversion</f>
        <v>216985598449660.75</v>
      </c>
      <c r="S8" s="412">
        <f>Agriculture!AJ26*BTU_Conversion</f>
        <v>219074322658794.81</v>
      </c>
      <c r="T8" s="412">
        <f>Agriculture!AK26*BTU_Conversion</f>
        <v>220222351166972.59</v>
      </c>
      <c r="U8" s="412">
        <f>Agriculture!AL26*BTU_Conversion</f>
        <v>221956795234879.03</v>
      </c>
      <c r="V8" s="412">
        <f>Agriculture!AM26*BTU_Conversion</f>
        <v>223441342770805.81</v>
      </c>
      <c r="W8" s="412">
        <f>Agriculture!AN26*BTU_Conversion</f>
        <v>225027477579030.53</v>
      </c>
      <c r="X8" s="412">
        <f>Agriculture!AO26*BTU_Conversion</f>
        <v>226393252687112.84</v>
      </c>
      <c r="Y8" s="412">
        <f>Agriculture!AP26*BTU_Conversion</f>
        <v>227598756314525.16</v>
      </c>
      <c r="Z8" s="412">
        <f>Agriculture!AQ26*BTU_Conversion</f>
        <v>228751240970592.06</v>
      </c>
      <c r="AA8" s="412">
        <f>Agriculture!AR26*BTU_Conversion</f>
        <v>230373183868010</v>
      </c>
      <c r="AB8" s="412">
        <f>Agriculture!AS26*BTU_Conversion</f>
        <v>231389395488639.22</v>
      </c>
      <c r="AC8" s="412">
        <f>Agriculture!AT26*BTU_Conversion</f>
        <v>233256879695271.97</v>
      </c>
      <c r="AD8" s="412">
        <f>Agriculture!AU26*BTU_Conversion</f>
        <v>234626532880140.75</v>
      </c>
      <c r="AE8" s="412">
        <f>Agriculture!AV26*BTU_Conversion</f>
        <v>236553362862661.38</v>
      </c>
      <c r="AF8" s="412">
        <f>Agriculture!AW26*BTU_Conversion</f>
        <v>238361711049846.38</v>
      </c>
      <c r="AG8" s="412">
        <f>Agriculture!AX26*BTU_Conversion</f>
        <v>240185714603792.09</v>
      </c>
      <c r="AH8" s="412">
        <f>Agriculture!AY26*BTU_Conversion</f>
        <v>242029128041696.28</v>
      </c>
      <c r="AI8" s="412">
        <f>Agriculture!AZ26*BTU_Conversion</f>
        <v>243919816595390.94</v>
      </c>
    </row>
    <row r="9" spans="1:36" x14ac:dyDescent="0.45">
      <c r="A9" t="s">
        <v>8</v>
      </c>
      <c r="B9" s="412">
        <f>('Overview Industry'!S44-'Carbon Capture Calculations'!B93)*BTU_Conversion-SUM(B2,B4,B5)</f>
        <v>2240072914636673</v>
      </c>
      <c r="C9" s="412">
        <f>('Overview Industry'!T44-'Carbon Capture Calculations'!C93)*BTU_Conversion-SUM(C2,C4,C5)</f>
        <v>2256349632641210</v>
      </c>
      <c r="D9" s="412">
        <f>('Overview Industry'!U44-'Carbon Capture Calculations'!D93)*BTU_Conversion-SUM(D2,D4,D5)</f>
        <v>2271751787199267.5</v>
      </c>
      <c r="E9" s="412">
        <f>('Overview Industry'!V44-'Carbon Capture Calculations'!E93)*BTU_Conversion-SUM(E2,E4,E5)</f>
        <v>2291665465444123.5</v>
      </c>
      <c r="F9" s="412">
        <f>('Overview Industry'!W44-'Carbon Capture Calculations'!F93)*BTU_Conversion-SUM(F2,F4,F5)</f>
        <v>2291245521813395</v>
      </c>
      <c r="G9" s="412">
        <f>('Overview Industry'!X44-'Carbon Capture Calculations'!G93)*BTU_Conversion-SUM(G2,G4,G5)</f>
        <v>2316464510466462.5</v>
      </c>
      <c r="H9" s="412">
        <f>('Overview Industry'!Y44-'Carbon Capture Calculations'!H93)*BTU_Conversion-SUM(H2,H4,H5)</f>
        <v>2320841219357489.5</v>
      </c>
      <c r="I9" s="412">
        <f>('Overview Industry'!Z44-'Carbon Capture Calculations'!I93)*BTU_Conversion-SUM(I2,I4,I5)</f>
        <v>2328220474180002</v>
      </c>
      <c r="J9" s="412">
        <f>('Overview Industry'!AA44-'Carbon Capture Calculations'!J93)*BTU_Conversion-SUM(J2,J4,J5)</f>
        <v>2334884384994069</v>
      </c>
      <c r="K9" s="412">
        <f>('Overview Industry'!AB44-'Carbon Capture Calculations'!K93)*BTU_Conversion-SUM(K2,K4,K5)</f>
        <v>2334996312602349</v>
      </c>
      <c r="L9" s="412">
        <f>('Overview Industry'!AC44-'Carbon Capture Calculations'!L93)*BTU_Conversion-SUM(L2,L4,L5)</f>
        <v>2343384399533298.5</v>
      </c>
      <c r="M9" s="412">
        <f>('Overview Industry'!AD44-'Carbon Capture Calculations'!M93)*BTU_Conversion-SUM(M2,M4,M5)</f>
        <v>2362037381613186.5</v>
      </c>
      <c r="N9" s="412">
        <f>('Overview Industry'!AE44-'Carbon Capture Calculations'!N93)*BTU_Conversion-SUM(N2,N4,N5)</f>
        <v>2365092692360616</v>
      </c>
      <c r="O9" s="412">
        <f>('Overview Industry'!AF44-'Carbon Capture Calculations'!O93)*BTU_Conversion-SUM(O2,O4,O5)</f>
        <v>2376580219461973.5</v>
      </c>
      <c r="P9" s="412">
        <f>('Overview Industry'!AG44-'Carbon Capture Calculations'!P93)*BTU_Conversion-SUM(P2,P4,P5)</f>
        <v>2386888973201440</v>
      </c>
      <c r="Q9" s="412">
        <f>('Overview Industry'!AH44-'Carbon Capture Calculations'!Q93)*BTU_Conversion-SUM(Q2,Q4,Q5)</f>
        <v>2399932358350688</v>
      </c>
      <c r="R9" s="412">
        <f>('Overview Industry'!AI44-'Carbon Capture Calculations'!R93)*BTU_Conversion-SUM(R2,R4,R5)</f>
        <v>2411779113519524</v>
      </c>
      <c r="S9" s="412">
        <f>('Overview Industry'!AJ44-'Carbon Capture Calculations'!S93)*BTU_Conversion-SUM(S2,S4,S5)</f>
        <v>2424290625608508</v>
      </c>
      <c r="T9" s="412">
        <f>('Overview Industry'!AK44-'Carbon Capture Calculations'!T93)*BTU_Conversion-SUM(T2,T4,T5)</f>
        <v>2436948033038222.5</v>
      </c>
      <c r="U9" s="412">
        <f>('Overview Industry'!AL44-'Carbon Capture Calculations'!U93)*BTU_Conversion-SUM(U2,U4,U5)</f>
        <v>2455133425082270</v>
      </c>
      <c r="V9" s="412">
        <f>('Overview Industry'!AM44-'Carbon Capture Calculations'!V93)*BTU_Conversion-SUM(V2,V4,V5)</f>
        <v>2475323441761442</v>
      </c>
      <c r="W9" s="412">
        <f>('Overview Industry'!AN44-'Carbon Capture Calculations'!W93)*BTU_Conversion-SUM(W2,W4,W5)</f>
        <v>2497148529733955.5</v>
      </c>
      <c r="X9" s="412">
        <f>('Overview Industry'!AO44-'Carbon Capture Calculations'!X93)*BTU_Conversion-SUM(X2,X4,X5)</f>
        <v>2517298110055858.5</v>
      </c>
      <c r="Y9" s="412">
        <f>('Overview Industry'!AP44-'Carbon Capture Calculations'!Y93)*BTU_Conversion-SUM(Y2,Y4,Y5)</f>
        <v>2539541665072695.5</v>
      </c>
      <c r="Z9" s="412">
        <f>('Overview Industry'!AQ44-'Carbon Capture Calculations'!Z93)*BTU_Conversion-SUM(Z2,Z4,Z5)</f>
        <v>2560100361096225</v>
      </c>
      <c r="AA9" s="412">
        <f>('Overview Industry'!AR44-'Carbon Capture Calculations'!AA93)*BTU_Conversion-SUM(AA2,AA4,AA5)</f>
        <v>2580654926722444.5</v>
      </c>
      <c r="AB9" s="412">
        <f>('Overview Industry'!AS44-'Carbon Capture Calculations'!AB93)*BTU_Conversion-SUM(AB2,AB4,AB5)</f>
        <v>2596164291983777.5</v>
      </c>
      <c r="AC9" s="412">
        <f>('Overview Industry'!AT44-'Carbon Capture Calculations'!AC93)*BTU_Conversion-SUM(AC2,AC4,AC5)</f>
        <v>2617484798244536</v>
      </c>
      <c r="AD9" s="412">
        <f>('Overview Industry'!AU44-'Carbon Capture Calculations'!AD93)*BTU_Conversion-SUM(AD2,AD4,AD5)</f>
        <v>2631672409275317</v>
      </c>
      <c r="AE9" s="412">
        <f>('Overview Industry'!AV44-'Carbon Capture Calculations'!AE93)*BTU_Conversion-SUM(AE2,AE4,AE5)</f>
        <v>2652469195092215</v>
      </c>
      <c r="AF9" s="412">
        <f>('Overview Industry'!AW44-'Carbon Capture Calculations'!AF93)*BTU_Conversion-SUM(AF2,AF4,AF5)</f>
        <v>2678055070952401</v>
      </c>
      <c r="AG9" s="412">
        <f>('Overview Industry'!AX44-'Carbon Capture Calculations'!AG93)*BTU_Conversion-SUM(AG2,AG4,AG5)</f>
        <v>2693900851775143.5</v>
      </c>
      <c r="AH9" s="412">
        <f>('Overview Industry'!AY44-'Carbon Capture Calculations'!AH93)*BTU_Conversion-SUM(AH2,AH4,AH5)</f>
        <v>2715970465325822</v>
      </c>
      <c r="AI9" s="412">
        <f>('Overview Industry'!AZ44-'Carbon Capture Calculations'!AI93)*BTU_Conversion-SUM(AI2,AI4,AI5)</f>
        <v>2736332098304109</v>
      </c>
      <c r="AJ9" s="344"/>
    </row>
    <row r="10" spans="1:36" x14ac:dyDescent="0.45">
      <c r="B10" s="48"/>
    </row>
    <row r="12" spans="1:36" x14ac:dyDescent="0.45">
      <c r="A12" s="393"/>
      <c r="B12" s="393"/>
    </row>
    <row r="13" spans="1:36" x14ac:dyDescent="0.45">
      <c r="A13" s="393"/>
      <c r="B13" s="393"/>
    </row>
    <row r="14" spans="1:36" x14ac:dyDescent="0.45">
      <c r="A14" s="393"/>
      <c r="B14" s="393"/>
    </row>
    <row r="15" spans="1:36" x14ac:dyDescent="0.45">
      <c r="A15" s="393"/>
      <c r="B15" s="393"/>
    </row>
    <row r="16" spans="1:36" x14ac:dyDescent="0.45">
      <c r="A16" s="393"/>
      <c r="B16" s="393"/>
    </row>
    <row r="18" spans="1:3" x14ac:dyDescent="0.45">
      <c r="B18" s="344"/>
    </row>
    <row r="19" spans="1:3" x14ac:dyDescent="0.45">
      <c r="B19" s="344"/>
    </row>
    <row r="20" spans="1:3" x14ac:dyDescent="0.45">
      <c r="B20" s="344"/>
    </row>
    <row r="21" spans="1:3" x14ac:dyDescent="0.45">
      <c r="B21" s="344"/>
    </row>
    <row r="24" spans="1:3" x14ac:dyDescent="0.45">
      <c r="B24" s="3"/>
    </row>
    <row r="26" spans="1:3" x14ac:dyDescent="0.45">
      <c r="B26" s="2"/>
    </row>
    <row r="28" spans="1:3" x14ac:dyDescent="0.45">
      <c r="B28" s="4"/>
      <c r="C28" s="5"/>
    </row>
    <row r="29" spans="1:3" x14ac:dyDescent="0.45">
      <c r="B29" s="4"/>
      <c r="C29" s="6"/>
    </row>
    <row r="30" spans="1:3" x14ac:dyDescent="0.45">
      <c r="B30" s="4"/>
    </row>
    <row r="32" spans="1:3" x14ac:dyDescent="0.45">
      <c r="A32" s="1"/>
      <c r="B32" s="7"/>
      <c r="C32" s="1"/>
    </row>
    <row r="33" spans="1:35" x14ac:dyDescent="0.45">
      <c r="B33" s="4"/>
    </row>
    <row r="34" spans="1:35" x14ac:dyDescent="0.45">
      <c r="A34" s="1"/>
      <c r="B34" s="4"/>
    </row>
    <row r="35" spans="1:35" x14ac:dyDescent="0.45">
      <c r="B35" s="4"/>
    </row>
    <row r="36" spans="1:35" x14ac:dyDescent="0.45">
      <c r="A36" s="1"/>
      <c r="B36" s="4"/>
    </row>
    <row r="37" spans="1:35" x14ac:dyDescent="0.45">
      <c r="B37" s="4"/>
    </row>
    <row r="39" spans="1:35" x14ac:dyDescent="0.45">
      <c r="A39" s="1"/>
    </row>
    <row r="40" spans="1:35" x14ac:dyDescent="0.45">
      <c r="A40" s="8"/>
      <c r="B40" s="9"/>
      <c r="C40" s="9"/>
      <c r="D40" s="9"/>
      <c r="E40" s="9"/>
      <c r="F40" s="9"/>
      <c r="G40" s="9"/>
      <c r="H40" s="9"/>
      <c r="I40" s="9"/>
      <c r="J40" s="9"/>
      <c r="K40" s="9"/>
      <c r="L40" s="9"/>
      <c r="M40" s="9"/>
      <c r="N40" s="9"/>
      <c r="O40" s="9"/>
      <c r="P40" s="9"/>
      <c r="Q40" s="9"/>
      <c r="R40" s="9"/>
      <c r="S40" s="9"/>
      <c r="T40" s="9"/>
      <c r="U40" s="9"/>
      <c r="V40" s="9"/>
      <c r="W40" s="9"/>
      <c r="X40" s="9"/>
      <c r="Y40" s="9"/>
      <c r="Z40" s="9"/>
      <c r="AA40" s="9"/>
      <c r="AB40" s="9"/>
      <c r="AC40" s="9"/>
      <c r="AD40" s="9"/>
      <c r="AE40" s="9"/>
      <c r="AF40" s="9"/>
      <c r="AG40" s="9"/>
      <c r="AH40" s="9"/>
      <c r="AI40" s="9"/>
    </row>
    <row r="41" spans="1:35" x14ac:dyDescent="0.45">
      <c r="A41" s="8"/>
      <c r="B41" s="9"/>
      <c r="C41" s="9"/>
      <c r="D41" s="9"/>
      <c r="E41" s="9"/>
      <c r="F41" s="9"/>
      <c r="G41" s="9"/>
      <c r="H41" s="9"/>
      <c r="I41" s="9"/>
      <c r="J41" s="9"/>
      <c r="K41" s="9"/>
      <c r="L41" s="9"/>
      <c r="M41" s="9"/>
      <c r="N41" s="9"/>
      <c r="O41" s="9"/>
      <c r="P41" s="9"/>
      <c r="Q41" s="9"/>
      <c r="R41" s="9"/>
      <c r="S41" s="9"/>
      <c r="T41" s="9"/>
      <c r="U41" s="9"/>
      <c r="V41" s="9"/>
      <c r="W41" s="9"/>
      <c r="X41" s="9"/>
      <c r="Y41" s="9"/>
      <c r="Z41" s="9"/>
      <c r="AA41" s="9"/>
      <c r="AB41" s="9"/>
      <c r="AC41" s="9"/>
      <c r="AD41" s="9"/>
      <c r="AE41" s="9"/>
      <c r="AF41" s="9"/>
      <c r="AG41" s="9"/>
      <c r="AH41" s="9"/>
      <c r="AI41" s="9"/>
    </row>
    <row r="42" spans="1:35" x14ac:dyDescent="0.45">
      <c r="A42" s="8"/>
      <c r="B42" s="9"/>
      <c r="C42" s="9"/>
      <c r="D42" s="9"/>
      <c r="E42" s="9"/>
      <c r="F42" s="9"/>
      <c r="G42" s="9"/>
      <c r="H42" s="9"/>
      <c r="I42" s="9"/>
      <c r="J42" s="9"/>
      <c r="K42" s="9"/>
      <c r="L42" s="9"/>
      <c r="M42" s="9"/>
      <c r="N42" s="9"/>
      <c r="O42" s="9"/>
      <c r="P42" s="9"/>
      <c r="Q42" s="9"/>
      <c r="R42" s="9"/>
      <c r="S42" s="9"/>
      <c r="T42" s="9"/>
      <c r="U42" s="9"/>
      <c r="V42" s="9"/>
      <c r="W42" s="9"/>
      <c r="X42" s="9"/>
      <c r="Y42" s="9"/>
      <c r="Z42" s="9"/>
      <c r="AA42" s="9"/>
      <c r="AB42" s="9"/>
      <c r="AC42" s="9"/>
      <c r="AD42" s="9"/>
      <c r="AE42" s="9"/>
      <c r="AF42" s="9"/>
      <c r="AG42" s="9"/>
      <c r="AH42" s="9"/>
      <c r="AI42" s="9"/>
    </row>
    <row r="43" spans="1:35" x14ac:dyDescent="0.45">
      <c r="A43" s="8"/>
      <c r="B43" s="9"/>
      <c r="C43" s="9"/>
      <c r="D43" s="9"/>
      <c r="E43" s="9"/>
      <c r="F43" s="9"/>
      <c r="G43" s="9"/>
      <c r="H43" s="9"/>
      <c r="I43" s="9"/>
      <c r="J43" s="9"/>
      <c r="K43" s="9"/>
      <c r="L43" s="9"/>
      <c r="M43" s="9"/>
      <c r="N43" s="9"/>
      <c r="O43" s="9"/>
      <c r="P43" s="9"/>
      <c r="Q43" s="9"/>
      <c r="R43" s="9"/>
      <c r="S43" s="9"/>
      <c r="T43" s="9"/>
      <c r="U43" s="9"/>
      <c r="V43" s="9"/>
      <c r="W43" s="9"/>
      <c r="X43" s="9"/>
      <c r="Y43" s="9"/>
      <c r="Z43" s="9"/>
      <c r="AA43" s="9"/>
      <c r="AB43" s="9"/>
      <c r="AC43" s="9"/>
      <c r="AD43" s="9"/>
      <c r="AE43" s="9"/>
      <c r="AF43" s="9"/>
      <c r="AG43" s="9"/>
      <c r="AH43" s="9"/>
      <c r="AI43" s="9"/>
    </row>
    <row r="44" spans="1:35" x14ac:dyDescent="0.45">
      <c r="A44" s="8"/>
      <c r="B44" s="9"/>
      <c r="C44" s="9"/>
      <c r="D44" s="9"/>
      <c r="E44" s="9"/>
      <c r="F44" s="9"/>
      <c r="G44" s="9"/>
      <c r="H44" s="9"/>
      <c r="I44" s="9"/>
      <c r="J44" s="9"/>
      <c r="K44" s="9"/>
      <c r="L44" s="9"/>
      <c r="M44" s="9"/>
      <c r="N44" s="9"/>
      <c r="O44" s="9"/>
      <c r="P44" s="9"/>
      <c r="Q44" s="9"/>
      <c r="R44" s="9"/>
      <c r="S44" s="9"/>
      <c r="T44" s="9"/>
      <c r="U44" s="9"/>
      <c r="V44" s="9"/>
      <c r="W44" s="9"/>
      <c r="X44" s="9"/>
      <c r="Y44" s="9"/>
      <c r="Z44" s="9"/>
      <c r="AA44" s="9"/>
      <c r="AB44" s="9"/>
      <c r="AC44" s="9"/>
      <c r="AD44" s="9"/>
      <c r="AE44" s="9"/>
      <c r="AF44" s="9"/>
      <c r="AG44" s="9"/>
      <c r="AH44" s="9"/>
      <c r="AI44" s="9"/>
    </row>
    <row r="45" spans="1:35" x14ac:dyDescent="0.45">
      <c r="A45" s="8"/>
      <c r="B45" s="9"/>
      <c r="C45" s="9"/>
      <c r="D45" s="9"/>
      <c r="E45" s="9"/>
      <c r="F45" s="9"/>
      <c r="G45" s="9"/>
      <c r="H45" s="9"/>
      <c r="I45" s="9"/>
      <c r="J45" s="9"/>
      <c r="K45" s="9"/>
      <c r="L45" s="9"/>
      <c r="M45" s="9"/>
      <c r="N45" s="9"/>
      <c r="O45" s="9"/>
      <c r="P45" s="9"/>
      <c r="Q45" s="9"/>
      <c r="R45" s="9"/>
      <c r="S45" s="9"/>
      <c r="T45" s="9"/>
      <c r="U45" s="9"/>
      <c r="V45" s="9"/>
      <c r="W45" s="9"/>
      <c r="X45" s="9"/>
      <c r="Y45" s="9"/>
      <c r="Z45" s="9"/>
      <c r="AA45" s="9"/>
      <c r="AB45" s="9"/>
      <c r="AC45" s="9"/>
      <c r="AD45" s="9"/>
      <c r="AE45" s="9"/>
      <c r="AF45" s="9"/>
      <c r="AG45" s="9"/>
      <c r="AH45" s="9"/>
      <c r="AI45" s="9"/>
    </row>
    <row r="46" spans="1:35" x14ac:dyDescent="0.45">
      <c r="A46" s="8"/>
      <c r="B46" s="9"/>
      <c r="C46" s="9"/>
      <c r="D46" s="9"/>
      <c r="E46" s="9"/>
      <c r="F46" s="9"/>
      <c r="G46" s="9"/>
      <c r="H46" s="9"/>
      <c r="I46" s="9"/>
      <c r="J46" s="9"/>
      <c r="K46" s="9"/>
      <c r="L46" s="9"/>
      <c r="M46" s="9"/>
      <c r="N46" s="9"/>
      <c r="O46" s="9"/>
      <c r="P46" s="9"/>
      <c r="Q46" s="9"/>
      <c r="R46" s="9"/>
      <c r="S46" s="9"/>
      <c r="T46" s="9"/>
      <c r="U46" s="9"/>
      <c r="V46" s="9"/>
      <c r="W46" s="9"/>
      <c r="X46" s="9"/>
      <c r="Y46" s="9"/>
      <c r="Z46" s="9"/>
      <c r="AA46" s="9"/>
      <c r="AB46" s="9"/>
      <c r="AC46" s="9"/>
      <c r="AD46" s="9"/>
      <c r="AE46" s="9"/>
      <c r="AF46" s="9"/>
      <c r="AG46" s="9"/>
      <c r="AH46" s="9"/>
      <c r="AI46" s="9"/>
    </row>
    <row r="47" spans="1:35" x14ac:dyDescent="0.45">
      <c r="A47" s="8"/>
      <c r="B47" s="9"/>
      <c r="C47" s="9"/>
      <c r="D47" s="9"/>
      <c r="E47" s="9"/>
      <c r="F47" s="9"/>
      <c r="G47" s="9"/>
      <c r="H47" s="9"/>
      <c r="I47" s="9"/>
      <c r="J47" s="9"/>
      <c r="K47" s="9"/>
      <c r="L47" s="9"/>
      <c r="M47" s="9"/>
      <c r="N47" s="9"/>
      <c r="O47" s="9"/>
      <c r="P47" s="9"/>
      <c r="Q47" s="9"/>
      <c r="R47" s="9"/>
      <c r="S47" s="9"/>
      <c r="T47" s="9"/>
      <c r="U47" s="9"/>
      <c r="V47" s="9"/>
      <c r="W47" s="9"/>
      <c r="X47" s="9"/>
      <c r="Y47" s="9"/>
      <c r="Z47" s="9"/>
      <c r="AA47" s="9"/>
      <c r="AB47" s="9"/>
      <c r="AC47" s="9"/>
      <c r="AD47" s="9"/>
      <c r="AE47" s="9"/>
      <c r="AF47" s="9"/>
      <c r="AG47" s="9"/>
      <c r="AH47" s="9"/>
      <c r="AI47" s="9"/>
    </row>
    <row r="48" spans="1:35" x14ac:dyDescent="0.45">
      <c r="A48" s="8"/>
      <c r="B48" s="9"/>
      <c r="C48" s="9"/>
      <c r="D48" s="9"/>
      <c r="E48" s="9"/>
      <c r="F48" s="9"/>
      <c r="G48" s="9"/>
      <c r="H48" s="9"/>
      <c r="I48" s="9"/>
      <c r="J48" s="9"/>
      <c r="K48" s="9"/>
      <c r="L48" s="9"/>
      <c r="M48" s="9"/>
      <c r="N48" s="9"/>
      <c r="O48" s="9"/>
      <c r="P48" s="9"/>
      <c r="Q48" s="9"/>
      <c r="R48" s="9"/>
      <c r="S48" s="9"/>
      <c r="T48" s="9"/>
      <c r="U48" s="9"/>
      <c r="V48" s="9"/>
      <c r="W48" s="9"/>
      <c r="X48" s="9"/>
      <c r="Y48" s="9"/>
      <c r="Z48" s="9"/>
      <c r="AA48" s="9"/>
      <c r="AB48" s="9"/>
      <c r="AC48" s="9"/>
      <c r="AD48" s="9"/>
      <c r="AE48" s="9"/>
      <c r="AF48" s="9"/>
      <c r="AG48" s="9"/>
      <c r="AH48" s="9"/>
      <c r="AI48" s="9"/>
    </row>
    <row r="49" spans="1:35" x14ac:dyDescent="0.45">
      <c r="A49" s="8"/>
      <c r="B49" s="9"/>
      <c r="C49" s="9"/>
      <c r="D49" s="9"/>
      <c r="E49" s="9"/>
      <c r="F49" s="9"/>
      <c r="G49" s="9"/>
      <c r="H49" s="9"/>
      <c r="I49" s="9"/>
      <c r="J49" s="9"/>
      <c r="K49" s="9"/>
      <c r="L49" s="9"/>
      <c r="M49" s="9"/>
      <c r="N49" s="9"/>
      <c r="O49" s="9"/>
      <c r="P49" s="9"/>
      <c r="Q49" s="9"/>
      <c r="R49" s="9"/>
      <c r="S49" s="9"/>
      <c r="T49" s="9"/>
      <c r="U49" s="9"/>
      <c r="V49" s="9"/>
      <c r="W49" s="9"/>
      <c r="X49" s="9"/>
      <c r="Y49" s="9"/>
      <c r="Z49" s="9"/>
      <c r="AA49" s="9"/>
      <c r="AB49" s="9"/>
      <c r="AC49" s="9"/>
      <c r="AD49" s="9"/>
      <c r="AE49" s="9"/>
      <c r="AF49" s="9"/>
      <c r="AG49" s="9"/>
      <c r="AH49" s="9"/>
      <c r="AI49" s="9"/>
    </row>
    <row r="50" spans="1:35" x14ac:dyDescent="0.45">
      <c r="A50" s="8"/>
      <c r="B50" s="9"/>
      <c r="C50" s="9"/>
      <c r="D50" s="9"/>
      <c r="E50" s="9"/>
      <c r="F50" s="9"/>
      <c r="G50" s="9"/>
      <c r="H50" s="9"/>
      <c r="I50" s="9"/>
      <c r="J50" s="9"/>
      <c r="K50" s="9"/>
      <c r="L50" s="9"/>
      <c r="M50" s="9"/>
      <c r="N50" s="9"/>
      <c r="O50" s="9"/>
      <c r="P50" s="9"/>
      <c r="Q50" s="9"/>
      <c r="R50" s="9"/>
      <c r="S50" s="9"/>
      <c r="T50" s="9"/>
      <c r="U50" s="9"/>
      <c r="V50" s="9"/>
      <c r="W50" s="9"/>
      <c r="X50" s="9"/>
      <c r="Y50" s="9"/>
      <c r="Z50" s="9"/>
      <c r="AA50" s="9"/>
      <c r="AB50" s="9"/>
      <c r="AC50" s="9"/>
      <c r="AD50" s="9"/>
      <c r="AE50" s="9"/>
      <c r="AF50" s="9"/>
      <c r="AG50" s="9"/>
      <c r="AH50" s="9"/>
      <c r="AI50" s="9"/>
    </row>
    <row r="51" spans="1:35" x14ac:dyDescent="0.45">
      <c r="A51" s="8"/>
      <c r="B51" s="9"/>
      <c r="C51" s="9"/>
      <c r="D51" s="9"/>
      <c r="E51" s="9"/>
      <c r="F51" s="9"/>
      <c r="G51" s="9"/>
      <c r="H51" s="9"/>
      <c r="I51" s="9"/>
      <c r="J51" s="9"/>
      <c r="K51" s="9"/>
      <c r="L51" s="9"/>
      <c r="M51" s="9"/>
      <c r="N51" s="9"/>
      <c r="O51" s="9"/>
      <c r="P51" s="9"/>
      <c r="Q51" s="9"/>
      <c r="R51" s="9"/>
      <c r="S51" s="9"/>
      <c r="T51" s="9"/>
      <c r="U51" s="9"/>
      <c r="V51" s="9"/>
      <c r="W51" s="9"/>
      <c r="X51" s="9"/>
      <c r="Y51" s="9"/>
      <c r="Z51" s="9"/>
      <c r="AA51" s="9"/>
      <c r="AB51" s="9"/>
      <c r="AC51" s="9"/>
      <c r="AD51" s="9"/>
      <c r="AE51" s="9"/>
      <c r="AF51" s="9"/>
      <c r="AG51" s="9"/>
      <c r="AH51" s="9"/>
      <c r="AI51" s="9"/>
    </row>
    <row r="52" spans="1:35" x14ac:dyDescent="0.45">
      <c r="A52" s="10"/>
      <c r="B52" s="11"/>
      <c r="C52" s="11"/>
      <c r="D52" s="11"/>
      <c r="E52" s="11"/>
      <c r="F52" s="11"/>
      <c r="G52" s="11"/>
      <c r="H52" s="11"/>
      <c r="I52" s="11"/>
      <c r="J52" s="11"/>
      <c r="K52" s="11"/>
      <c r="L52" s="11"/>
      <c r="M52" s="11"/>
      <c r="N52" s="11"/>
      <c r="O52" s="11"/>
      <c r="P52" s="11"/>
      <c r="Q52" s="11"/>
      <c r="R52" s="11"/>
      <c r="S52" s="11"/>
      <c r="T52" s="11"/>
      <c r="U52" s="11"/>
      <c r="V52" s="11"/>
      <c r="W52" s="11"/>
      <c r="X52" s="11"/>
      <c r="Y52" s="11"/>
      <c r="Z52" s="11"/>
      <c r="AA52" s="11"/>
      <c r="AB52" s="11"/>
      <c r="AC52" s="11"/>
      <c r="AD52" s="11"/>
      <c r="AE52" s="11"/>
      <c r="AF52" s="11"/>
      <c r="AG52" s="11"/>
      <c r="AH52" s="11"/>
      <c r="AI52" s="11"/>
    </row>
    <row r="53" spans="1:35" x14ac:dyDescent="0.45">
      <c r="A53" s="1"/>
    </row>
    <row r="54" spans="1:35" x14ac:dyDescent="0.45">
      <c r="A54" s="8"/>
      <c r="B54" s="9"/>
      <c r="C54" s="9"/>
      <c r="D54" s="9"/>
      <c r="E54" s="9"/>
      <c r="F54" s="9"/>
      <c r="G54" s="9"/>
      <c r="H54" s="9"/>
      <c r="I54" s="9"/>
      <c r="J54" s="9"/>
      <c r="K54" s="9"/>
      <c r="L54" s="9"/>
      <c r="M54" s="9"/>
      <c r="N54" s="9"/>
      <c r="O54" s="9"/>
      <c r="P54" s="9"/>
      <c r="Q54" s="9"/>
      <c r="R54" s="9"/>
      <c r="S54" s="9"/>
      <c r="T54" s="9"/>
      <c r="U54" s="9"/>
      <c r="V54" s="9"/>
      <c r="W54" s="9"/>
      <c r="X54" s="9"/>
      <c r="Y54" s="9"/>
      <c r="Z54" s="9"/>
      <c r="AA54" s="9"/>
      <c r="AB54" s="9"/>
      <c r="AC54" s="9"/>
      <c r="AD54" s="9"/>
      <c r="AE54" s="9"/>
      <c r="AF54" s="9"/>
      <c r="AG54" s="9"/>
      <c r="AH54" s="9"/>
      <c r="AI54" s="9"/>
    </row>
    <row r="55" spans="1:35" x14ac:dyDescent="0.45">
      <c r="A55" s="8"/>
      <c r="B55" s="9"/>
      <c r="C55" s="9"/>
      <c r="D55" s="9"/>
      <c r="E55" s="9"/>
      <c r="F55" s="9"/>
      <c r="G55" s="9"/>
      <c r="H55" s="9"/>
      <c r="I55" s="9"/>
      <c r="J55" s="9"/>
      <c r="K55" s="9"/>
      <c r="L55" s="9"/>
      <c r="M55" s="9"/>
      <c r="N55" s="9"/>
      <c r="O55" s="9"/>
      <c r="P55" s="9"/>
      <c r="Q55" s="9"/>
      <c r="R55" s="9"/>
      <c r="S55" s="9"/>
      <c r="T55" s="9"/>
      <c r="U55" s="9"/>
      <c r="V55" s="9"/>
      <c r="W55" s="9"/>
      <c r="X55" s="9"/>
      <c r="Y55" s="9"/>
      <c r="Z55" s="9"/>
      <c r="AA55" s="9"/>
      <c r="AB55" s="9"/>
      <c r="AC55" s="9"/>
      <c r="AD55" s="9"/>
      <c r="AE55" s="9"/>
      <c r="AF55" s="9"/>
      <c r="AG55" s="9"/>
      <c r="AH55" s="9"/>
      <c r="AI55" s="9"/>
    </row>
    <row r="56" spans="1:35" x14ac:dyDescent="0.45">
      <c r="A56" s="12"/>
      <c r="B56" s="9"/>
      <c r="C56" s="9"/>
      <c r="D56" s="9"/>
      <c r="E56" s="9"/>
      <c r="F56" s="9"/>
      <c r="G56" s="9"/>
      <c r="H56" s="9"/>
      <c r="I56" s="9"/>
      <c r="J56" s="9"/>
      <c r="K56" s="9"/>
      <c r="L56" s="9"/>
      <c r="M56" s="9"/>
      <c r="N56" s="9"/>
      <c r="O56" s="9"/>
      <c r="P56" s="9"/>
      <c r="Q56" s="9"/>
      <c r="R56" s="9"/>
      <c r="S56" s="9"/>
      <c r="T56" s="9"/>
      <c r="U56" s="9"/>
      <c r="V56" s="9"/>
      <c r="W56" s="9"/>
      <c r="X56" s="9"/>
      <c r="Y56" s="9"/>
      <c r="Z56" s="9"/>
      <c r="AA56" s="9"/>
      <c r="AB56" s="9"/>
      <c r="AC56" s="9"/>
      <c r="AD56" s="9"/>
      <c r="AE56" s="9"/>
      <c r="AF56" s="9"/>
      <c r="AG56" s="9"/>
      <c r="AH56" s="9"/>
      <c r="AI56" s="9"/>
    </row>
    <row r="57" spans="1:35" x14ac:dyDescent="0.45">
      <c r="A57" s="8"/>
      <c r="B57" s="9"/>
      <c r="C57" s="9"/>
      <c r="D57" s="9"/>
      <c r="E57" s="9"/>
      <c r="F57" s="9"/>
      <c r="G57" s="9"/>
      <c r="H57" s="9"/>
      <c r="I57" s="9"/>
      <c r="J57" s="9"/>
      <c r="K57" s="9"/>
      <c r="L57" s="9"/>
      <c r="M57" s="9"/>
      <c r="N57" s="9"/>
      <c r="O57" s="9"/>
      <c r="P57" s="9"/>
      <c r="Q57" s="9"/>
      <c r="R57" s="9"/>
      <c r="S57" s="9"/>
      <c r="T57" s="9"/>
      <c r="U57" s="9"/>
      <c r="V57" s="9"/>
      <c r="W57" s="9"/>
      <c r="X57" s="9"/>
      <c r="Y57" s="9"/>
      <c r="Z57" s="9"/>
      <c r="AA57" s="9"/>
      <c r="AB57" s="9"/>
      <c r="AC57" s="9"/>
      <c r="AD57" s="9"/>
      <c r="AE57" s="9"/>
      <c r="AF57" s="9"/>
      <c r="AG57" s="9"/>
      <c r="AH57" s="9"/>
      <c r="AI57" s="9"/>
    </row>
    <row r="58" spans="1:35" x14ac:dyDescent="0.45">
      <c r="A58" s="8"/>
      <c r="B58" s="9"/>
      <c r="C58" s="9"/>
      <c r="D58" s="9"/>
      <c r="E58" s="9"/>
      <c r="F58" s="9"/>
      <c r="G58" s="9"/>
      <c r="H58" s="9"/>
      <c r="I58" s="9"/>
      <c r="J58" s="9"/>
      <c r="K58" s="9"/>
      <c r="L58" s="9"/>
      <c r="M58" s="9"/>
      <c r="N58" s="9"/>
      <c r="O58" s="9"/>
      <c r="P58" s="9"/>
      <c r="Q58" s="9"/>
      <c r="R58" s="9"/>
      <c r="S58" s="9"/>
      <c r="T58" s="9"/>
      <c r="U58" s="9"/>
      <c r="V58" s="9"/>
      <c r="W58" s="9"/>
      <c r="X58" s="9"/>
      <c r="Y58" s="9"/>
      <c r="Z58" s="9"/>
      <c r="AA58" s="9"/>
      <c r="AB58" s="9"/>
      <c r="AC58" s="9"/>
      <c r="AD58" s="9"/>
      <c r="AE58" s="9"/>
      <c r="AF58" s="9"/>
      <c r="AG58" s="9"/>
      <c r="AH58" s="9"/>
      <c r="AI58" s="9"/>
    </row>
    <row r="59" spans="1:35" x14ac:dyDescent="0.45">
      <c r="A59" s="8"/>
      <c r="B59" s="9"/>
      <c r="C59" s="9"/>
      <c r="D59" s="9"/>
      <c r="E59" s="9"/>
      <c r="F59" s="9"/>
      <c r="G59" s="9"/>
      <c r="H59" s="9"/>
      <c r="I59" s="9"/>
      <c r="J59" s="9"/>
      <c r="K59" s="9"/>
      <c r="L59" s="9"/>
      <c r="M59" s="9"/>
      <c r="N59" s="9"/>
      <c r="O59" s="9"/>
      <c r="P59" s="9"/>
      <c r="Q59" s="9"/>
      <c r="R59" s="9"/>
      <c r="S59" s="9"/>
      <c r="T59" s="9"/>
      <c r="U59" s="9"/>
      <c r="V59" s="9"/>
      <c r="W59" s="9"/>
      <c r="X59" s="9"/>
      <c r="Y59" s="9"/>
      <c r="Z59" s="9"/>
      <c r="AA59" s="9"/>
      <c r="AB59" s="9"/>
      <c r="AC59" s="9"/>
      <c r="AD59" s="9"/>
      <c r="AE59" s="9"/>
      <c r="AF59" s="9"/>
      <c r="AG59" s="9"/>
      <c r="AH59" s="9"/>
      <c r="AI59" s="9"/>
    </row>
    <row r="60" spans="1:35" x14ac:dyDescent="0.45">
      <c r="A60" s="8"/>
      <c r="B60" s="9"/>
      <c r="C60" s="9"/>
      <c r="D60" s="9"/>
      <c r="E60" s="9"/>
      <c r="F60" s="9"/>
      <c r="G60" s="9"/>
      <c r="H60" s="9"/>
      <c r="I60" s="9"/>
      <c r="J60" s="9"/>
      <c r="K60" s="9"/>
      <c r="L60" s="9"/>
      <c r="M60" s="9"/>
      <c r="N60" s="9"/>
      <c r="O60" s="9"/>
      <c r="P60" s="9"/>
      <c r="Q60" s="9"/>
      <c r="R60" s="9"/>
      <c r="S60" s="9"/>
      <c r="T60" s="9"/>
      <c r="U60" s="9"/>
      <c r="V60" s="9"/>
      <c r="W60" s="9"/>
      <c r="X60" s="9"/>
      <c r="Y60" s="9"/>
      <c r="Z60" s="9"/>
      <c r="AA60" s="9"/>
      <c r="AB60" s="9"/>
      <c r="AC60" s="9"/>
      <c r="AD60" s="9"/>
      <c r="AE60" s="9"/>
      <c r="AF60" s="9"/>
      <c r="AG60" s="9"/>
      <c r="AH60" s="9"/>
      <c r="AI60" s="9"/>
    </row>
    <row r="61" spans="1:35" x14ac:dyDescent="0.45">
      <c r="A61" s="8"/>
      <c r="B61" s="9"/>
      <c r="C61" s="9"/>
      <c r="D61" s="9"/>
      <c r="E61" s="9"/>
      <c r="F61" s="9"/>
      <c r="G61" s="9"/>
      <c r="H61" s="9"/>
      <c r="I61" s="9"/>
      <c r="J61" s="9"/>
      <c r="K61" s="9"/>
      <c r="L61" s="9"/>
      <c r="M61" s="9"/>
      <c r="N61" s="9"/>
      <c r="O61" s="9"/>
      <c r="P61" s="9"/>
      <c r="Q61" s="9"/>
      <c r="R61" s="9"/>
      <c r="S61" s="9"/>
      <c r="T61" s="9"/>
      <c r="U61" s="9"/>
      <c r="V61" s="9"/>
      <c r="W61" s="9"/>
      <c r="X61" s="9"/>
      <c r="Y61" s="9"/>
      <c r="Z61" s="9"/>
      <c r="AA61" s="9"/>
      <c r="AB61" s="9"/>
      <c r="AC61" s="9"/>
      <c r="AD61" s="9"/>
      <c r="AE61" s="9"/>
      <c r="AF61" s="9"/>
      <c r="AG61" s="9"/>
      <c r="AH61" s="9"/>
      <c r="AI61" s="9"/>
    </row>
    <row r="62" spans="1:35" x14ac:dyDescent="0.45">
      <c r="A62" s="8"/>
      <c r="B62" s="9"/>
      <c r="C62" s="9"/>
      <c r="D62" s="9"/>
      <c r="E62" s="9"/>
      <c r="F62" s="9"/>
      <c r="G62" s="9"/>
      <c r="H62" s="9"/>
      <c r="I62" s="9"/>
      <c r="J62" s="9"/>
      <c r="K62" s="9"/>
      <c r="L62" s="9"/>
      <c r="M62" s="9"/>
      <c r="N62" s="9"/>
      <c r="O62" s="9"/>
      <c r="P62" s="9"/>
      <c r="Q62" s="9"/>
      <c r="R62" s="9"/>
      <c r="S62" s="9"/>
      <c r="T62" s="9"/>
      <c r="U62" s="9"/>
      <c r="V62" s="9"/>
      <c r="W62" s="9"/>
      <c r="X62" s="9"/>
      <c r="Y62" s="9"/>
      <c r="Z62" s="9"/>
      <c r="AA62" s="9"/>
      <c r="AB62" s="9"/>
      <c r="AC62" s="9"/>
      <c r="AD62" s="9"/>
      <c r="AE62" s="9"/>
      <c r="AF62" s="9"/>
      <c r="AG62" s="9"/>
      <c r="AH62" s="9"/>
      <c r="AI62" s="9"/>
    </row>
    <row r="63" spans="1:35" x14ac:dyDescent="0.45">
      <c r="A63" s="8"/>
      <c r="B63" s="9"/>
      <c r="C63" s="9"/>
      <c r="D63" s="9"/>
      <c r="E63" s="9"/>
      <c r="F63" s="9"/>
      <c r="G63" s="9"/>
      <c r="H63" s="9"/>
      <c r="I63" s="9"/>
      <c r="J63" s="9"/>
      <c r="K63" s="9"/>
      <c r="L63" s="9"/>
      <c r="M63" s="9"/>
      <c r="N63" s="9"/>
      <c r="O63" s="9"/>
      <c r="P63" s="9"/>
      <c r="Q63" s="9"/>
      <c r="R63" s="9"/>
      <c r="S63" s="9"/>
      <c r="T63" s="9"/>
      <c r="U63" s="9"/>
      <c r="V63" s="9"/>
      <c r="W63" s="9"/>
      <c r="X63" s="9"/>
      <c r="Y63" s="9"/>
      <c r="Z63" s="9"/>
      <c r="AA63" s="9"/>
      <c r="AB63" s="9"/>
      <c r="AC63" s="9"/>
      <c r="AD63" s="9"/>
      <c r="AE63" s="9"/>
      <c r="AF63" s="9"/>
      <c r="AG63" s="9"/>
      <c r="AH63" s="9"/>
      <c r="AI63" s="9"/>
    </row>
    <row r="64" spans="1:35" x14ac:dyDescent="0.45">
      <c r="A64" s="8"/>
      <c r="B64" s="9"/>
      <c r="C64" s="9"/>
      <c r="D64" s="9"/>
      <c r="E64" s="9"/>
      <c r="F64" s="9"/>
      <c r="G64" s="9"/>
      <c r="H64" s="9"/>
      <c r="I64" s="9"/>
      <c r="J64" s="9"/>
      <c r="K64" s="9"/>
      <c r="L64" s="9"/>
      <c r="M64" s="9"/>
      <c r="N64" s="9"/>
      <c r="O64" s="9"/>
      <c r="P64" s="9"/>
      <c r="Q64" s="9"/>
      <c r="R64" s="9"/>
      <c r="S64" s="9"/>
      <c r="T64" s="9"/>
      <c r="U64" s="9"/>
      <c r="V64" s="9"/>
      <c r="W64" s="9"/>
      <c r="X64" s="9"/>
      <c r="Y64" s="9"/>
      <c r="Z64" s="9"/>
      <c r="AA64" s="9"/>
      <c r="AB64" s="9"/>
      <c r="AC64" s="9"/>
      <c r="AD64" s="9"/>
      <c r="AE64" s="9"/>
      <c r="AF64" s="9"/>
      <c r="AG64" s="9"/>
      <c r="AH64" s="9"/>
      <c r="AI64" s="9"/>
    </row>
    <row r="65" spans="1:35" x14ac:dyDescent="0.45">
      <c r="A65" s="8"/>
      <c r="B65" s="9"/>
      <c r="C65" s="9"/>
      <c r="D65" s="9"/>
      <c r="E65" s="9"/>
      <c r="F65" s="9"/>
      <c r="G65" s="9"/>
      <c r="H65" s="9"/>
      <c r="I65" s="9"/>
      <c r="J65" s="9"/>
      <c r="K65" s="9"/>
      <c r="L65" s="9"/>
      <c r="M65" s="9"/>
      <c r="N65" s="9"/>
      <c r="O65" s="9"/>
      <c r="P65" s="9"/>
      <c r="Q65" s="9"/>
      <c r="R65" s="9"/>
      <c r="S65" s="9"/>
      <c r="T65" s="9"/>
      <c r="U65" s="9"/>
      <c r="V65" s="9"/>
      <c r="W65" s="9"/>
      <c r="X65" s="9"/>
      <c r="Y65" s="9"/>
      <c r="Z65" s="9"/>
      <c r="AA65" s="9"/>
      <c r="AB65" s="9"/>
      <c r="AC65" s="9"/>
      <c r="AD65" s="9"/>
      <c r="AE65" s="9"/>
      <c r="AF65" s="9"/>
      <c r="AG65" s="9"/>
      <c r="AH65" s="9"/>
      <c r="AI65" s="9"/>
    </row>
    <row r="66" spans="1:35" x14ac:dyDescent="0.45">
      <c r="A66" s="8"/>
      <c r="B66" s="9"/>
      <c r="C66" s="9"/>
      <c r="D66" s="9"/>
      <c r="E66" s="9"/>
      <c r="F66" s="9"/>
      <c r="G66" s="9"/>
      <c r="H66" s="9"/>
      <c r="I66" s="9"/>
      <c r="J66" s="9"/>
      <c r="K66" s="9"/>
      <c r="L66" s="9"/>
      <c r="M66" s="9"/>
      <c r="N66" s="9"/>
      <c r="O66" s="9"/>
      <c r="P66" s="9"/>
      <c r="Q66" s="9"/>
      <c r="R66" s="9"/>
      <c r="S66" s="9"/>
      <c r="T66" s="9"/>
      <c r="U66" s="9"/>
      <c r="V66" s="9"/>
      <c r="W66" s="9"/>
      <c r="X66" s="9"/>
      <c r="Y66" s="9"/>
      <c r="Z66" s="9"/>
      <c r="AA66" s="9"/>
      <c r="AB66" s="9"/>
      <c r="AC66" s="9"/>
      <c r="AD66" s="9"/>
      <c r="AE66" s="9"/>
      <c r="AF66" s="9"/>
      <c r="AG66" s="9"/>
      <c r="AH66" s="9"/>
      <c r="AI66" s="9"/>
    </row>
    <row r="67" spans="1:35" x14ac:dyDescent="0.45">
      <c r="A67" s="8"/>
      <c r="B67" s="9"/>
      <c r="C67" s="9"/>
      <c r="D67" s="9"/>
      <c r="E67" s="9"/>
      <c r="F67" s="9"/>
      <c r="G67" s="9"/>
      <c r="H67" s="9"/>
      <c r="I67" s="9"/>
      <c r="J67" s="9"/>
      <c r="K67" s="9"/>
      <c r="L67" s="9"/>
      <c r="M67" s="9"/>
      <c r="N67" s="9"/>
      <c r="O67" s="9"/>
      <c r="P67" s="9"/>
      <c r="Q67" s="9"/>
      <c r="R67" s="9"/>
      <c r="S67" s="9"/>
      <c r="T67" s="9"/>
      <c r="U67" s="9"/>
      <c r="V67" s="9"/>
      <c r="W67" s="9"/>
      <c r="X67" s="9"/>
      <c r="Y67" s="9"/>
      <c r="Z67" s="9"/>
      <c r="AA67" s="9"/>
      <c r="AB67" s="9"/>
      <c r="AC67" s="9"/>
      <c r="AD67" s="9"/>
      <c r="AE67" s="9"/>
      <c r="AF67" s="9"/>
      <c r="AG67" s="9"/>
      <c r="AH67" s="9"/>
      <c r="AI67" s="9"/>
    </row>
    <row r="68" spans="1:35" x14ac:dyDescent="0.45">
      <c r="A68" s="10"/>
      <c r="B68" s="11"/>
      <c r="C68" s="11"/>
      <c r="D68" s="11"/>
      <c r="E68" s="11"/>
      <c r="F68" s="11"/>
      <c r="G68" s="11"/>
      <c r="H68" s="11"/>
      <c r="I68" s="11"/>
      <c r="J68" s="11"/>
      <c r="K68" s="11"/>
      <c r="L68" s="11"/>
      <c r="M68" s="11"/>
      <c r="N68" s="11"/>
      <c r="O68" s="11"/>
      <c r="P68" s="11"/>
      <c r="Q68" s="11"/>
      <c r="R68" s="11"/>
      <c r="S68" s="11"/>
      <c r="T68" s="11"/>
      <c r="U68" s="11"/>
      <c r="V68" s="11"/>
      <c r="W68" s="11"/>
      <c r="X68" s="11"/>
      <c r="Y68" s="11"/>
      <c r="Z68" s="11"/>
      <c r="AA68" s="11"/>
      <c r="AB68" s="11"/>
      <c r="AC68" s="11"/>
      <c r="AD68" s="11"/>
      <c r="AE68" s="11"/>
      <c r="AF68" s="11"/>
      <c r="AG68" s="11"/>
      <c r="AH68" s="11"/>
      <c r="AI68" s="11"/>
    </row>
    <row r="69" spans="1:35" x14ac:dyDescent="0.45">
      <c r="A69" s="13"/>
    </row>
    <row r="70" spans="1:35" x14ac:dyDescent="0.45">
      <c r="A70" s="8"/>
      <c r="B70" s="9"/>
      <c r="C70" s="9"/>
      <c r="D70" s="9"/>
      <c r="E70" s="9"/>
      <c r="F70" s="9"/>
      <c r="G70" s="9"/>
      <c r="H70" s="9"/>
      <c r="I70" s="9"/>
      <c r="J70" s="9"/>
      <c r="K70" s="9"/>
      <c r="L70" s="9"/>
      <c r="M70" s="9"/>
      <c r="N70" s="9"/>
      <c r="O70" s="9"/>
      <c r="P70" s="9"/>
      <c r="Q70" s="9"/>
      <c r="R70" s="9"/>
      <c r="S70" s="9"/>
      <c r="T70" s="9"/>
      <c r="U70" s="9"/>
      <c r="V70" s="9"/>
      <c r="W70" s="9"/>
      <c r="X70" s="9"/>
      <c r="Y70" s="9"/>
      <c r="Z70" s="9"/>
      <c r="AA70" s="9"/>
      <c r="AB70" s="9"/>
      <c r="AC70" s="9"/>
      <c r="AD70" s="9"/>
      <c r="AE70" s="9"/>
      <c r="AF70" s="9"/>
      <c r="AG70" s="9"/>
      <c r="AH70" s="9"/>
      <c r="AI70" s="9"/>
    </row>
    <row r="71" spans="1:35" x14ac:dyDescent="0.45">
      <c r="A71" s="8"/>
      <c r="B71" s="9"/>
      <c r="C71" s="9"/>
      <c r="D71" s="9"/>
      <c r="E71" s="9"/>
      <c r="F71" s="9"/>
      <c r="G71" s="9"/>
      <c r="H71" s="9"/>
      <c r="I71" s="9"/>
      <c r="J71" s="9"/>
      <c r="K71" s="9"/>
      <c r="L71" s="9"/>
      <c r="M71" s="9"/>
      <c r="N71" s="9"/>
      <c r="O71" s="9"/>
      <c r="P71" s="9"/>
      <c r="Q71" s="9"/>
      <c r="R71" s="9"/>
      <c r="S71" s="9"/>
      <c r="T71" s="9"/>
      <c r="U71" s="9"/>
      <c r="V71" s="9"/>
      <c r="W71" s="9"/>
      <c r="X71" s="9"/>
      <c r="Y71" s="9"/>
      <c r="Z71" s="9"/>
      <c r="AA71" s="9"/>
      <c r="AB71" s="9"/>
      <c r="AC71" s="9"/>
      <c r="AD71" s="9"/>
      <c r="AE71" s="9"/>
      <c r="AF71" s="9"/>
      <c r="AG71" s="9"/>
      <c r="AH71" s="9"/>
      <c r="AI71" s="9"/>
    </row>
    <row r="72" spans="1:35" x14ac:dyDescent="0.45">
      <c r="A72" s="8"/>
      <c r="B72" s="9"/>
      <c r="C72" s="9"/>
      <c r="D72" s="9"/>
      <c r="E72" s="9"/>
      <c r="F72" s="9"/>
      <c r="G72" s="9"/>
      <c r="H72" s="9"/>
      <c r="I72" s="9"/>
      <c r="J72" s="9"/>
      <c r="K72" s="9"/>
      <c r="L72" s="9"/>
      <c r="M72" s="9"/>
      <c r="N72" s="9"/>
      <c r="O72" s="9"/>
      <c r="P72" s="9"/>
      <c r="Q72" s="9"/>
      <c r="R72" s="9"/>
      <c r="S72" s="9"/>
      <c r="T72" s="9"/>
      <c r="U72" s="9"/>
      <c r="V72" s="9"/>
      <c r="W72" s="9"/>
      <c r="X72" s="9"/>
      <c r="Y72" s="9"/>
      <c r="Z72" s="9"/>
      <c r="AA72" s="9"/>
      <c r="AB72" s="9"/>
      <c r="AC72" s="9"/>
      <c r="AD72" s="9"/>
      <c r="AE72" s="9"/>
      <c r="AF72" s="9"/>
      <c r="AG72" s="9"/>
      <c r="AH72" s="9"/>
      <c r="AI72" s="9"/>
    </row>
    <row r="73" spans="1:35" x14ac:dyDescent="0.45">
      <c r="A73" s="8"/>
      <c r="B73" s="9"/>
      <c r="C73" s="9"/>
      <c r="D73" s="9"/>
      <c r="E73" s="9"/>
      <c r="F73" s="9"/>
      <c r="G73" s="9"/>
      <c r="H73" s="9"/>
      <c r="I73" s="9"/>
      <c r="J73" s="9"/>
      <c r="K73" s="9"/>
      <c r="L73" s="9"/>
      <c r="M73" s="9"/>
      <c r="N73" s="9"/>
      <c r="O73" s="9"/>
      <c r="P73" s="9"/>
      <c r="Q73" s="9"/>
      <c r="R73" s="9"/>
      <c r="S73" s="9"/>
      <c r="T73" s="9"/>
      <c r="U73" s="9"/>
      <c r="V73" s="9"/>
      <c r="W73" s="9"/>
      <c r="X73" s="9"/>
      <c r="Y73" s="9"/>
      <c r="Z73" s="9"/>
      <c r="AA73" s="9"/>
      <c r="AB73" s="9"/>
      <c r="AC73" s="9"/>
      <c r="AD73" s="9"/>
      <c r="AE73" s="9"/>
      <c r="AF73" s="9"/>
      <c r="AG73" s="9"/>
      <c r="AH73" s="9"/>
      <c r="AI73" s="9"/>
    </row>
    <row r="74" spans="1:35" x14ac:dyDescent="0.45">
      <c r="A74" s="8"/>
      <c r="B74" s="9"/>
      <c r="C74" s="9"/>
      <c r="D74" s="9"/>
      <c r="E74" s="9"/>
      <c r="F74" s="9"/>
      <c r="G74" s="9"/>
      <c r="H74" s="9"/>
      <c r="I74" s="9"/>
      <c r="J74" s="9"/>
      <c r="K74" s="9"/>
      <c r="L74" s="9"/>
      <c r="M74" s="9"/>
      <c r="N74" s="9"/>
      <c r="O74" s="9"/>
      <c r="P74" s="9"/>
      <c r="Q74" s="9"/>
      <c r="R74" s="9"/>
      <c r="S74" s="9"/>
      <c r="T74" s="9"/>
      <c r="U74" s="9"/>
      <c r="V74" s="9"/>
      <c r="W74" s="9"/>
      <c r="X74" s="9"/>
      <c r="Y74" s="9"/>
      <c r="Z74" s="9"/>
      <c r="AA74" s="9"/>
      <c r="AB74" s="9"/>
      <c r="AC74" s="9"/>
      <c r="AD74" s="9"/>
      <c r="AE74" s="9"/>
      <c r="AF74" s="9"/>
      <c r="AG74" s="9"/>
      <c r="AH74" s="9"/>
      <c r="AI74" s="9"/>
    </row>
    <row r="75" spans="1:35" x14ac:dyDescent="0.45">
      <c r="A75" s="8"/>
      <c r="B75" s="9"/>
      <c r="C75" s="9"/>
      <c r="D75" s="9"/>
      <c r="E75" s="9"/>
      <c r="F75" s="9"/>
      <c r="G75" s="9"/>
      <c r="H75" s="9"/>
      <c r="I75" s="9"/>
      <c r="J75" s="9"/>
      <c r="K75" s="9"/>
      <c r="L75" s="9"/>
      <c r="M75" s="9"/>
      <c r="N75" s="9"/>
      <c r="O75" s="9"/>
      <c r="P75" s="9"/>
      <c r="Q75" s="9"/>
      <c r="R75" s="9"/>
      <c r="S75" s="9"/>
      <c r="T75" s="9"/>
      <c r="U75" s="9"/>
      <c r="V75" s="9"/>
      <c r="W75" s="9"/>
      <c r="X75" s="9"/>
      <c r="Y75" s="9"/>
      <c r="Z75" s="9"/>
      <c r="AA75" s="9"/>
      <c r="AB75" s="9"/>
      <c r="AC75" s="9"/>
      <c r="AD75" s="9"/>
      <c r="AE75" s="9"/>
      <c r="AF75" s="9"/>
      <c r="AG75" s="9"/>
      <c r="AH75" s="9"/>
      <c r="AI75" s="9"/>
    </row>
    <row r="76" spans="1:35" x14ac:dyDescent="0.45">
      <c r="A76" s="8"/>
      <c r="B76" s="9"/>
      <c r="C76" s="9"/>
      <c r="D76" s="9"/>
      <c r="E76" s="9"/>
      <c r="F76" s="9"/>
      <c r="G76" s="9"/>
      <c r="H76" s="9"/>
      <c r="I76" s="9"/>
      <c r="J76" s="9"/>
      <c r="K76" s="9"/>
      <c r="L76" s="9"/>
      <c r="M76" s="9"/>
      <c r="N76" s="9"/>
      <c r="O76" s="9"/>
      <c r="P76" s="9"/>
      <c r="Q76" s="9"/>
      <c r="R76" s="9"/>
      <c r="S76" s="9"/>
      <c r="T76" s="9"/>
      <c r="U76" s="9"/>
      <c r="V76" s="9"/>
      <c r="W76" s="9"/>
      <c r="X76" s="9"/>
      <c r="Y76" s="9"/>
      <c r="Z76" s="9"/>
      <c r="AA76" s="9"/>
      <c r="AB76" s="9"/>
      <c r="AC76" s="9"/>
      <c r="AD76" s="9"/>
      <c r="AE76" s="9"/>
      <c r="AF76" s="9"/>
      <c r="AG76" s="9"/>
      <c r="AH76" s="9"/>
      <c r="AI76" s="9"/>
    </row>
    <row r="77" spans="1:35" x14ac:dyDescent="0.45">
      <c r="A77" s="8"/>
      <c r="B77" s="9"/>
      <c r="C77" s="9"/>
      <c r="D77" s="9"/>
      <c r="E77" s="9"/>
      <c r="F77" s="9"/>
      <c r="G77" s="9"/>
      <c r="H77" s="9"/>
      <c r="I77" s="9"/>
      <c r="J77" s="9"/>
      <c r="K77" s="9"/>
      <c r="L77" s="9"/>
      <c r="M77" s="9"/>
      <c r="N77" s="9"/>
      <c r="O77" s="9"/>
      <c r="P77" s="9"/>
      <c r="Q77" s="9"/>
      <c r="R77" s="9"/>
      <c r="S77" s="9"/>
      <c r="T77" s="9"/>
      <c r="U77" s="9"/>
      <c r="V77" s="9"/>
      <c r="W77" s="9"/>
      <c r="X77" s="9"/>
      <c r="Y77" s="9"/>
      <c r="Z77" s="9"/>
      <c r="AA77" s="9"/>
      <c r="AB77" s="9"/>
      <c r="AC77" s="9"/>
      <c r="AD77" s="9"/>
      <c r="AE77" s="9"/>
      <c r="AF77" s="9"/>
      <c r="AG77" s="9"/>
      <c r="AH77" s="9"/>
      <c r="AI77" s="9"/>
    </row>
    <row r="78" spans="1:35" x14ac:dyDescent="0.45">
      <c r="A78" s="8"/>
      <c r="B78" s="9"/>
      <c r="C78" s="9"/>
      <c r="D78" s="9"/>
      <c r="E78" s="9"/>
      <c r="F78" s="9"/>
      <c r="G78" s="9"/>
      <c r="H78" s="9"/>
      <c r="I78" s="9"/>
      <c r="J78" s="9"/>
      <c r="K78" s="9"/>
      <c r="L78" s="9"/>
      <c r="M78" s="9"/>
      <c r="N78" s="9"/>
      <c r="O78" s="9"/>
      <c r="P78" s="9"/>
      <c r="Q78" s="9"/>
      <c r="R78" s="9"/>
      <c r="S78" s="9"/>
      <c r="T78" s="9"/>
      <c r="U78" s="9"/>
      <c r="V78" s="9"/>
      <c r="W78" s="9"/>
      <c r="X78" s="9"/>
      <c r="Y78" s="9"/>
      <c r="Z78" s="9"/>
      <c r="AA78" s="9"/>
      <c r="AB78" s="9"/>
      <c r="AC78" s="9"/>
      <c r="AD78" s="9"/>
      <c r="AE78" s="9"/>
      <c r="AF78" s="9"/>
      <c r="AG78" s="9"/>
      <c r="AH78" s="9"/>
      <c r="AI78" s="9"/>
    </row>
    <row r="79" spans="1:35" x14ac:dyDescent="0.45">
      <c r="A79" s="8"/>
      <c r="B79" s="9"/>
      <c r="C79" s="9"/>
      <c r="D79" s="9"/>
      <c r="E79" s="9"/>
      <c r="F79" s="9"/>
      <c r="G79" s="9"/>
      <c r="H79" s="9"/>
      <c r="I79" s="9"/>
      <c r="J79" s="9"/>
      <c r="K79" s="9"/>
      <c r="L79" s="9"/>
      <c r="M79" s="9"/>
      <c r="N79" s="9"/>
      <c r="O79" s="9"/>
      <c r="P79" s="9"/>
      <c r="Q79" s="9"/>
      <c r="R79" s="9"/>
      <c r="S79" s="9"/>
      <c r="T79" s="9"/>
      <c r="U79" s="9"/>
      <c r="V79" s="9"/>
      <c r="W79" s="9"/>
      <c r="X79" s="9"/>
      <c r="Y79" s="9"/>
      <c r="Z79" s="9"/>
      <c r="AA79" s="9"/>
      <c r="AB79" s="9"/>
      <c r="AC79" s="9"/>
      <c r="AD79" s="9"/>
      <c r="AE79" s="9"/>
      <c r="AF79" s="9"/>
      <c r="AG79" s="9"/>
      <c r="AH79" s="9"/>
      <c r="AI79" s="9"/>
    </row>
    <row r="80" spans="1:35" x14ac:dyDescent="0.45">
      <c r="A80" s="8"/>
      <c r="B80" s="9"/>
      <c r="C80" s="9"/>
      <c r="D80" s="9"/>
      <c r="E80" s="9"/>
      <c r="F80" s="9"/>
      <c r="G80" s="9"/>
      <c r="H80" s="9"/>
      <c r="I80" s="9"/>
      <c r="J80" s="9"/>
      <c r="K80" s="9"/>
      <c r="L80" s="9"/>
      <c r="M80" s="9"/>
      <c r="N80" s="9"/>
      <c r="O80" s="9"/>
      <c r="P80" s="9"/>
      <c r="Q80" s="9"/>
      <c r="R80" s="9"/>
      <c r="S80" s="9"/>
      <c r="T80" s="9"/>
      <c r="U80" s="9"/>
      <c r="V80" s="9"/>
      <c r="W80" s="9"/>
      <c r="X80" s="9"/>
      <c r="Y80" s="9"/>
      <c r="Z80" s="9"/>
      <c r="AA80" s="9"/>
      <c r="AB80" s="9"/>
      <c r="AC80" s="9"/>
      <c r="AD80" s="9"/>
      <c r="AE80" s="9"/>
      <c r="AF80" s="9"/>
      <c r="AG80" s="9"/>
      <c r="AH80" s="9"/>
      <c r="AI80" s="9"/>
    </row>
    <row r="81" spans="1:35" x14ac:dyDescent="0.45">
      <c r="A81" s="8"/>
      <c r="B81" s="9"/>
      <c r="C81" s="9"/>
      <c r="D81" s="9"/>
      <c r="E81" s="9"/>
      <c r="F81" s="9"/>
      <c r="G81" s="9"/>
      <c r="H81" s="9"/>
      <c r="I81" s="9"/>
      <c r="J81" s="9"/>
      <c r="K81" s="9"/>
      <c r="L81" s="9"/>
      <c r="M81" s="9"/>
      <c r="N81" s="9"/>
      <c r="O81" s="9"/>
      <c r="P81" s="9"/>
      <c r="Q81" s="9"/>
      <c r="R81" s="9"/>
      <c r="S81" s="9"/>
      <c r="T81" s="9"/>
      <c r="U81" s="9"/>
      <c r="V81" s="9"/>
      <c r="W81" s="9"/>
      <c r="X81" s="9"/>
      <c r="Y81" s="9"/>
      <c r="Z81" s="9"/>
      <c r="AA81" s="9"/>
      <c r="AB81" s="9"/>
      <c r="AC81" s="9"/>
      <c r="AD81" s="9"/>
      <c r="AE81" s="9"/>
      <c r="AF81" s="9"/>
      <c r="AG81" s="9"/>
      <c r="AH81" s="9"/>
      <c r="AI81" s="9"/>
    </row>
    <row r="82" spans="1:35" x14ac:dyDescent="0.45">
      <c r="A82" s="10"/>
      <c r="B82" s="11"/>
      <c r="C82" s="11"/>
      <c r="D82" s="11"/>
      <c r="E82" s="11"/>
      <c r="F82" s="11"/>
      <c r="G82" s="11"/>
      <c r="H82" s="11"/>
      <c r="I82" s="11"/>
      <c r="J82" s="11"/>
      <c r="K82" s="11"/>
      <c r="L82" s="11"/>
      <c r="M82" s="11"/>
      <c r="N82" s="11"/>
      <c r="O82" s="11"/>
      <c r="P82" s="11"/>
      <c r="Q82" s="11"/>
      <c r="R82" s="11"/>
      <c r="S82" s="11"/>
      <c r="T82" s="11"/>
      <c r="U82" s="11"/>
      <c r="V82" s="11"/>
      <c r="W82" s="11"/>
      <c r="X82" s="11"/>
      <c r="Y82" s="11"/>
      <c r="Z82" s="11"/>
      <c r="AA82" s="11"/>
      <c r="AB82" s="11"/>
      <c r="AC82" s="11"/>
      <c r="AD82" s="11"/>
      <c r="AE82" s="11"/>
      <c r="AF82" s="11"/>
      <c r="AG82" s="11"/>
      <c r="AH82" s="11"/>
      <c r="AI82" s="11"/>
    </row>
    <row r="83" spans="1:35" x14ac:dyDescent="0.45">
      <c r="A83" s="13"/>
    </row>
    <row r="84" spans="1:35" x14ac:dyDescent="0.45">
      <c r="A84" s="13"/>
    </row>
    <row r="85" spans="1:35" x14ac:dyDescent="0.45">
      <c r="A85" s="8"/>
      <c r="B85" s="9"/>
      <c r="C85" s="9"/>
      <c r="D85" s="9"/>
      <c r="E85" s="9"/>
      <c r="F85" s="9"/>
      <c r="G85" s="9"/>
      <c r="H85" s="9"/>
      <c r="I85" s="9"/>
      <c r="J85" s="9"/>
      <c r="K85" s="9"/>
      <c r="L85" s="9"/>
      <c r="M85" s="9"/>
      <c r="N85" s="9"/>
      <c r="O85" s="9"/>
      <c r="P85" s="9"/>
      <c r="Q85" s="9"/>
      <c r="R85" s="9"/>
      <c r="S85" s="9"/>
      <c r="T85" s="9"/>
      <c r="U85" s="9"/>
      <c r="V85" s="9"/>
      <c r="W85" s="9"/>
      <c r="X85" s="9"/>
      <c r="Y85" s="9"/>
      <c r="Z85" s="9"/>
      <c r="AA85" s="9"/>
      <c r="AB85" s="9"/>
      <c r="AC85" s="9"/>
      <c r="AD85" s="9"/>
      <c r="AE85" s="9"/>
      <c r="AF85" s="9"/>
      <c r="AG85" s="9"/>
      <c r="AH85" s="9"/>
      <c r="AI85" s="9"/>
    </row>
    <row r="86" spans="1:35" x14ac:dyDescent="0.45">
      <c r="A86" s="8"/>
      <c r="B86" s="9"/>
      <c r="C86" s="9"/>
      <c r="D86" s="9"/>
      <c r="E86" s="9"/>
      <c r="F86" s="9"/>
      <c r="G86" s="9"/>
      <c r="H86" s="9"/>
      <c r="I86" s="9"/>
      <c r="J86" s="9"/>
      <c r="K86" s="9"/>
      <c r="L86" s="9"/>
      <c r="M86" s="9"/>
      <c r="N86" s="9"/>
      <c r="O86" s="9"/>
      <c r="P86" s="9"/>
      <c r="Q86" s="9"/>
      <c r="R86" s="9"/>
      <c r="S86" s="9"/>
      <c r="T86" s="9"/>
      <c r="U86" s="9"/>
      <c r="V86" s="9"/>
      <c r="W86" s="9"/>
      <c r="X86" s="9"/>
      <c r="Y86" s="9"/>
      <c r="Z86" s="9"/>
      <c r="AA86" s="9"/>
      <c r="AB86" s="9"/>
      <c r="AC86" s="9"/>
      <c r="AD86" s="9"/>
      <c r="AE86" s="9"/>
      <c r="AF86" s="9"/>
      <c r="AG86" s="9"/>
      <c r="AH86" s="9"/>
      <c r="AI86" s="9"/>
    </row>
    <row r="87" spans="1:35" x14ac:dyDescent="0.45">
      <c r="A87" s="8"/>
      <c r="B87" s="9"/>
      <c r="C87" s="9"/>
      <c r="D87" s="9"/>
      <c r="E87" s="9"/>
      <c r="F87" s="9"/>
      <c r="G87" s="9"/>
      <c r="H87" s="9"/>
      <c r="I87" s="9"/>
      <c r="J87" s="9"/>
      <c r="K87" s="9"/>
      <c r="L87" s="9"/>
      <c r="M87" s="9"/>
      <c r="N87" s="9"/>
      <c r="O87" s="9"/>
      <c r="P87" s="9"/>
      <c r="Q87" s="9"/>
      <c r="R87" s="9"/>
      <c r="S87" s="9"/>
      <c r="T87" s="9"/>
      <c r="U87" s="9"/>
      <c r="V87" s="9"/>
      <c r="W87" s="9"/>
      <c r="X87" s="9"/>
      <c r="Y87" s="9"/>
      <c r="Z87" s="9"/>
      <c r="AA87" s="9"/>
      <c r="AB87" s="9"/>
      <c r="AC87" s="9"/>
      <c r="AD87" s="9"/>
      <c r="AE87" s="9"/>
      <c r="AF87" s="9"/>
      <c r="AG87" s="9"/>
      <c r="AH87" s="9"/>
      <c r="AI87" s="9"/>
    </row>
    <row r="88" spans="1:35" x14ac:dyDescent="0.45">
      <c r="A88" s="8"/>
      <c r="B88" s="9"/>
      <c r="C88" s="9"/>
      <c r="D88" s="9"/>
      <c r="E88" s="9"/>
      <c r="F88" s="9"/>
      <c r="G88" s="9"/>
      <c r="H88" s="9"/>
      <c r="I88" s="9"/>
      <c r="J88" s="9"/>
      <c r="K88" s="9"/>
      <c r="L88" s="9"/>
      <c r="M88" s="9"/>
      <c r="N88" s="9"/>
      <c r="O88" s="9"/>
      <c r="P88" s="9"/>
      <c r="Q88" s="9"/>
      <c r="R88" s="9"/>
      <c r="S88" s="9"/>
      <c r="T88" s="9"/>
      <c r="U88" s="9"/>
      <c r="V88" s="9"/>
      <c r="W88" s="9"/>
      <c r="X88" s="9"/>
      <c r="Y88" s="9"/>
      <c r="Z88" s="9"/>
      <c r="AA88" s="9"/>
      <c r="AB88" s="9"/>
      <c r="AC88" s="9"/>
      <c r="AD88" s="9"/>
      <c r="AE88" s="9"/>
      <c r="AF88" s="9"/>
      <c r="AG88" s="9"/>
      <c r="AH88" s="9"/>
      <c r="AI88" s="9"/>
    </row>
    <row r="89" spans="1:35" x14ac:dyDescent="0.45">
      <c r="A89" s="8"/>
      <c r="B89" s="9"/>
      <c r="C89" s="9"/>
      <c r="D89" s="9"/>
      <c r="E89" s="9"/>
      <c r="F89" s="9"/>
      <c r="G89" s="9"/>
      <c r="H89" s="9"/>
      <c r="I89" s="9"/>
      <c r="J89" s="9"/>
      <c r="K89" s="9"/>
      <c r="L89" s="9"/>
      <c r="M89" s="9"/>
      <c r="N89" s="9"/>
      <c r="O89" s="9"/>
      <c r="P89" s="9"/>
      <c r="Q89" s="9"/>
      <c r="R89" s="9"/>
      <c r="S89" s="9"/>
      <c r="T89" s="9"/>
      <c r="U89" s="9"/>
      <c r="V89" s="9"/>
      <c r="W89" s="9"/>
      <c r="X89" s="9"/>
      <c r="Y89" s="9"/>
      <c r="Z89" s="9"/>
      <c r="AA89" s="9"/>
      <c r="AB89" s="9"/>
      <c r="AC89" s="9"/>
      <c r="AD89" s="9"/>
      <c r="AE89" s="9"/>
      <c r="AF89" s="9"/>
      <c r="AG89" s="9"/>
      <c r="AH89" s="9"/>
      <c r="AI89" s="9"/>
    </row>
    <row r="90" spans="1:35" x14ac:dyDescent="0.45">
      <c r="A90" s="8"/>
      <c r="B90" s="9"/>
      <c r="C90" s="9"/>
      <c r="D90" s="9"/>
      <c r="E90" s="9"/>
      <c r="F90" s="9"/>
      <c r="G90" s="9"/>
      <c r="H90" s="9"/>
      <c r="I90" s="9"/>
      <c r="J90" s="9"/>
      <c r="K90" s="9"/>
      <c r="L90" s="9"/>
      <c r="M90" s="9"/>
      <c r="N90" s="9"/>
      <c r="O90" s="9"/>
      <c r="P90" s="9"/>
      <c r="Q90" s="9"/>
      <c r="R90" s="9"/>
      <c r="S90" s="9"/>
      <c r="T90" s="9"/>
      <c r="U90" s="9"/>
      <c r="V90" s="9"/>
      <c r="W90" s="9"/>
      <c r="X90" s="9"/>
      <c r="Y90" s="9"/>
      <c r="Z90" s="9"/>
      <c r="AA90" s="9"/>
      <c r="AB90" s="9"/>
      <c r="AC90" s="9"/>
      <c r="AD90" s="9"/>
      <c r="AE90" s="9"/>
      <c r="AF90" s="9"/>
      <c r="AG90" s="9"/>
      <c r="AH90" s="9"/>
      <c r="AI90" s="9"/>
    </row>
    <row r="91" spans="1:35" x14ac:dyDescent="0.45">
      <c r="A91" s="8"/>
      <c r="B91" s="9"/>
      <c r="C91" s="9"/>
      <c r="D91" s="9"/>
      <c r="E91" s="9"/>
      <c r="F91" s="9"/>
      <c r="G91" s="9"/>
      <c r="H91" s="9"/>
      <c r="I91" s="9"/>
      <c r="J91" s="9"/>
      <c r="K91" s="9"/>
      <c r="L91" s="9"/>
      <c r="M91" s="9"/>
      <c r="N91" s="9"/>
      <c r="O91" s="9"/>
      <c r="P91" s="9"/>
      <c r="Q91" s="9"/>
      <c r="R91" s="9"/>
      <c r="S91" s="9"/>
      <c r="T91" s="9"/>
      <c r="U91" s="9"/>
      <c r="V91" s="9"/>
      <c r="W91" s="9"/>
      <c r="X91" s="9"/>
      <c r="Y91" s="9"/>
      <c r="Z91" s="9"/>
      <c r="AA91" s="9"/>
      <c r="AB91" s="9"/>
      <c r="AC91" s="9"/>
      <c r="AD91" s="9"/>
      <c r="AE91" s="9"/>
      <c r="AF91" s="9"/>
      <c r="AG91" s="9"/>
      <c r="AH91" s="9"/>
      <c r="AI91" s="9"/>
    </row>
    <row r="92" spans="1:35" x14ac:dyDescent="0.45">
      <c r="A92" s="8"/>
      <c r="B92" s="9"/>
      <c r="C92" s="9"/>
      <c r="D92" s="9"/>
      <c r="E92" s="9"/>
      <c r="F92" s="9"/>
      <c r="G92" s="9"/>
      <c r="H92" s="9"/>
      <c r="I92" s="9"/>
      <c r="J92" s="9"/>
      <c r="K92" s="9"/>
      <c r="L92" s="9"/>
      <c r="M92" s="9"/>
      <c r="N92" s="9"/>
      <c r="O92" s="9"/>
      <c r="P92" s="9"/>
      <c r="Q92" s="9"/>
      <c r="R92" s="9"/>
      <c r="S92" s="9"/>
      <c r="T92" s="9"/>
      <c r="U92" s="9"/>
      <c r="V92" s="9"/>
      <c r="W92" s="9"/>
      <c r="X92" s="9"/>
      <c r="Y92" s="9"/>
      <c r="Z92" s="9"/>
      <c r="AA92" s="9"/>
      <c r="AB92" s="9"/>
      <c r="AC92" s="9"/>
      <c r="AD92" s="9"/>
      <c r="AE92" s="9"/>
      <c r="AF92" s="9"/>
      <c r="AG92" s="9"/>
      <c r="AH92" s="9"/>
      <c r="AI92" s="9"/>
    </row>
    <row r="93" spans="1:35" x14ac:dyDescent="0.45">
      <c r="A93" s="8"/>
      <c r="B93" s="9"/>
      <c r="C93" s="9"/>
      <c r="D93" s="9"/>
      <c r="E93" s="9"/>
      <c r="F93" s="9"/>
      <c r="G93" s="9"/>
      <c r="H93" s="9"/>
      <c r="I93" s="9"/>
      <c r="J93" s="9"/>
      <c r="K93" s="9"/>
      <c r="L93" s="9"/>
      <c r="M93" s="9"/>
      <c r="N93" s="9"/>
      <c r="O93" s="9"/>
      <c r="P93" s="9"/>
      <c r="Q93" s="9"/>
      <c r="R93" s="9"/>
      <c r="S93" s="9"/>
      <c r="T93" s="9"/>
      <c r="U93" s="9"/>
      <c r="V93" s="9"/>
      <c r="W93" s="9"/>
      <c r="X93" s="9"/>
      <c r="Y93" s="9"/>
      <c r="Z93" s="9"/>
      <c r="AA93" s="9"/>
      <c r="AB93" s="9"/>
      <c r="AC93" s="9"/>
      <c r="AD93" s="9"/>
      <c r="AE93" s="9"/>
      <c r="AF93" s="9"/>
      <c r="AG93" s="9"/>
      <c r="AH93" s="9"/>
      <c r="AI93" s="9"/>
    </row>
    <row r="94" spans="1:35" x14ac:dyDescent="0.45">
      <c r="A94" s="8"/>
      <c r="B94" s="9"/>
      <c r="C94" s="9"/>
      <c r="D94" s="9"/>
      <c r="E94" s="9"/>
      <c r="F94" s="9"/>
      <c r="G94" s="9"/>
      <c r="H94" s="9"/>
      <c r="I94" s="9"/>
      <c r="J94" s="9"/>
      <c r="K94" s="9"/>
      <c r="L94" s="9"/>
      <c r="M94" s="9"/>
      <c r="N94" s="9"/>
      <c r="O94" s="9"/>
      <c r="P94" s="9"/>
      <c r="Q94" s="9"/>
      <c r="R94" s="9"/>
      <c r="S94" s="9"/>
      <c r="T94" s="9"/>
      <c r="U94" s="9"/>
      <c r="V94" s="9"/>
      <c r="W94" s="9"/>
      <c r="X94" s="9"/>
      <c r="Y94" s="9"/>
      <c r="Z94" s="9"/>
      <c r="AA94" s="9"/>
      <c r="AB94" s="9"/>
      <c r="AC94" s="9"/>
      <c r="AD94" s="9"/>
      <c r="AE94" s="9"/>
      <c r="AF94" s="9"/>
      <c r="AG94" s="9"/>
      <c r="AH94" s="9"/>
      <c r="AI94" s="9"/>
    </row>
    <row r="95" spans="1:35" x14ac:dyDescent="0.45">
      <c r="A95" s="8"/>
      <c r="B95" s="9"/>
      <c r="C95" s="9"/>
      <c r="D95" s="9"/>
      <c r="E95" s="9"/>
      <c r="F95" s="9"/>
      <c r="G95" s="9"/>
      <c r="H95" s="9"/>
      <c r="I95" s="9"/>
      <c r="J95" s="9"/>
      <c r="K95" s="9"/>
      <c r="L95" s="9"/>
      <c r="M95" s="9"/>
      <c r="N95" s="9"/>
      <c r="O95" s="9"/>
      <c r="P95" s="9"/>
      <c r="Q95" s="9"/>
      <c r="R95" s="9"/>
      <c r="S95" s="9"/>
      <c r="T95" s="9"/>
      <c r="U95" s="9"/>
      <c r="V95" s="9"/>
      <c r="W95" s="9"/>
      <c r="X95" s="9"/>
      <c r="Y95" s="9"/>
      <c r="Z95" s="9"/>
      <c r="AA95" s="9"/>
      <c r="AB95" s="9"/>
      <c r="AC95" s="9"/>
      <c r="AD95" s="9"/>
      <c r="AE95" s="9"/>
      <c r="AF95" s="9"/>
      <c r="AG95" s="9"/>
      <c r="AH95" s="9"/>
      <c r="AI95" s="9"/>
    </row>
    <row r="96" spans="1:35" x14ac:dyDescent="0.45">
      <c r="A96" s="14"/>
      <c r="B96" s="9"/>
      <c r="C96" s="9"/>
      <c r="D96" s="9"/>
      <c r="E96" s="9"/>
      <c r="F96" s="9"/>
      <c r="G96" s="9"/>
      <c r="H96" s="9"/>
      <c r="I96" s="9"/>
      <c r="J96" s="9"/>
      <c r="K96" s="9"/>
      <c r="L96" s="9"/>
      <c r="M96" s="9"/>
      <c r="N96" s="9"/>
      <c r="O96" s="9"/>
      <c r="P96" s="9"/>
      <c r="Q96" s="9"/>
      <c r="R96" s="9"/>
      <c r="S96" s="9"/>
      <c r="T96" s="9"/>
      <c r="U96" s="9"/>
      <c r="V96" s="9"/>
      <c r="W96" s="9"/>
      <c r="X96" s="9"/>
      <c r="Y96" s="9"/>
      <c r="Z96" s="9"/>
      <c r="AA96" s="9"/>
      <c r="AB96" s="9"/>
      <c r="AC96" s="9"/>
      <c r="AD96" s="9"/>
      <c r="AE96" s="9"/>
      <c r="AF96" s="9"/>
      <c r="AG96" s="9"/>
      <c r="AH96" s="9"/>
      <c r="AI96" s="9"/>
    </row>
    <row r="97" spans="1:35" x14ac:dyDescent="0.45">
      <c r="A97" s="12"/>
      <c r="B97" s="9"/>
      <c r="C97" s="9"/>
      <c r="D97" s="9"/>
      <c r="E97" s="9"/>
      <c r="F97" s="9"/>
      <c r="G97" s="9"/>
      <c r="H97" s="9"/>
      <c r="I97" s="9"/>
      <c r="J97" s="9"/>
      <c r="K97" s="9"/>
      <c r="L97" s="9"/>
      <c r="M97" s="9"/>
      <c r="N97" s="9"/>
      <c r="O97" s="9"/>
      <c r="P97" s="9"/>
      <c r="Q97" s="9"/>
      <c r="R97" s="9"/>
      <c r="S97" s="9"/>
      <c r="T97" s="9"/>
      <c r="U97" s="9"/>
      <c r="V97" s="9"/>
      <c r="W97" s="9"/>
      <c r="X97" s="9"/>
      <c r="Y97" s="9"/>
      <c r="Z97" s="9"/>
      <c r="AA97" s="9"/>
      <c r="AB97" s="9"/>
      <c r="AC97" s="9"/>
      <c r="AD97" s="9"/>
      <c r="AE97" s="9"/>
      <c r="AF97" s="9"/>
      <c r="AG97" s="9"/>
      <c r="AH97" s="9"/>
      <c r="AI97" s="9"/>
    </row>
    <row r="98" spans="1:35" x14ac:dyDescent="0.45">
      <c r="A98" s="8"/>
      <c r="B98" s="9"/>
      <c r="C98" s="9"/>
      <c r="D98" s="9"/>
      <c r="E98" s="9"/>
      <c r="F98" s="9"/>
      <c r="G98" s="9"/>
      <c r="H98" s="9"/>
      <c r="I98" s="9"/>
      <c r="J98" s="9"/>
      <c r="K98" s="9"/>
      <c r="L98" s="9"/>
      <c r="M98" s="9"/>
      <c r="N98" s="9"/>
      <c r="O98" s="9"/>
      <c r="P98" s="9"/>
      <c r="Q98" s="9"/>
      <c r="R98" s="9"/>
      <c r="S98" s="9"/>
      <c r="T98" s="9"/>
      <c r="U98" s="9"/>
      <c r="V98" s="9"/>
      <c r="W98" s="9"/>
      <c r="X98" s="9"/>
      <c r="Y98" s="9"/>
      <c r="Z98" s="9"/>
      <c r="AA98" s="9"/>
      <c r="AB98" s="9"/>
      <c r="AC98" s="9"/>
      <c r="AD98" s="9"/>
      <c r="AE98" s="9"/>
      <c r="AF98" s="9"/>
      <c r="AG98" s="9"/>
      <c r="AH98" s="9"/>
      <c r="AI98" s="9"/>
    </row>
    <row r="99" spans="1:35" x14ac:dyDescent="0.45">
      <c r="A99" s="8"/>
      <c r="B99" s="9"/>
      <c r="C99" s="9"/>
      <c r="D99" s="9"/>
      <c r="E99" s="9"/>
      <c r="F99" s="9"/>
      <c r="G99" s="9"/>
      <c r="H99" s="9"/>
      <c r="I99" s="9"/>
      <c r="J99" s="9"/>
      <c r="K99" s="9"/>
      <c r="L99" s="9"/>
      <c r="M99" s="9"/>
      <c r="N99" s="9"/>
      <c r="O99" s="9"/>
      <c r="P99" s="9"/>
      <c r="Q99" s="9"/>
      <c r="R99" s="9"/>
      <c r="S99" s="9"/>
      <c r="T99" s="9"/>
      <c r="U99" s="9"/>
      <c r="V99" s="9"/>
      <c r="W99" s="9"/>
      <c r="X99" s="9"/>
      <c r="Y99" s="9"/>
      <c r="Z99" s="9"/>
      <c r="AA99" s="9"/>
      <c r="AB99" s="9"/>
      <c r="AC99" s="9"/>
      <c r="AD99" s="9"/>
      <c r="AE99" s="9"/>
      <c r="AF99" s="9"/>
      <c r="AG99" s="9"/>
      <c r="AH99" s="9"/>
      <c r="AI99" s="9"/>
    </row>
    <row r="100" spans="1:35" x14ac:dyDescent="0.45">
      <c r="A100" s="8"/>
      <c r="B100" s="9"/>
      <c r="C100" s="9"/>
      <c r="D100" s="9"/>
      <c r="E100" s="9"/>
      <c r="F100" s="9"/>
      <c r="G100" s="9"/>
      <c r="H100" s="9"/>
      <c r="I100" s="9"/>
      <c r="J100" s="9"/>
      <c r="K100" s="9"/>
      <c r="L100" s="9"/>
      <c r="M100" s="9"/>
      <c r="N100" s="9"/>
      <c r="O100" s="9"/>
      <c r="P100" s="9"/>
      <c r="Q100" s="9"/>
      <c r="R100" s="9"/>
      <c r="S100" s="9"/>
      <c r="T100" s="9"/>
      <c r="U100" s="9"/>
      <c r="V100" s="9"/>
      <c r="W100" s="9"/>
      <c r="X100" s="9"/>
      <c r="Y100" s="9"/>
      <c r="Z100" s="9"/>
      <c r="AA100" s="9"/>
      <c r="AB100" s="9"/>
      <c r="AC100" s="9"/>
      <c r="AD100" s="9"/>
      <c r="AE100" s="9"/>
      <c r="AF100" s="9"/>
      <c r="AG100" s="9"/>
      <c r="AH100" s="9"/>
      <c r="AI100" s="9"/>
    </row>
    <row r="101" spans="1:35" x14ac:dyDescent="0.45">
      <c r="A101" s="13"/>
    </row>
    <row r="102" spans="1:35" x14ac:dyDescent="0.45">
      <c r="A102" s="8"/>
      <c r="B102" s="9"/>
      <c r="C102" s="9"/>
      <c r="D102" s="9"/>
      <c r="E102" s="9"/>
      <c r="F102" s="9"/>
      <c r="G102" s="9"/>
      <c r="H102" s="9"/>
      <c r="I102" s="9"/>
      <c r="J102" s="9"/>
      <c r="K102" s="9"/>
      <c r="L102" s="9"/>
      <c r="M102" s="9"/>
      <c r="N102" s="9"/>
      <c r="O102" s="9"/>
      <c r="P102" s="9"/>
      <c r="Q102" s="9"/>
      <c r="R102" s="9"/>
      <c r="S102" s="9"/>
      <c r="T102" s="9"/>
      <c r="U102" s="9"/>
      <c r="V102" s="9"/>
      <c r="W102" s="9"/>
      <c r="X102" s="9"/>
      <c r="Y102" s="9"/>
      <c r="Z102" s="9"/>
      <c r="AA102" s="9"/>
      <c r="AB102" s="9"/>
      <c r="AC102" s="9"/>
      <c r="AD102" s="9"/>
      <c r="AE102" s="9"/>
      <c r="AF102" s="9"/>
      <c r="AG102" s="9"/>
      <c r="AH102" s="9"/>
      <c r="AI102" s="9"/>
    </row>
    <row r="103" spans="1:35" x14ac:dyDescent="0.45">
      <c r="A103" s="8"/>
      <c r="B103" s="9"/>
      <c r="C103" s="9"/>
      <c r="D103" s="9"/>
      <c r="E103" s="9"/>
      <c r="F103" s="9"/>
      <c r="G103" s="9"/>
      <c r="H103" s="9"/>
      <c r="I103" s="9"/>
      <c r="J103" s="9"/>
      <c r="K103" s="9"/>
      <c r="L103" s="9"/>
      <c r="M103" s="9"/>
      <c r="N103" s="9"/>
      <c r="O103" s="9"/>
      <c r="P103" s="9"/>
      <c r="Q103" s="9"/>
      <c r="R103" s="9"/>
      <c r="S103" s="9"/>
      <c r="T103" s="9"/>
      <c r="U103" s="9"/>
      <c r="V103" s="9"/>
      <c r="W103" s="9"/>
      <c r="X103" s="9"/>
      <c r="Y103" s="9"/>
      <c r="Z103" s="9"/>
      <c r="AA103" s="9"/>
      <c r="AB103" s="9"/>
      <c r="AC103" s="9"/>
      <c r="AD103" s="9"/>
      <c r="AE103" s="9"/>
      <c r="AF103" s="9"/>
      <c r="AG103" s="9"/>
      <c r="AH103" s="9"/>
      <c r="AI103" s="9"/>
    </row>
    <row r="104" spans="1:35" x14ac:dyDescent="0.45">
      <c r="A104" s="8"/>
      <c r="B104" s="9"/>
      <c r="C104" s="9"/>
      <c r="D104" s="9"/>
      <c r="E104" s="9"/>
      <c r="F104" s="9"/>
      <c r="G104" s="9"/>
      <c r="H104" s="9"/>
      <c r="I104" s="9"/>
      <c r="J104" s="9"/>
      <c r="K104" s="9"/>
      <c r="L104" s="9"/>
      <c r="M104" s="9"/>
      <c r="N104" s="9"/>
      <c r="O104" s="9"/>
      <c r="P104" s="9"/>
      <c r="Q104" s="9"/>
      <c r="R104" s="9"/>
      <c r="S104" s="9"/>
      <c r="T104" s="9"/>
      <c r="U104" s="9"/>
      <c r="V104" s="9"/>
      <c r="W104" s="9"/>
      <c r="X104" s="9"/>
      <c r="Y104" s="9"/>
      <c r="Z104" s="9"/>
      <c r="AA104" s="9"/>
      <c r="AB104" s="9"/>
      <c r="AC104" s="9"/>
      <c r="AD104" s="9"/>
      <c r="AE104" s="9"/>
      <c r="AF104" s="9"/>
      <c r="AG104" s="9"/>
      <c r="AH104" s="9"/>
      <c r="AI104" s="9"/>
    </row>
    <row r="105" spans="1:35" x14ac:dyDescent="0.45">
      <c r="A105" s="8"/>
      <c r="B105" s="9"/>
      <c r="C105" s="9"/>
      <c r="D105" s="9"/>
      <c r="E105" s="9"/>
      <c r="F105" s="9"/>
      <c r="G105" s="9"/>
      <c r="H105" s="9"/>
      <c r="I105" s="9"/>
      <c r="J105" s="9"/>
      <c r="K105" s="9"/>
      <c r="L105" s="9"/>
      <c r="M105" s="9"/>
      <c r="N105" s="9"/>
      <c r="O105" s="9"/>
      <c r="P105" s="9"/>
      <c r="Q105" s="9"/>
      <c r="R105" s="9"/>
      <c r="S105" s="9"/>
      <c r="T105" s="9"/>
      <c r="U105" s="9"/>
      <c r="V105" s="9"/>
      <c r="W105" s="9"/>
      <c r="X105" s="9"/>
      <c r="Y105" s="9"/>
      <c r="Z105" s="9"/>
      <c r="AA105" s="9"/>
      <c r="AB105" s="9"/>
      <c r="AC105" s="9"/>
      <c r="AD105" s="9"/>
      <c r="AE105" s="9"/>
      <c r="AF105" s="9"/>
      <c r="AG105" s="9"/>
      <c r="AH105" s="9"/>
      <c r="AI105" s="9"/>
    </row>
    <row r="106" spans="1:35" x14ac:dyDescent="0.45">
      <c r="A106" s="8"/>
      <c r="B106" s="9"/>
      <c r="C106" s="9"/>
      <c r="D106" s="9"/>
      <c r="E106" s="9"/>
      <c r="F106" s="9"/>
      <c r="G106" s="9"/>
      <c r="H106" s="9"/>
      <c r="I106" s="9"/>
      <c r="J106" s="9"/>
      <c r="K106" s="9"/>
      <c r="L106" s="9"/>
      <c r="M106" s="9"/>
      <c r="N106" s="9"/>
      <c r="O106" s="9"/>
      <c r="P106" s="9"/>
      <c r="Q106" s="9"/>
      <c r="R106" s="9"/>
      <c r="S106" s="9"/>
      <c r="T106" s="9"/>
      <c r="U106" s="9"/>
      <c r="V106" s="9"/>
      <c r="W106" s="9"/>
      <c r="X106" s="9"/>
      <c r="Y106" s="9"/>
      <c r="Z106" s="9"/>
      <c r="AA106" s="9"/>
      <c r="AB106" s="9"/>
      <c r="AC106" s="9"/>
      <c r="AD106" s="9"/>
      <c r="AE106" s="9"/>
      <c r="AF106" s="9"/>
      <c r="AG106" s="9"/>
      <c r="AH106" s="9"/>
      <c r="AI106" s="9"/>
    </row>
    <row r="107" spans="1:35" x14ac:dyDescent="0.45">
      <c r="A107" s="8"/>
      <c r="B107" s="9"/>
      <c r="C107" s="9"/>
      <c r="D107" s="9"/>
      <c r="E107" s="9"/>
      <c r="F107" s="9"/>
      <c r="G107" s="9"/>
      <c r="H107" s="9"/>
      <c r="I107" s="9"/>
      <c r="J107" s="9"/>
      <c r="K107" s="9"/>
      <c r="L107" s="9"/>
      <c r="M107" s="9"/>
      <c r="N107" s="9"/>
      <c r="O107" s="9"/>
      <c r="P107" s="9"/>
      <c r="Q107" s="9"/>
      <c r="R107" s="9"/>
      <c r="S107" s="9"/>
      <c r="T107" s="9"/>
      <c r="U107" s="9"/>
      <c r="V107" s="9"/>
      <c r="W107" s="9"/>
      <c r="X107" s="9"/>
      <c r="Y107" s="9"/>
      <c r="Z107" s="9"/>
      <c r="AA107" s="9"/>
      <c r="AB107" s="9"/>
      <c r="AC107" s="9"/>
      <c r="AD107" s="9"/>
      <c r="AE107" s="9"/>
      <c r="AF107" s="9"/>
      <c r="AG107" s="9"/>
      <c r="AH107" s="9"/>
      <c r="AI107" s="9"/>
    </row>
    <row r="108" spans="1:35" x14ac:dyDescent="0.45">
      <c r="A108" s="8"/>
      <c r="B108" s="9"/>
      <c r="C108" s="9"/>
      <c r="D108" s="9"/>
      <c r="E108" s="9"/>
      <c r="F108" s="9"/>
      <c r="G108" s="9"/>
      <c r="H108" s="9"/>
      <c r="I108" s="9"/>
      <c r="J108" s="9"/>
      <c r="K108" s="9"/>
      <c r="L108" s="9"/>
      <c r="M108" s="9"/>
      <c r="N108" s="9"/>
      <c r="O108" s="9"/>
      <c r="P108" s="9"/>
      <c r="Q108" s="9"/>
      <c r="R108" s="9"/>
      <c r="S108" s="9"/>
      <c r="T108" s="9"/>
      <c r="U108" s="9"/>
      <c r="V108" s="9"/>
      <c r="W108" s="9"/>
      <c r="X108" s="9"/>
      <c r="Y108" s="9"/>
      <c r="Z108" s="9"/>
      <c r="AA108" s="9"/>
      <c r="AB108" s="9"/>
      <c r="AC108" s="9"/>
      <c r="AD108" s="9"/>
      <c r="AE108" s="9"/>
      <c r="AF108" s="9"/>
      <c r="AG108" s="9"/>
      <c r="AH108" s="9"/>
      <c r="AI108" s="9"/>
    </row>
    <row r="109" spans="1:35" x14ac:dyDescent="0.45">
      <c r="A109" s="8"/>
      <c r="B109" s="9"/>
      <c r="C109" s="9"/>
      <c r="D109" s="9"/>
      <c r="E109" s="9"/>
      <c r="F109" s="9"/>
      <c r="G109" s="9"/>
      <c r="H109" s="9"/>
      <c r="I109" s="9"/>
      <c r="J109" s="9"/>
      <c r="K109" s="9"/>
      <c r="L109" s="9"/>
      <c r="M109" s="9"/>
      <c r="N109" s="9"/>
      <c r="O109" s="9"/>
      <c r="P109" s="9"/>
      <c r="Q109" s="9"/>
      <c r="R109" s="9"/>
      <c r="S109" s="9"/>
      <c r="T109" s="9"/>
      <c r="U109" s="9"/>
      <c r="V109" s="9"/>
      <c r="W109" s="9"/>
      <c r="X109" s="9"/>
      <c r="Y109" s="9"/>
      <c r="Z109" s="9"/>
      <c r="AA109" s="9"/>
      <c r="AB109" s="9"/>
      <c r="AC109" s="9"/>
      <c r="AD109" s="9"/>
      <c r="AE109" s="9"/>
      <c r="AF109" s="9"/>
      <c r="AG109" s="9"/>
      <c r="AH109" s="9"/>
      <c r="AI109" s="9"/>
    </row>
    <row r="110" spans="1:35" x14ac:dyDescent="0.45">
      <c r="A110" s="8"/>
      <c r="B110" s="9"/>
      <c r="C110" s="9"/>
      <c r="D110" s="9"/>
      <c r="E110" s="9"/>
      <c r="F110" s="9"/>
      <c r="G110" s="9"/>
      <c r="H110" s="9"/>
      <c r="I110" s="9"/>
      <c r="J110" s="9"/>
      <c r="K110" s="9"/>
      <c r="L110" s="9"/>
      <c r="M110" s="9"/>
      <c r="N110" s="9"/>
      <c r="O110" s="9"/>
      <c r="P110" s="9"/>
      <c r="Q110" s="9"/>
      <c r="R110" s="9"/>
      <c r="S110" s="9"/>
      <c r="T110" s="9"/>
      <c r="U110" s="9"/>
      <c r="V110" s="9"/>
      <c r="W110" s="9"/>
      <c r="X110" s="9"/>
      <c r="Y110" s="9"/>
      <c r="Z110" s="9"/>
      <c r="AA110" s="9"/>
      <c r="AB110" s="9"/>
      <c r="AC110" s="9"/>
      <c r="AD110" s="9"/>
      <c r="AE110" s="9"/>
      <c r="AF110" s="9"/>
      <c r="AG110" s="9"/>
      <c r="AH110" s="9"/>
      <c r="AI110" s="9"/>
    </row>
    <row r="111" spans="1:35" x14ac:dyDescent="0.45">
      <c r="A111" s="8"/>
      <c r="B111" s="9"/>
      <c r="C111" s="9"/>
      <c r="D111" s="9"/>
      <c r="E111" s="9"/>
      <c r="F111" s="9"/>
      <c r="G111" s="9"/>
      <c r="H111" s="9"/>
      <c r="I111" s="9"/>
      <c r="J111" s="9"/>
      <c r="K111" s="9"/>
      <c r="L111" s="9"/>
      <c r="M111" s="9"/>
      <c r="N111" s="9"/>
      <c r="O111" s="9"/>
      <c r="P111" s="9"/>
      <c r="Q111" s="9"/>
      <c r="R111" s="9"/>
      <c r="S111" s="9"/>
      <c r="T111" s="9"/>
      <c r="U111" s="9"/>
      <c r="V111" s="9"/>
      <c r="W111" s="9"/>
      <c r="X111" s="9"/>
      <c r="Y111" s="9"/>
      <c r="Z111" s="9"/>
      <c r="AA111" s="9"/>
      <c r="AB111" s="9"/>
      <c r="AC111" s="9"/>
      <c r="AD111" s="9"/>
      <c r="AE111" s="9"/>
      <c r="AF111" s="9"/>
      <c r="AG111" s="9"/>
      <c r="AH111" s="9"/>
      <c r="AI111" s="9"/>
    </row>
    <row r="112" spans="1:35" x14ac:dyDescent="0.45">
      <c r="A112" s="8"/>
      <c r="B112" s="9"/>
      <c r="C112" s="9"/>
      <c r="D112" s="9"/>
      <c r="E112" s="9"/>
      <c r="F112" s="9"/>
      <c r="G112" s="9"/>
      <c r="H112" s="9"/>
      <c r="I112" s="9"/>
      <c r="J112" s="9"/>
      <c r="K112" s="9"/>
      <c r="L112" s="9"/>
      <c r="M112" s="9"/>
      <c r="N112" s="9"/>
      <c r="O112" s="9"/>
      <c r="P112" s="9"/>
      <c r="Q112" s="9"/>
      <c r="R112" s="9"/>
      <c r="S112" s="9"/>
      <c r="T112" s="9"/>
      <c r="U112" s="9"/>
      <c r="V112" s="9"/>
      <c r="W112" s="9"/>
      <c r="X112" s="9"/>
      <c r="Y112" s="9"/>
      <c r="Z112" s="9"/>
      <c r="AA112" s="9"/>
      <c r="AB112" s="9"/>
      <c r="AC112" s="9"/>
      <c r="AD112" s="9"/>
      <c r="AE112" s="9"/>
      <c r="AF112" s="9"/>
      <c r="AG112" s="9"/>
      <c r="AH112" s="9"/>
      <c r="AI112" s="9"/>
    </row>
    <row r="113" spans="1:35" x14ac:dyDescent="0.45">
      <c r="A113" s="10"/>
      <c r="B113" s="11"/>
      <c r="C113" s="11"/>
      <c r="D113" s="11"/>
      <c r="E113" s="11"/>
      <c r="F113" s="11"/>
      <c r="G113" s="11"/>
      <c r="H113" s="11"/>
      <c r="I113" s="11"/>
      <c r="J113" s="11"/>
      <c r="K113" s="11"/>
      <c r="L113" s="11"/>
      <c r="M113" s="11"/>
      <c r="N113" s="11"/>
      <c r="O113" s="11"/>
      <c r="P113" s="11"/>
      <c r="Q113" s="11"/>
      <c r="R113" s="11"/>
      <c r="S113" s="11"/>
      <c r="T113" s="11"/>
      <c r="U113" s="11"/>
      <c r="V113" s="11"/>
      <c r="W113" s="11"/>
      <c r="X113" s="11"/>
      <c r="Y113" s="11"/>
      <c r="Z113" s="11"/>
      <c r="AA113" s="11"/>
      <c r="AB113" s="11"/>
      <c r="AC113" s="11"/>
      <c r="AD113" s="11"/>
      <c r="AE113" s="11"/>
      <c r="AF113" s="11"/>
      <c r="AG113" s="11"/>
      <c r="AH113" s="11"/>
      <c r="AI113" s="11"/>
    </row>
    <row r="114" spans="1:35" x14ac:dyDescent="0.45">
      <c r="A114" s="1"/>
    </row>
    <row r="115" spans="1:35" x14ac:dyDescent="0.45">
      <c r="A115" s="15"/>
      <c r="B115" s="16"/>
      <c r="C115" s="16"/>
      <c r="D115" s="16"/>
      <c r="E115" s="16"/>
      <c r="F115" s="16"/>
      <c r="G115" s="16"/>
      <c r="H115" s="16"/>
      <c r="I115" s="16"/>
      <c r="J115" s="16"/>
      <c r="K115" s="16"/>
      <c r="L115" s="16"/>
      <c r="M115" s="16"/>
      <c r="N115" s="16"/>
      <c r="O115" s="16"/>
      <c r="P115" s="16"/>
      <c r="Q115" s="16"/>
      <c r="R115" s="16"/>
      <c r="S115" s="16"/>
      <c r="T115" s="16"/>
      <c r="U115" s="16"/>
      <c r="V115" s="16"/>
      <c r="W115" s="16"/>
      <c r="X115" s="16"/>
      <c r="Y115" s="16"/>
      <c r="Z115" s="16"/>
      <c r="AA115" s="16"/>
      <c r="AB115" s="16"/>
      <c r="AC115" s="16"/>
      <c r="AD115" s="16"/>
      <c r="AE115" s="16"/>
      <c r="AF115" s="16"/>
      <c r="AG115" s="16"/>
      <c r="AH115" s="16"/>
      <c r="AI115" s="16"/>
    </row>
    <row r="116" spans="1:35" x14ac:dyDescent="0.45">
      <c r="A116" s="15"/>
      <c r="B116" s="16"/>
      <c r="C116" s="17"/>
      <c r="D116" s="17"/>
      <c r="E116" s="17"/>
      <c r="F116" s="17"/>
      <c r="G116" s="17"/>
      <c r="H116" s="17"/>
      <c r="I116" s="17"/>
      <c r="J116" s="17"/>
      <c r="K116" s="17"/>
      <c r="L116" s="17"/>
      <c r="M116" s="17"/>
      <c r="N116" s="17"/>
      <c r="O116" s="17"/>
      <c r="P116" s="17"/>
      <c r="Q116" s="17"/>
      <c r="R116" s="17"/>
      <c r="S116" s="17"/>
      <c r="T116" s="17"/>
      <c r="U116" s="17"/>
      <c r="V116" s="17"/>
      <c r="W116" s="17"/>
      <c r="X116" s="17"/>
      <c r="Y116" s="17"/>
      <c r="Z116" s="17"/>
    </row>
    <row r="117" spans="1:35" x14ac:dyDescent="0.45">
      <c r="A117" s="15"/>
      <c r="B117" s="17"/>
      <c r="C117" s="18"/>
      <c r="D117" s="18"/>
      <c r="E117" s="18"/>
      <c r="F117" s="18"/>
      <c r="G117" s="18"/>
      <c r="H117" s="18"/>
      <c r="I117" s="18"/>
      <c r="J117" s="18"/>
      <c r="K117" s="18"/>
      <c r="L117" s="18"/>
      <c r="M117" s="18"/>
      <c r="N117" s="18"/>
      <c r="O117" s="18"/>
      <c r="P117" s="18"/>
      <c r="Q117" s="18"/>
      <c r="R117" s="18"/>
      <c r="S117" s="18"/>
      <c r="T117" s="18"/>
      <c r="U117" s="18"/>
      <c r="V117" s="18"/>
      <c r="W117" s="18"/>
      <c r="X117" s="18"/>
      <c r="Y117" s="18"/>
      <c r="Z117" s="18"/>
    </row>
    <row r="118" spans="1:35" x14ac:dyDescent="0.45">
      <c r="A118" s="15"/>
      <c r="B118" s="18"/>
      <c r="C118" s="18"/>
      <c r="D118" s="18"/>
      <c r="E118" s="18"/>
      <c r="F118" s="18"/>
      <c r="G118" s="18"/>
      <c r="H118" s="18"/>
      <c r="I118" s="18"/>
      <c r="J118" s="18"/>
      <c r="K118" s="18"/>
      <c r="L118" s="18"/>
      <c r="M118" s="18"/>
      <c r="N118" s="18"/>
      <c r="O118" s="18"/>
      <c r="P118" s="18"/>
      <c r="Q118" s="18"/>
      <c r="R118" s="18"/>
      <c r="S118" s="18"/>
      <c r="T118" s="18"/>
      <c r="U118" s="18"/>
      <c r="V118" s="18"/>
      <c r="W118" s="18"/>
      <c r="X118" s="18"/>
      <c r="Y118" s="18"/>
      <c r="Z118" s="18"/>
      <c r="AA118" s="18"/>
      <c r="AB118" s="18"/>
      <c r="AC118" s="18"/>
      <c r="AD118" s="18"/>
      <c r="AE118" s="18"/>
      <c r="AF118" s="18"/>
      <c r="AG118" s="18"/>
      <c r="AH118" s="18"/>
      <c r="AI118" s="18"/>
    </row>
    <row r="119" spans="1:35" x14ac:dyDescent="0.45">
      <c r="A119" s="1"/>
    </row>
    <row r="120" spans="1:35" x14ac:dyDescent="0.45">
      <c r="A120" s="8"/>
      <c r="B120" s="9"/>
      <c r="C120" s="9"/>
      <c r="D120" s="9"/>
      <c r="E120" s="9"/>
      <c r="F120" s="9"/>
      <c r="G120" s="9"/>
      <c r="H120" s="9"/>
      <c r="I120" s="9"/>
      <c r="J120" s="9"/>
      <c r="K120" s="9"/>
      <c r="L120" s="9"/>
      <c r="M120" s="9"/>
      <c r="N120" s="9"/>
      <c r="O120" s="9"/>
      <c r="P120" s="9"/>
      <c r="Q120" s="9"/>
      <c r="R120" s="9"/>
      <c r="S120" s="9"/>
      <c r="T120" s="9"/>
      <c r="U120" s="9"/>
      <c r="V120" s="9"/>
      <c r="W120" s="9"/>
      <c r="X120" s="9"/>
      <c r="Y120" s="9"/>
      <c r="Z120" s="9"/>
      <c r="AA120" s="9"/>
      <c r="AB120" s="9"/>
      <c r="AC120" s="9"/>
      <c r="AD120" s="9"/>
      <c r="AE120" s="9"/>
      <c r="AF120" s="9"/>
      <c r="AG120" s="9"/>
      <c r="AH120" s="9"/>
      <c r="AI120" s="9"/>
    </row>
    <row r="121" spans="1:35" x14ac:dyDescent="0.45">
      <c r="A121" s="8"/>
      <c r="B121" s="9"/>
      <c r="C121" s="9"/>
      <c r="D121" s="9"/>
      <c r="E121" s="9"/>
      <c r="F121" s="9"/>
      <c r="G121" s="9"/>
      <c r="H121" s="9"/>
      <c r="I121" s="9"/>
      <c r="J121" s="9"/>
      <c r="K121" s="9"/>
      <c r="L121" s="9"/>
      <c r="M121" s="9"/>
      <c r="N121" s="9"/>
      <c r="O121" s="9"/>
      <c r="P121" s="9"/>
      <c r="Q121" s="9"/>
      <c r="R121" s="9"/>
      <c r="S121" s="9"/>
      <c r="T121" s="9"/>
      <c r="U121" s="9"/>
      <c r="V121" s="9"/>
      <c r="W121" s="9"/>
      <c r="X121" s="9"/>
      <c r="Y121" s="9"/>
      <c r="Z121" s="9"/>
      <c r="AA121" s="9"/>
      <c r="AB121" s="9"/>
      <c r="AC121" s="9"/>
      <c r="AD121" s="9"/>
      <c r="AE121" s="9"/>
      <c r="AF121" s="9"/>
      <c r="AG121" s="9"/>
      <c r="AH121" s="9"/>
      <c r="AI121" s="9"/>
    </row>
    <row r="122" spans="1:35" x14ac:dyDescent="0.45">
      <c r="A122" s="8"/>
      <c r="B122" s="9"/>
      <c r="C122" s="9"/>
      <c r="D122" s="9"/>
      <c r="E122" s="9"/>
      <c r="F122" s="9"/>
      <c r="G122" s="9"/>
      <c r="H122" s="9"/>
      <c r="I122" s="9"/>
      <c r="J122" s="9"/>
      <c r="K122" s="9"/>
      <c r="L122" s="9"/>
      <c r="M122" s="9"/>
      <c r="N122" s="9"/>
      <c r="O122" s="9"/>
      <c r="P122" s="9"/>
      <c r="Q122" s="9"/>
      <c r="R122" s="9"/>
      <c r="S122" s="9"/>
      <c r="T122" s="9"/>
      <c r="U122" s="9"/>
      <c r="V122" s="9"/>
      <c r="W122" s="9"/>
      <c r="X122" s="9"/>
      <c r="Y122" s="9"/>
      <c r="Z122" s="9"/>
      <c r="AA122" s="9"/>
      <c r="AB122" s="9"/>
      <c r="AC122" s="9"/>
      <c r="AD122" s="9"/>
      <c r="AE122" s="9"/>
      <c r="AF122" s="9"/>
      <c r="AG122" s="9"/>
      <c r="AH122" s="9"/>
      <c r="AI122" s="9"/>
    </row>
    <row r="123" spans="1:35" x14ac:dyDescent="0.45">
      <c r="A123" s="8"/>
      <c r="B123" s="9"/>
      <c r="C123" s="9"/>
      <c r="D123" s="9"/>
      <c r="E123" s="9"/>
      <c r="F123" s="9"/>
      <c r="G123" s="9"/>
      <c r="H123" s="9"/>
      <c r="I123" s="9"/>
      <c r="J123" s="9"/>
      <c r="K123" s="9"/>
      <c r="L123" s="9"/>
      <c r="M123" s="9"/>
      <c r="N123" s="9"/>
      <c r="O123" s="9"/>
      <c r="P123" s="9"/>
      <c r="Q123" s="9"/>
      <c r="R123" s="9"/>
      <c r="S123" s="9"/>
      <c r="T123" s="9"/>
      <c r="U123" s="9"/>
      <c r="V123" s="9"/>
      <c r="W123" s="9"/>
      <c r="X123" s="9"/>
      <c r="Y123" s="9"/>
      <c r="Z123" s="9"/>
      <c r="AA123" s="9"/>
      <c r="AB123" s="9"/>
      <c r="AC123" s="9"/>
      <c r="AD123" s="9"/>
      <c r="AE123" s="9"/>
      <c r="AF123" s="9"/>
      <c r="AG123" s="9"/>
      <c r="AH123" s="9"/>
      <c r="AI123" s="9"/>
    </row>
    <row r="124" spans="1:35" x14ac:dyDescent="0.45">
      <c r="A124" s="8"/>
      <c r="B124" s="9"/>
      <c r="C124" s="9"/>
      <c r="D124" s="9"/>
      <c r="E124" s="9"/>
      <c r="F124" s="9"/>
      <c r="G124" s="9"/>
      <c r="H124" s="9"/>
      <c r="I124" s="9"/>
      <c r="J124" s="9"/>
      <c r="K124" s="9"/>
      <c r="L124" s="9"/>
      <c r="M124" s="9"/>
      <c r="N124" s="9"/>
      <c r="O124" s="9"/>
      <c r="P124" s="9"/>
      <c r="Q124" s="9"/>
      <c r="R124" s="9"/>
      <c r="S124" s="9"/>
      <c r="T124" s="9"/>
      <c r="U124" s="9"/>
      <c r="V124" s="9"/>
      <c r="W124" s="9"/>
      <c r="X124" s="9"/>
      <c r="Y124" s="9"/>
      <c r="Z124" s="9"/>
      <c r="AA124" s="9"/>
      <c r="AB124" s="9"/>
      <c r="AC124" s="9"/>
      <c r="AD124" s="9"/>
      <c r="AE124" s="9"/>
      <c r="AF124" s="9"/>
      <c r="AG124" s="9"/>
      <c r="AH124" s="9"/>
      <c r="AI124" s="9"/>
    </row>
    <row r="125" spans="1:35" x14ac:dyDescent="0.45">
      <c r="A125" s="8"/>
      <c r="B125" s="9"/>
      <c r="C125" s="9"/>
      <c r="D125" s="9"/>
      <c r="E125" s="9"/>
      <c r="F125" s="9"/>
      <c r="G125" s="9"/>
      <c r="H125" s="9"/>
      <c r="I125" s="9"/>
      <c r="J125" s="9"/>
      <c r="K125" s="9"/>
      <c r="L125" s="9"/>
      <c r="M125" s="9"/>
      <c r="N125" s="9"/>
      <c r="O125" s="9"/>
      <c r="P125" s="9"/>
      <c r="Q125" s="9"/>
      <c r="R125" s="9"/>
      <c r="S125" s="9"/>
      <c r="T125" s="9"/>
      <c r="U125" s="9"/>
      <c r="V125" s="9"/>
      <c r="W125" s="9"/>
      <c r="X125" s="9"/>
      <c r="Y125" s="9"/>
      <c r="Z125" s="9"/>
      <c r="AA125" s="9"/>
      <c r="AB125" s="9"/>
      <c r="AC125" s="9"/>
      <c r="AD125" s="9"/>
      <c r="AE125" s="9"/>
      <c r="AF125" s="9"/>
      <c r="AG125" s="9"/>
      <c r="AH125" s="9"/>
      <c r="AI125" s="9"/>
    </row>
    <row r="126" spans="1:35" x14ac:dyDescent="0.45">
      <c r="A126" s="8"/>
      <c r="B126" s="9"/>
      <c r="C126" s="9"/>
      <c r="D126" s="9"/>
      <c r="E126" s="9"/>
      <c r="F126" s="9"/>
      <c r="G126" s="9"/>
      <c r="H126" s="9"/>
      <c r="I126" s="9"/>
      <c r="J126" s="9"/>
      <c r="K126" s="9"/>
      <c r="L126" s="9"/>
      <c r="M126" s="9"/>
      <c r="N126" s="9"/>
      <c r="O126" s="9"/>
      <c r="P126" s="9"/>
      <c r="Q126" s="9"/>
      <c r="R126" s="9"/>
      <c r="S126" s="9"/>
      <c r="T126" s="9"/>
      <c r="U126" s="9"/>
      <c r="V126" s="9"/>
      <c r="W126" s="9"/>
      <c r="X126" s="9"/>
      <c r="Y126" s="9"/>
      <c r="Z126" s="9"/>
      <c r="AA126" s="9"/>
      <c r="AB126" s="9"/>
      <c r="AC126" s="9"/>
      <c r="AD126" s="9"/>
      <c r="AE126" s="9"/>
      <c r="AF126" s="9"/>
      <c r="AG126" s="9"/>
      <c r="AH126" s="9"/>
      <c r="AI126" s="9"/>
    </row>
    <row r="127" spans="1:35" x14ac:dyDescent="0.45">
      <c r="A127" s="8"/>
      <c r="B127" s="9"/>
      <c r="C127" s="9"/>
      <c r="D127" s="9"/>
      <c r="E127" s="9"/>
      <c r="F127" s="9"/>
      <c r="G127" s="9"/>
      <c r="H127" s="9"/>
      <c r="I127" s="9"/>
      <c r="J127" s="9"/>
      <c r="K127" s="9"/>
      <c r="L127" s="9"/>
      <c r="M127" s="9"/>
      <c r="N127" s="9"/>
      <c r="O127" s="9"/>
      <c r="P127" s="9"/>
      <c r="Q127" s="9"/>
      <c r="R127" s="9"/>
      <c r="S127" s="9"/>
      <c r="T127" s="9"/>
      <c r="U127" s="9"/>
      <c r="V127" s="9"/>
      <c r="W127" s="9"/>
      <c r="X127" s="9"/>
      <c r="Y127" s="9"/>
      <c r="Z127" s="9"/>
      <c r="AA127" s="9"/>
      <c r="AB127" s="9"/>
      <c r="AC127" s="9"/>
      <c r="AD127" s="9"/>
      <c r="AE127" s="9"/>
      <c r="AF127" s="9"/>
      <c r="AG127" s="9"/>
      <c r="AH127" s="9"/>
      <c r="AI127" s="9"/>
    </row>
    <row r="128" spans="1:35" x14ac:dyDescent="0.45">
      <c r="A128" s="8"/>
      <c r="B128" s="9"/>
      <c r="C128" s="9"/>
      <c r="D128" s="9"/>
      <c r="E128" s="9"/>
      <c r="F128" s="9"/>
      <c r="G128" s="9"/>
      <c r="H128" s="9"/>
      <c r="I128" s="9"/>
      <c r="J128" s="9"/>
      <c r="K128" s="9"/>
      <c r="L128" s="9"/>
      <c r="M128" s="9"/>
      <c r="N128" s="9"/>
      <c r="O128" s="9"/>
      <c r="P128" s="9"/>
      <c r="Q128" s="9"/>
      <c r="R128" s="9"/>
      <c r="S128" s="9"/>
      <c r="T128" s="9"/>
      <c r="U128" s="9"/>
      <c r="V128" s="9"/>
      <c r="W128" s="9"/>
      <c r="X128" s="9"/>
      <c r="Y128" s="9"/>
      <c r="Z128" s="9"/>
      <c r="AA128" s="9"/>
      <c r="AB128" s="9"/>
      <c r="AC128" s="9"/>
      <c r="AD128" s="9"/>
      <c r="AE128" s="9"/>
      <c r="AF128" s="9"/>
      <c r="AG128" s="9"/>
      <c r="AH128" s="9"/>
      <c r="AI128" s="9"/>
    </row>
    <row r="129" spans="1:35" x14ac:dyDescent="0.45">
      <c r="A129" s="8"/>
      <c r="B129" s="9"/>
      <c r="C129" s="9"/>
      <c r="D129" s="9"/>
      <c r="E129" s="9"/>
      <c r="F129" s="9"/>
      <c r="G129" s="9"/>
      <c r="H129" s="9"/>
      <c r="I129" s="9"/>
      <c r="J129" s="9"/>
      <c r="K129" s="9"/>
      <c r="L129" s="9"/>
      <c r="M129" s="9"/>
      <c r="N129" s="9"/>
      <c r="O129" s="9"/>
      <c r="P129" s="9"/>
      <c r="Q129" s="9"/>
      <c r="R129" s="9"/>
      <c r="S129" s="9"/>
      <c r="T129" s="9"/>
      <c r="U129" s="9"/>
      <c r="V129" s="9"/>
      <c r="W129" s="9"/>
      <c r="X129" s="9"/>
      <c r="Y129" s="9"/>
      <c r="Z129" s="9"/>
      <c r="AA129" s="9"/>
      <c r="AB129" s="9"/>
      <c r="AC129" s="9"/>
      <c r="AD129" s="9"/>
      <c r="AE129" s="9"/>
      <c r="AF129" s="9"/>
      <c r="AG129" s="9"/>
      <c r="AH129" s="9"/>
      <c r="AI129" s="9"/>
    </row>
    <row r="130" spans="1:35" x14ac:dyDescent="0.45">
      <c r="A130" s="10"/>
      <c r="B130" s="11"/>
      <c r="C130" s="11"/>
      <c r="D130" s="11"/>
      <c r="E130" s="11"/>
      <c r="F130" s="11"/>
      <c r="G130" s="11"/>
      <c r="H130" s="11"/>
      <c r="I130" s="11"/>
      <c r="J130" s="11"/>
      <c r="K130" s="11"/>
      <c r="L130" s="11"/>
      <c r="M130" s="11"/>
      <c r="N130" s="11"/>
      <c r="O130" s="11"/>
      <c r="P130" s="11"/>
      <c r="Q130" s="11"/>
      <c r="R130" s="11"/>
      <c r="S130" s="11"/>
      <c r="T130" s="11"/>
      <c r="U130" s="11"/>
      <c r="V130" s="11"/>
      <c r="W130" s="11"/>
      <c r="X130" s="11"/>
      <c r="Y130" s="11"/>
      <c r="Z130" s="11"/>
      <c r="AA130" s="11"/>
      <c r="AB130" s="11"/>
      <c r="AC130" s="11"/>
      <c r="AD130" s="11"/>
      <c r="AE130" s="11"/>
      <c r="AF130" s="11"/>
      <c r="AG130" s="11"/>
      <c r="AH130" s="11"/>
      <c r="AI130" s="11"/>
    </row>
    <row r="131" spans="1:35" x14ac:dyDescent="0.45">
      <c r="A131" s="1"/>
    </row>
    <row r="132" spans="1:35" x14ac:dyDescent="0.45">
      <c r="A132" s="12"/>
      <c r="B132" s="19"/>
      <c r="C132" s="19"/>
      <c r="D132" s="19"/>
      <c r="E132" s="19"/>
      <c r="F132" s="19"/>
      <c r="G132" s="19"/>
      <c r="H132" s="19"/>
      <c r="I132" s="19"/>
      <c r="J132" s="19"/>
      <c r="K132" s="19"/>
      <c r="L132" s="19"/>
      <c r="M132" s="19"/>
      <c r="N132" s="19"/>
      <c r="O132" s="19"/>
      <c r="P132" s="19"/>
      <c r="Q132" s="19"/>
      <c r="R132" s="19"/>
      <c r="S132" s="19"/>
      <c r="T132" s="19"/>
      <c r="U132" s="19"/>
      <c r="V132" s="19"/>
      <c r="W132" s="19"/>
      <c r="X132" s="19"/>
      <c r="Y132" s="19"/>
      <c r="Z132" s="19"/>
      <c r="AA132" s="19"/>
      <c r="AB132" s="19"/>
      <c r="AC132" s="19"/>
      <c r="AD132" s="19"/>
      <c r="AE132" s="19"/>
      <c r="AF132" s="19"/>
      <c r="AG132" s="19"/>
      <c r="AH132" s="19"/>
      <c r="AI132" s="19"/>
    </row>
    <row r="133" spans="1:35" x14ac:dyDescent="0.45">
      <c r="A133" s="8"/>
      <c r="B133" s="19"/>
      <c r="C133" s="19"/>
      <c r="D133" s="19"/>
      <c r="E133" s="19"/>
      <c r="F133" s="19"/>
      <c r="G133" s="19"/>
      <c r="H133" s="19"/>
      <c r="I133" s="19"/>
      <c r="J133" s="19"/>
      <c r="K133" s="19"/>
      <c r="L133" s="19"/>
      <c r="M133" s="19"/>
      <c r="N133" s="19"/>
      <c r="O133" s="19"/>
      <c r="P133" s="19"/>
      <c r="Q133" s="19"/>
      <c r="R133" s="19"/>
      <c r="S133" s="19"/>
      <c r="T133" s="19"/>
      <c r="U133" s="19"/>
      <c r="V133" s="19"/>
      <c r="W133" s="19"/>
      <c r="X133" s="19"/>
      <c r="Y133" s="19"/>
      <c r="Z133" s="19"/>
      <c r="AA133" s="19"/>
      <c r="AB133" s="19"/>
      <c r="AC133" s="19"/>
      <c r="AD133" s="19"/>
      <c r="AE133" s="19"/>
      <c r="AF133" s="19"/>
      <c r="AG133" s="19"/>
      <c r="AH133" s="19"/>
      <c r="AI133" s="19"/>
    </row>
    <row r="134" spans="1:35" x14ac:dyDescent="0.45">
      <c r="A134" s="8"/>
      <c r="B134" s="19"/>
      <c r="C134" s="19"/>
      <c r="D134" s="19"/>
      <c r="E134" s="19"/>
      <c r="F134" s="19"/>
      <c r="G134" s="19"/>
      <c r="H134" s="19"/>
      <c r="I134" s="19"/>
      <c r="J134" s="19"/>
      <c r="K134" s="19"/>
      <c r="L134" s="19"/>
      <c r="M134" s="19"/>
      <c r="N134" s="19"/>
      <c r="O134" s="19"/>
      <c r="P134" s="19"/>
      <c r="Q134" s="19"/>
      <c r="R134" s="19"/>
      <c r="S134" s="19"/>
      <c r="T134" s="19"/>
      <c r="U134" s="19"/>
      <c r="V134" s="19"/>
      <c r="W134" s="19"/>
      <c r="X134" s="19"/>
      <c r="Y134" s="19"/>
      <c r="Z134" s="19"/>
      <c r="AA134" s="19"/>
      <c r="AB134" s="19"/>
      <c r="AC134" s="19"/>
      <c r="AD134" s="19"/>
      <c r="AE134" s="19"/>
      <c r="AF134" s="19"/>
      <c r="AG134" s="19"/>
      <c r="AH134" s="19"/>
      <c r="AI134" s="19"/>
    </row>
    <row r="135" spans="1:35" x14ac:dyDescent="0.45">
      <c r="A135" s="8"/>
      <c r="B135" s="19"/>
      <c r="C135" s="19"/>
      <c r="D135" s="19"/>
      <c r="E135" s="19"/>
      <c r="F135" s="19"/>
      <c r="G135" s="19"/>
      <c r="H135" s="19"/>
      <c r="I135" s="19"/>
      <c r="J135" s="19"/>
      <c r="K135" s="19"/>
      <c r="L135" s="19"/>
      <c r="M135" s="19"/>
      <c r="N135" s="19"/>
      <c r="O135" s="19"/>
      <c r="P135" s="19"/>
      <c r="Q135" s="19"/>
      <c r="R135" s="19"/>
      <c r="S135" s="19"/>
      <c r="T135" s="19"/>
      <c r="U135" s="19"/>
      <c r="V135" s="19"/>
      <c r="W135" s="19"/>
      <c r="X135" s="19"/>
      <c r="Y135" s="19"/>
      <c r="Z135" s="19"/>
      <c r="AA135" s="19"/>
      <c r="AB135" s="19"/>
      <c r="AC135" s="19"/>
      <c r="AD135" s="19"/>
      <c r="AE135" s="19"/>
      <c r="AF135" s="19"/>
      <c r="AG135" s="19"/>
      <c r="AH135" s="19"/>
      <c r="AI135" s="19"/>
    </row>
    <row r="136" spans="1:35" x14ac:dyDescent="0.45">
      <c r="A136" s="8"/>
      <c r="B136" s="19"/>
      <c r="C136" s="19"/>
      <c r="D136" s="19"/>
      <c r="E136" s="19"/>
      <c r="F136" s="19"/>
      <c r="G136" s="19"/>
      <c r="H136" s="19"/>
      <c r="I136" s="19"/>
      <c r="J136" s="19"/>
      <c r="K136" s="19"/>
      <c r="L136" s="19"/>
      <c r="M136" s="19"/>
      <c r="N136" s="19"/>
      <c r="O136" s="19"/>
      <c r="P136" s="19"/>
      <c r="Q136" s="19"/>
      <c r="R136" s="19"/>
      <c r="S136" s="19"/>
      <c r="T136" s="19"/>
      <c r="U136" s="19"/>
      <c r="V136" s="19"/>
      <c r="W136" s="19"/>
      <c r="X136" s="19"/>
      <c r="Y136" s="19"/>
      <c r="Z136" s="19"/>
      <c r="AA136" s="19"/>
      <c r="AB136" s="19"/>
      <c r="AC136" s="19"/>
      <c r="AD136" s="19"/>
      <c r="AE136" s="19"/>
      <c r="AF136" s="19"/>
      <c r="AG136" s="19"/>
      <c r="AH136" s="19"/>
      <c r="AI136" s="19"/>
    </row>
    <row r="137" spans="1:35" x14ac:dyDescent="0.45">
      <c r="A137" s="8"/>
      <c r="B137" s="19"/>
      <c r="C137" s="19"/>
      <c r="D137" s="19"/>
      <c r="E137" s="19"/>
      <c r="F137" s="19"/>
      <c r="G137" s="19"/>
      <c r="H137" s="19"/>
      <c r="I137" s="19"/>
      <c r="J137" s="19"/>
      <c r="K137" s="19"/>
      <c r="L137" s="19"/>
      <c r="M137" s="19"/>
      <c r="N137" s="19"/>
      <c r="O137" s="19"/>
      <c r="P137" s="19"/>
      <c r="Q137" s="19"/>
      <c r="R137" s="19"/>
      <c r="S137" s="19"/>
      <c r="T137" s="19"/>
      <c r="U137" s="19"/>
      <c r="V137" s="19"/>
      <c r="W137" s="19"/>
      <c r="X137" s="19"/>
      <c r="Y137" s="19"/>
      <c r="Z137" s="19"/>
      <c r="AA137" s="19"/>
      <c r="AB137" s="19"/>
      <c r="AC137" s="19"/>
      <c r="AD137" s="19"/>
      <c r="AE137" s="19"/>
      <c r="AF137" s="19"/>
      <c r="AG137" s="19"/>
      <c r="AH137" s="19"/>
      <c r="AI137" s="19"/>
    </row>
    <row r="138" spans="1:35" x14ac:dyDescent="0.45">
      <c r="A138" s="8"/>
      <c r="B138" s="19"/>
      <c r="C138" s="19"/>
      <c r="D138" s="19"/>
      <c r="E138" s="19"/>
      <c r="F138" s="19"/>
      <c r="G138" s="19"/>
      <c r="H138" s="19"/>
      <c r="I138" s="19"/>
      <c r="J138" s="19"/>
      <c r="K138" s="19"/>
      <c r="L138" s="19"/>
      <c r="M138" s="19"/>
      <c r="N138" s="19"/>
      <c r="O138" s="19"/>
      <c r="P138" s="19"/>
      <c r="Q138" s="19"/>
      <c r="R138" s="19"/>
      <c r="S138" s="19"/>
      <c r="T138" s="19"/>
      <c r="U138" s="19"/>
      <c r="V138" s="19"/>
      <c r="W138" s="19"/>
      <c r="X138" s="19"/>
      <c r="Y138" s="19"/>
      <c r="Z138" s="19"/>
      <c r="AA138" s="19"/>
      <c r="AB138" s="19"/>
      <c r="AC138" s="19"/>
      <c r="AD138" s="19"/>
      <c r="AE138" s="19"/>
      <c r="AF138" s="19"/>
      <c r="AG138" s="19"/>
      <c r="AH138" s="19"/>
      <c r="AI138" s="19"/>
    </row>
    <row r="139" spans="1:35" x14ac:dyDescent="0.45">
      <c r="A139" s="8"/>
      <c r="B139" s="19"/>
      <c r="C139" s="19"/>
      <c r="D139" s="19"/>
      <c r="E139" s="19"/>
      <c r="F139" s="19"/>
      <c r="G139" s="19"/>
      <c r="H139" s="19"/>
      <c r="I139" s="19"/>
      <c r="J139" s="19"/>
      <c r="K139" s="19"/>
      <c r="L139" s="19"/>
      <c r="M139" s="19"/>
      <c r="N139" s="19"/>
      <c r="O139" s="19"/>
      <c r="P139" s="19"/>
      <c r="Q139" s="19"/>
      <c r="R139" s="19"/>
      <c r="S139" s="19"/>
      <c r="T139" s="19"/>
      <c r="U139" s="19"/>
      <c r="V139" s="19"/>
      <c r="W139" s="19"/>
      <c r="X139" s="19"/>
      <c r="Y139" s="19"/>
      <c r="Z139" s="19"/>
      <c r="AA139" s="19"/>
      <c r="AB139" s="19"/>
      <c r="AC139" s="19"/>
      <c r="AD139" s="19"/>
      <c r="AE139" s="19"/>
      <c r="AF139" s="19"/>
      <c r="AG139" s="19"/>
      <c r="AH139" s="19"/>
      <c r="AI139" s="19"/>
    </row>
    <row r="140" spans="1:35" x14ac:dyDescent="0.45">
      <c r="A140" s="8"/>
      <c r="B140" s="19"/>
      <c r="C140" s="19"/>
      <c r="D140" s="19"/>
      <c r="E140" s="19"/>
      <c r="F140" s="19"/>
      <c r="G140" s="19"/>
      <c r="H140" s="19"/>
      <c r="I140" s="19"/>
      <c r="J140" s="19"/>
      <c r="K140" s="19"/>
      <c r="L140" s="19"/>
      <c r="M140" s="19"/>
      <c r="N140" s="19"/>
      <c r="O140" s="19"/>
      <c r="P140" s="19"/>
      <c r="Q140" s="19"/>
      <c r="R140" s="19"/>
      <c r="S140" s="19"/>
      <c r="T140" s="19"/>
      <c r="U140" s="19"/>
      <c r="V140" s="19"/>
      <c r="W140" s="19"/>
      <c r="X140" s="19"/>
      <c r="Y140" s="19"/>
      <c r="Z140" s="19"/>
      <c r="AA140" s="19"/>
      <c r="AB140" s="19"/>
      <c r="AC140" s="19"/>
      <c r="AD140" s="19"/>
      <c r="AE140" s="19"/>
      <c r="AF140" s="19"/>
      <c r="AG140" s="19"/>
      <c r="AH140" s="19"/>
      <c r="AI140" s="19"/>
    </row>
    <row r="141" spans="1:35" x14ac:dyDescent="0.45">
      <c r="A141" s="8"/>
      <c r="B141" s="19"/>
      <c r="C141" s="19"/>
      <c r="D141" s="19"/>
      <c r="E141" s="19"/>
      <c r="F141" s="19"/>
      <c r="G141" s="19"/>
      <c r="H141" s="19"/>
      <c r="I141" s="19"/>
      <c r="J141" s="19"/>
      <c r="K141" s="19"/>
      <c r="L141" s="19"/>
      <c r="M141" s="19"/>
      <c r="N141" s="19"/>
      <c r="O141" s="19"/>
      <c r="P141" s="19"/>
      <c r="Q141" s="19"/>
      <c r="R141" s="19"/>
      <c r="S141" s="19"/>
      <c r="T141" s="19"/>
      <c r="U141" s="19"/>
      <c r="V141" s="19"/>
      <c r="W141" s="19"/>
      <c r="X141" s="19"/>
      <c r="Y141" s="19"/>
      <c r="Z141" s="19"/>
      <c r="AA141" s="19"/>
      <c r="AB141" s="19"/>
      <c r="AC141" s="19"/>
      <c r="AD141" s="19"/>
      <c r="AE141" s="19"/>
      <c r="AF141" s="19"/>
      <c r="AG141" s="19"/>
      <c r="AH141" s="19"/>
      <c r="AI141" s="19"/>
    </row>
    <row r="142" spans="1:35" x14ac:dyDescent="0.45">
      <c r="A142" s="8"/>
      <c r="B142" s="19"/>
      <c r="C142" s="19"/>
      <c r="D142" s="19"/>
      <c r="E142" s="19"/>
      <c r="F142" s="19"/>
      <c r="G142" s="19"/>
      <c r="H142" s="19"/>
      <c r="I142" s="19"/>
      <c r="J142" s="19"/>
      <c r="K142" s="19"/>
      <c r="L142" s="19"/>
      <c r="M142" s="19"/>
      <c r="N142" s="19"/>
      <c r="O142" s="19"/>
      <c r="P142" s="19"/>
      <c r="Q142" s="19"/>
      <c r="R142" s="19"/>
      <c r="S142" s="19"/>
      <c r="T142" s="19"/>
      <c r="U142" s="19"/>
      <c r="V142" s="19"/>
      <c r="W142" s="19"/>
      <c r="X142" s="19"/>
      <c r="Y142" s="19"/>
      <c r="Z142" s="19"/>
      <c r="AA142" s="19"/>
      <c r="AB142" s="19"/>
      <c r="AC142" s="19"/>
      <c r="AD142" s="19"/>
      <c r="AE142" s="19"/>
      <c r="AF142" s="19"/>
      <c r="AG142" s="19"/>
      <c r="AH142" s="19"/>
      <c r="AI142" s="19"/>
    </row>
    <row r="143" spans="1:35" x14ac:dyDescent="0.45">
      <c r="A143" s="8"/>
      <c r="B143" s="19"/>
      <c r="C143" s="19"/>
      <c r="D143" s="19"/>
      <c r="E143" s="19"/>
      <c r="F143" s="19"/>
      <c r="G143" s="19"/>
      <c r="H143" s="19"/>
      <c r="I143" s="19"/>
      <c r="J143" s="19"/>
      <c r="K143" s="19"/>
      <c r="L143" s="19"/>
      <c r="M143" s="19"/>
      <c r="N143" s="19"/>
      <c r="O143" s="19"/>
      <c r="P143" s="19"/>
      <c r="Q143" s="19"/>
      <c r="R143" s="19"/>
      <c r="S143" s="19"/>
      <c r="T143" s="19"/>
      <c r="U143" s="19"/>
      <c r="V143" s="19"/>
      <c r="W143" s="19"/>
      <c r="X143" s="19"/>
      <c r="Y143" s="19"/>
      <c r="Z143" s="19"/>
      <c r="AA143" s="19"/>
      <c r="AB143" s="19"/>
      <c r="AC143" s="19"/>
      <c r="AD143" s="19"/>
      <c r="AE143" s="19"/>
      <c r="AF143" s="19"/>
      <c r="AG143" s="19"/>
      <c r="AH143" s="19"/>
      <c r="AI143" s="19"/>
    </row>
    <row r="144" spans="1:35" x14ac:dyDescent="0.45">
      <c r="A144" s="8"/>
      <c r="B144" s="19"/>
      <c r="C144" s="19"/>
      <c r="D144" s="19"/>
      <c r="E144" s="19"/>
      <c r="F144" s="19"/>
      <c r="G144" s="19"/>
      <c r="H144" s="19"/>
      <c r="I144" s="19"/>
      <c r="J144" s="19"/>
      <c r="K144" s="19"/>
      <c r="L144" s="19"/>
      <c r="M144" s="19"/>
      <c r="N144" s="19"/>
      <c r="O144" s="19"/>
      <c r="P144" s="19"/>
      <c r="Q144" s="19"/>
      <c r="R144" s="19"/>
      <c r="S144" s="19"/>
      <c r="T144" s="19"/>
      <c r="U144" s="19"/>
      <c r="V144" s="19"/>
      <c r="W144" s="19"/>
      <c r="X144" s="19"/>
      <c r="Y144" s="19"/>
      <c r="Z144" s="19"/>
      <c r="AA144" s="19"/>
      <c r="AB144" s="19"/>
      <c r="AC144" s="19"/>
      <c r="AD144" s="19"/>
      <c r="AE144" s="19"/>
      <c r="AF144" s="19"/>
      <c r="AG144" s="19"/>
      <c r="AH144" s="19"/>
      <c r="AI144" s="19"/>
    </row>
    <row r="145" spans="1:35" x14ac:dyDescent="0.45">
      <c r="A145" s="8"/>
      <c r="B145" s="19"/>
      <c r="C145" s="19"/>
      <c r="D145" s="19"/>
      <c r="E145" s="19"/>
      <c r="F145" s="19"/>
      <c r="G145" s="19"/>
      <c r="H145" s="19"/>
      <c r="I145" s="19"/>
      <c r="J145" s="19"/>
      <c r="K145" s="19"/>
      <c r="L145" s="19"/>
      <c r="M145" s="19"/>
      <c r="N145" s="19"/>
      <c r="O145" s="19"/>
      <c r="P145" s="19"/>
      <c r="Q145" s="19"/>
      <c r="R145" s="19"/>
      <c r="S145" s="19"/>
      <c r="T145" s="19"/>
      <c r="U145" s="19"/>
      <c r="V145" s="19"/>
      <c r="W145" s="19"/>
      <c r="X145" s="19"/>
      <c r="Y145" s="19"/>
      <c r="Z145" s="19"/>
      <c r="AA145" s="19"/>
      <c r="AB145" s="19"/>
      <c r="AC145" s="19"/>
      <c r="AD145" s="19"/>
      <c r="AE145" s="19"/>
      <c r="AF145" s="19"/>
      <c r="AG145" s="19"/>
      <c r="AH145" s="19"/>
      <c r="AI145" s="19"/>
    </row>
    <row r="146" spans="1:35" x14ac:dyDescent="0.45">
      <c r="A146" s="8"/>
      <c r="B146" s="19"/>
      <c r="C146" s="19"/>
      <c r="D146" s="19"/>
      <c r="E146" s="19"/>
      <c r="F146" s="19"/>
      <c r="G146" s="19"/>
      <c r="H146" s="19"/>
      <c r="I146" s="19"/>
      <c r="J146" s="19"/>
      <c r="K146" s="19"/>
      <c r="L146" s="19"/>
      <c r="M146" s="19"/>
      <c r="N146" s="19"/>
      <c r="O146" s="19"/>
      <c r="P146" s="19"/>
      <c r="Q146" s="19"/>
      <c r="R146" s="19"/>
      <c r="S146" s="19"/>
      <c r="T146" s="19"/>
      <c r="U146" s="19"/>
      <c r="V146" s="19"/>
      <c r="W146" s="19"/>
      <c r="X146" s="19"/>
      <c r="Y146" s="19"/>
      <c r="Z146" s="19"/>
      <c r="AA146" s="19"/>
      <c r="AB146" s="19"/>
      <c r="AC146" s="19"/>
      <c r="AD146" s="19"/>
      <c r="AE146" s="19"/>
      <c r="AF146" s="19"/>
      <c r="AG146" s="19"/>
      <c r="AH146" s="19"/>
      <c r="AI146" s="19"/>
    </row>
    <row r="147" spans="1:35" x14ac:dyDescent="0.45">
      <c r="A147" s="8"/>
      <c r="B147" s="19"/>
      <c r="C147" s="19"/>
      <c r="D147" s="19"/>
      <c r="E147" s="19"/>
      <c r="F147" s="19"/>
      <c r="G147" s="19"/>
      <c r="H147" s="19"/>
      <c r="I147" s="19"/>
      <c r="J147" s="19"/>
      <c r="K147" s="19"/>
      <c r="L147" s="19"/>
      <c r="M147" s="19"/>
      <c r="N147" s="19"/>
      <c r="O147" s="19"/>
      <c r="P147" s="19"/>
      <c r="Q147" s="19"/>
      <c r="R147" s="19"/>
      <c r="S147" s="19"/>
      <c r="T147" s="19"/>
      <c r="U147" s="19"/>
      <c r="V147" s="19"/>
      <c r="W147" s="19"/>
      <c r="X147" s="19"/>
      <c r="Y147" s="19"/>
      <c r="Z147" s="19"/>
      <c r="AA147" s="19"/>
      <c r="AB147" s="19"/>
      <c r="AC147" s="19"/>
      <c r="AD147" s="19"/>
      <c r="AE147" s="19"/>
      <c r="AF147" s="19"/>
      <c r="AG147" s="19"/>
      <c r="AH147" s="19"/>
      <c r="AI147" s="19"/>
    </row>
    <row r="148" spans="1:35" x14ac:dyDescent="0.45">
      <c r="A148" s="8"/>
      <c r="B148" s="19"/>
      <c r="C148" s="19"/>
      <c r="D148" s="19"/>
      <c r="E148" s="19"/>
      <c r="F148" s="19"/>
      <c r="G148" s="19"/>
      <c r="H148" s="19"/>
      <c r="I148" s="19"/>
      <c r="J148" s="19"/>
      <c r="K148" s="19"/>
      <c r="L148" s="19"/>
      <c r="M148" s="19"/>
      <c r="N148" s="19"/>
      <c r="O148" s="19"/>
      <c r="P148" s="19"/>
      <c r="Q148" s="19"/>
      <c r="R148" s="19"/>
      <c r="S148" s="19"/>
      <c r="T148" s="19"/>
      <c r="U148" s="19"/>
      <c r="V148" s="19"/>
      <c r="W148" s="19"/>
      <c r="X148" s="19"/>
      <c r="Y148" s="19"/>
      <c r="Z148" s="19"/>
      <c r="AA148" s="19"/>
      <c r="AB148" s="19"/>
      <c r="AC148" s="19"/>
      <c r="AD148" s="19"/>
      <c r="AE148" s="19"/>
      <c r="AF148" s="19"/>
      <c r="AG148" s="19"/>
      <c r="AH148" s="19"/>
      <c r="AI148" s="19"/>
    </row>
    <row r="149" spans="1:35" x14ac:dyDescent="0.45">
      <c r="A149" s="8"/>
      <c r="B149" s="19"/>
      <c r="C149" s="19"/>
      <c r="D149" s="19"/>
      <c r="E149" s="19"/>
      <c r="F149" s="19"/>
      <c r="G149" s="19"/>
      <c r="H149" s="19"/>
      <c r="I149" s="19"/>
      <c r="J149" s="19"/>
      <c r="K149" s="19"/>
      <c r="L149" s="19"/>
      <c r="M149" s="19"/>
      <c r="N149" s="19"/>
      <c r="O149" s="19"/>
      <c r="P149" s="19"/>
      <c r="Q149" s="19"/>
      <c r="R149" s="19"/>
      <c r="S149" s="19"/>
      <c r="T149" s="19"/>
      <c r="U149" s="19"/>
      <c r="V149" s="19"/>
      <c r="W149" s="19"/>
      <c r="X149" s="19"/>
      <c r="Y149" s="19"/>
      <c r="Z149" s="19"/>
      <c r="AA149" s="19"/>
      <c r="AB149" s="19"/>
      <c r="AC149" s="19"/>
      <c r="AD149" s="19"/>
      <c r="AE149" s="19"/>
      <c r="AF149" s="19"/>
      <c r="AG149" s="19"/>
      <c r="AH149" s="19"/>
      <c r="AI149" s="19"/>
    </row>
    <row r="150" spans="1:35" x14ac:dyDescent="0.45">
      <c r="A150" s="8"/>
      <c r="B150" s="19"/>
      <c r="C150" s="19"/>
      <c r="D150" s="19"/>
      <c r="E150" s="19"/>
      <c r="F150" s="19"/>
      <c r="G150" s="19"/>
      <c r="H150" s="19"/>
      <c r="I150" s="19"/>
      <c r="J150" s="19"/>
      <c r="K150" s="19"/>
      <c r="L150" s="19"/>
      <c r="M150" s="19"/>
      <c r="N150" s="19"/>
      <c r="O150" s="19"/>
      <c r="P150" s="19"/>
      <c r="Q150" s="19"/>
      <c r="R150" s="19"/>
      <c r="S150" s="19"/>
      <c r="T150" s="19"/>
      <c r="U150" s="19"/>
      <c r="V150" s="19"/>
      <c r="W150" s="19"/>
      <c r="X150" s="19"/>
      <c r="Y150" s="19"/>
      <c r="Z150" s="19"/>
      <c r="AA150" s="19"/>
      <c r="AB150" s="19"/>
      <c r="AC150" s="19"/>
      <c r="AD150" s="19"/>
      <c r="AE150" s="19"/>
      <c r="AF150" s="19"/>
      <c r="AG150" s="19"/>
      <c r="AH150" s="19"/>
      <c r="AI150" s="19"/>
    </row>
    <row r="151" spans="1:35" x14ac:dyDescent="0.45">
      <c r="A151" s="8"/>
      <c r="B151" s="19"/>
      <c r="C151" s="19"/>
      <c r="D151" s="19"/>
      <c r="E151" s="19"/>
      <c r="F151" s="19"/>
      <c r="G151" s="19"/>
      <c r="H151" s="19"/>
      <c r="I151" s="19"/>
      <c r="J151" s="19"/>
      <c r="K151" s="19"/>
      <c r="L151" s="19"/>
      <c r="M151" s="19"/>
      <c r="N151" s="19"/>
      <c r="O151" s="19"/>
      <c r="P151" s="19"/>
      <c r="Q151" s="19"/>
      <c r="R151" s="19"/>
      <c r="S151" s="19"/>
      <c r="T151" s="19"/>
      <c r="U151" s="19"/>
      <c r="V151" s="19"/>
      <c r="W151" s="19"/>
      <c r="X151" s="19"/>
      <c r="Y151" s="19"/>
      <c r="Z151" s="19"/>
      <c r="AA151" s="19"/>
      <c r="AB151" s="19"/>
      <c r="AC151" s="19"/>
      <c r="AD151" s="19"/>
      <c r="AE151" s="19"/>
      <c r="AF151" s="19"/>
      <c r="AG151" s="19"/>
      <c r="AH151" s="19"/>
      <c r="AI151" s="19"/>
    </row>
    <row r="152" spans="1:35" x14ac:dyDescent="0.45">
      <c r="A152" s="10"/>
      <c r="B152" s="20"/>
      <c r="C152" s="20"/>
      <c r="D152" s="20"/>
      <c r="E152" s="20"/>
      <c r="F152" s="20"/>
      <c r="G152" s="20"/>
      <c r="H152" s="20"/>
      <c r="I152" s="20"/>
      <c r="J152" s="20"/>
      <c r="K152" s="20"/>
      <c r="L152" s="20"/>
      <c r="M152" s="20"/>
      <c r="N152" s="20"/>
      <c r="O152" s="20"/>
      <c r="P152" s="20"/>
      <c r="Q152" s="20"/>
      <c r="R152" s="20"/>
      <c r="S152" s="20"/>
      <c r="T152" s="20"/>
      <c r="U152" s="20"/>
      <c r="V152" s="20"/>
      <c r="W152" s="20"/>
      <c r="X152" s="20"/>
      <c r="Y152" s="20"/>
      <c r="Z152" s="20"/>
      <c r="AA152" s="20"/>
      <c r="AB152" s="20"/>
      <c r="AC152" s="20"/>
      <c r="AD152" s="20"/>
      <c r="AE152" s="20"/>
      <c r="AF152" s="20"/>
      <c r="AG152" s="20"/>
      <c r="AH152" s="20"/>
      <c r="AI152" s="20"/>
    </row>
    <row r="153" spans="1:35" x14ac:dyDescent="0.45">
      <c r="A153" s="8"/>
      <c r="B153" s="19"/>
      <c r="C153" s="19"/>
      <c r="D153" s="19"/>
      <c r="E153" s="19"/>
      <c r="F153" s="19"/>
      <c r="G153" s="19"/>
      <c r="H153" s="19"/>
      <c r="I153" s="19"/>
      <c r="J153" s="19"/>
      <c r="K153" s="19"/>
      <c r="L153" s="19"/>
      <c r="M153" s="19"/>
      <c r="N153" s="19"/>
      <c r="O153" s="19"/>
      <c r="P153" s="19"/>
      <c r="Q153" s="19"/>
      <c r="R153" s="19"/>
      <c r="S153" s="19"/>
      <c r="T153" s="19"/>
      <c r="U153" s="19"/>
      <c r="V153" s="19"/>
      <c r="W153" s="19"/>
      <c r="X153" s="19"/>
      <c r="Y153" s="19"/>
      <c r="Z153" s="19"/>
      <c r="AA153" s="19"/>
      <c r="AB153" s="19"/>
      <c r="AC153" s="19"/>
      <c r="AD153" s="19"/>
      <c r="AE153" s="19"/>
      <c r="AF153" s="19"/>
      <c r="AG153" s="19"/>
      <c r="AH153" s="19"/>
      <c r="AI153" s="19"/>
    </row>
    <row r="154" spans="1:35" x14ac:dyDescent="0.45">
      <c r="A154" s="10"/>
      <c r="B154" s="20"/>
      <c r="C154" s="20"/>
      <c r="D154" s="20"/>
      <c r="E154" s="20"/>
      <c r="F154" s="20"/>
      <c r="G154" s="20"/>
      <c r="H154" s="20"/>
      <c r="I154" s="20"/>
      <c r="J154" s="20"/>
      <c r="K154" s="20"/>
      <c r="L154" s="20"/>
      <c r="M154" s="20"/>
      <c r="N154" s="20"/>
      <c r="O154" s="20"/>
      <c r="P154" s="20"/>
      <c r="Q154" s="20"/>
      <c r="R154" s="20"/>
      <c r="S154" s="20"/>
      <c r="T154" s="20"/>
      <c r="U154" s="20"/>
      <c r="V154" s="20"/>
      <c r="W154" s="20"/>
      <c r="X154" s="20"/>
      <c r="Y154" s="20"/>
      <c r="Z154" s="20"/>
      <c r="AA154" s="20"/>
      <c r="AB154" s="20"/>
      <c r="AC154" s="20"/>
      <c r="AD154" s="20"/>
      <c r="AE154" s="20"/>
      <c r="AF154" s="20"/>
      <c r="AG154" s="20"/>
      <c r="AH154" s="20"/>
      <c r="AI154" s="20"/>
    </row>
    <row r="156" spans="1:35" x14ac:dyDescent="0.45">
      <c r="B156" s="21"/>
      <c r="C156" s="21"/>
      <c r="D156" s="21"/>
      <c r="E156" s="21"/>
      <c r="F156" s="21"/>
      <c r="G156" s="21"/>
      <c r="H156" s="21"/>
      <c r="I156" s="21"/>
      <c r="J156" s="21"/>
      <c r="K156" s="21"/>
      <c r="L156" s="21"/>
    </row>
    <row r="157" spans="1:35" x14ac:dyDescent="0.45">
      <c r="B157" s="21"/>
      <c r="C157" s="21"/>
      <c r="D157" s="21"/>
      <c r="E157" s="21"/>
      <c r="F157" s="21"/>
      <c r="G157" s="21"/>
      <c r="H157" s="21"/>
      <c r="I157" s="21"/>
      <c r="J157" s="21"/>
      <c r="K157" s="21"/>
      <c r="L157" s="21"/>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D81F6A-62A0-4F3B-B0AB-F53AF7510680}">
  <dimension ref="A1:E21"/>
  <sheetViews>
    <sheetView workbookViewId="0"/>
  </sheetViews>
  <sheetFormatPr defaultColWidth="10.6640625" defaultRowHeight="14.25" x14ac:dyDescent="0.45"/>
  <cols>
    <col min="1" max="1" width="61" bestFit="1" customWidth="1"/>
    <col min="2" max="2" width="31.73046875" bestFit="1" customWidth="1"/>
    <col min="3" max="3" width="75.86328125" bestFit="1" customWidth="1"/>
  </cols>
  <sheetData>
    <row r="1" spans="1:5" x14ac:dyDescent="0.45">
      <c r="A1" s="1" t="s">
        <v>588</v>
      </c>
      <c r="B1" s="1" t="s">
        <v>584</v>
      </c>
      <c r="C1" s="1" t="s">
        <v>93</v>
      </c>
    </row>
    <row r="2" spans="1:5" x14ac:dyDescent="0.45">
      <c r="A2" t="s">
        <v>365</v>
      </c>
      <c r="B2" s="287" t="s">
        <v>3</v>
      </c>
    </row>
    <row r="3" spans="1:5" s="287" customFormat="1" x14ac:dyDescent="0.45">
      <c r="A3" s="287" t="s">
        <v>576</v>
      </c>
      <c r="B3" s="287" t="s">
        <v>8</v>
      </c>
    </row>
    <row r="4" spans="1:5" x14ac:dyDescent="0.45">
      <c r="A4" t="s">
        <v>4</v>
      </c>
      <c r="B4" s="287" t="s">
        <v>4</v>
      </c>
      <c r="E4" s="287"/>
    </row>
    <row r="5" spans="1:5" x14ac:dyDescent="0.45">
      <c r="A5" t="s">
        <v>583</v>
      </c>
      <c r="B5" s="287" t="s">
        <v>1</v>
      </c>
      <c r="C5" t="s">
        <v>590</v>
      </c>
      <c r="E5" s="287"/>
    </row>
    <row r="6" spans="1:5" x14ac:dyDescent="0.45">
      <c r="A6" t="s">
        <v>585</v>
      </c>
      <c r="B6" s="287" t="s">
        <v>8</v>
      </c>
      <c r="E6" s="287"/>
    </row>
    <row r="7" spans="1:5" x14ac:dyDescent="0.45">
      <c r="A7" t="s">
        <v>586</v>
      </c>
      <c r="B7" s="287" t="s">
        <v>8</v>
      </c>
      <c r="E7" s="287"/>
    </row>
    <row r="8" spans="1:5" x14ac:dyDescent="0.45">
      <c r="A8" t="s">
        <v>370</v>
      </c>
      <c r="B8" s="287" t="s">
        <v>8</v>
      </c>
      <c r="E8" s="287"/>
    </row>
    <row r="9" spans="1:5" x14ac:dyDescent="0.45">
      <c r="A9" t="s">
        <v>587</v>
      </c>
      <c r="B9" s="287" t="s">
        <v>8</v>
      </c>
      <c r="E9" s="287"/>
    </row>
    <row r="10" spans="1:5" x14ac:dyDescent="0.45">
      <c r="A10" t="s">
        <v>372</v>
      </c>
      <c r="B10" s="287" t="s">
        <v>8</v>
      </c>
      <c r="E10" s="287"/>
    </row>
    <row r="11" spans="1:5" x14ac:dyDescent="0.45">
      <c r="A11" t="s">
        <v>373</v>
      </c>
      <c r="B11" s="287" t="s">
        <v>8</v>
      </c>
    </row>
    <row r="12" spans="1:5" x14ac:dyDescent="0.45">
      <c r="A12" t="s">
        <v>374</v>
      </c>
      <c r="B12" s="287" t="s">
        <v>8</v>
      </c>
    </row>
    <row r="13" spans="1:5" s="287" customFormat="1" x14ac:dyDescent="0.45"/>
    <row r="14" spans="1:5" s="287" customFormat="1" x14ac:dyDescent="0.45"/>
    <row r="15" spans="1:5" x14ac:dyDescent="0.45">
      <c r="A15" s="1" t="s">
        <v>594</v>
      </c>
      <c r="B15" s="1" t="s">
        <v>584</v>
      </c>
    </row>
    <row r="16" spans="1:5" x14ac:dyDescent="0.45">
      <c r="A16" t="s">
        <v>7</v>
      </c>
      <c r="B16" t="s">
        <v>7</v>
      </c>
      <c r="C16" t="s">
        <v>596</v>
      </c>
    </row>
    <row r="17" spans="1:3" x14ac:dyDescent="0.45">
      <c r="A17" t="s">
        <v>6</v>
      </c>
      <c r="B17" t="s">
        <v>6</v>
      </c>
      <c r="C17" t="s">
        <v>595</v>
      </c>
    </row>
    <row r="18" spans="1:3" x14ac:dyDescent="0.45">
      <c r="A18" t="s">
        <v>506</v>
      </c>
      <c r="B18" t="s">
        <v>506</v>
      </c>
      <c r="C18" t="s">
        <v>592</v>
      </c>
    </row>
    <row r="19" spans="1:3" x14ac:dyDescent="0.45">
      <c r="A19" t="s">
        <v>507</v>
      </c>
      <c r="B19" t="s">
        <v>2</v>
      </c>
      <c r="C19" s="287" t="s">
        <v>592</v>
      </c>
    </row>
    <row r="20" spans="1:3" x14ac:dyDescent="0.45">
      <c r="A20" t="s">
        <v>591</v>
      </c>
      <c r="B20" s="287" t="s">
        <v>2</v>
      </c>
      <c r="C20" s="287" t="s">
        <v>593</v>
      </c>
    </row>
    <row r="21" spans="1:3" x14ac:dyDescent="0.45">
      <c r="A21" t="s">
        <v>622</v>
      </c>
      <c r="B21" t="s">
        <v>2</v>
      </c>
      <c r="C21" s="287" t="s">
        <v>593</v>
      </c>
    </row>
  </sheetData>
  <pageMargins left="0.7" right="0.7" top="0.78740157499999996" bottom="0.78740157499999996"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theme="8" tint="-0.499984740745262"/>
  </sheetPr>
  <dimension ref="A1:AJ12"/>
  <sheetViews>
    <sheetView workbookViewId="0"/>
  </sheetViews>
  <sheetFormatPr defaultColWidth="9.1328125" defaultRowHeight="14.25" x14ac:dyDescent="0.45"/>
  <cols>
    <col min="1" max="1" width="39.86328125" customWidth="1"/>
    <col min="2" max="2" width="9.59765625" customWidth="1"/>
    <col min="3" max="35" width="9.59765625" bestFit="1" customWidth="1"/>
  </cols>
  <sheetData>
    <row r="1" spans="1:36" x14ac:dyDescent="0.45">
      <c r="A1" s="1" t="s">
        <v>0</v>
      </c>
      <c r="B1" s="1">
        <v>2017</v>
      </c>
      <c r="C1" s="1">
        <v>2018</v>
      </c>
      <c r="D1" s="1">
        <v>2019</v>
      </c>
      <c r="E1" s="1">
        <v>2020</v>
      </c>
      <c r="F1" s="1">
        <v>2021</v>
      </c>
      <c r="G1" s="1">
        <v>2022</v>
      </c>
      <c r="H1" s="1">
        <v>2023</v>
      </c>
      <c r="I1" s="1">
        <v>2024</v>
      </c>
      <c r="J1" s="1">
        <v>2025</v>
      </c>
      <c r="K1" s="1">
        <v>2026</v>
      </c>
      <c r="L1" s="1">
        <v>2027</v>
      </c>
      <c r="M1" s="1">
        <v>2028</v>
      </c>
      <c r="N1" s="1">
        <v>2029</v>
      </c>
      <c r="O1" s="1">
        <v>2030</v>
      </c>
      <c r="P1" s="1">
        <v>2031</v>
      </c>
      <c r="Q1" s="1">
        <v>2032</v>
      </c>
      <c r="R1" s="1">
        <v>2033</v>
      </c>
      <c r="S1" s="1">
        <v>2034</v>
      </c>
      <c r="T1" s="1">
        <v>2035</v>
      </c>
      <c r="U1" s="1">
        <v>2036</v>
      </c>
      <c r="V1" s="1">
        <v>2037</v>
      </c>
      <c r="W1" s="1">
        <v>2038</v>
      </c>
      <c r="X1" s="1">
        <v>2039</v>
      </c>
      <c r="Y1" s="1">
        <v>2040</v>
      </c>
      <c r="Z1" s="1">
        <v>2041</v>
      </c>
      <c r="AA1" s="1">
        <v>2042</v>
      </c>
      <c r="AB1" s="1">
        <v>2043</v>
      </c>
      <c r="AC1" s="1">
        <v>2044</v>
      </c>
      <c r="AD1" s="1">
        <v>2045</v>
      </c>
      <c r="AE1" s="1">
        <v>2046</v>
      </c>
      <c r="AF1" s="1">
        <v>2047</v>
      </c>
      <c r="AG1" s="1">
        <v>2048</v>
      </c>
      <c r="AH1" s="1">
        <v>2049</v>
      </c>
      <c r="AI1" s="1">
        <v>2050</v>
      </c>
    </row>
    <row r="2" spans="1:36" x14ac:dyDescent="0.45">
      <c r="A2" t="s">
        <v>1</v>
      </c>
      <c r="B2" s="2">
        <f>('Non-Metallic Minerals'!S20+'Non-Energy Use Cement'!B18)*BTU_Conversion</f>
        <v>182957305495796.47</v>
      </c>
      <c r="C2" s="2">
        <f>('Non-Metallic Minerals'!T20+'Non-Energy Use Cement'!C18)*BTU_Conversion</f>
        <v>173891593883345.28</v>
      </c>
      <c r="D2" s="2">
        <f>('Non-Metallic Minerals'!U20+'Non-Energy Use Cement'!D18)*BTU_Conversion</f>
        <v>170540921315373.28</v>
      </c>
      <c r="E2" s="2">
        <f>('Non-Metallic Minerals'!V20+'Non-Energy Use Cement'!E18)*BTU_Conversion</f>
        <v>168600629201025.66</v>
      </c>
      <c r="F2" s="2">
        <f>('Non-Metallic Minerals'!W20+'Non-Energy Use Cement'!F18)*BTU_Conversion</f>
        <v>168381073427918.91</v>
      </c>
      <c r="G2" s="2">
        <f>('Non-Metallic Minerals'!X20+'Non-Energy Use Cement'!G18)*BTU_Conversion</f>
        <v>164648418451316.94</v>
      </c>
      <c r="H2" s="2">
        <f>('Non-Metallic Minerals'!Y20+'Non-Energy Use Cement'!H18)*BTU_Conversion</f>
        <v>161764202721944.41</v>
      </c>
      <c r="I2" s="2">
        <f>('Non-Metallic Minerals'!Z20+'Non-Energy Use Cement'!I18)*BTU_Conversion</f>
        <v>158947413339599.38</v>
      </c>
      <c r="J2" s="2">
        <f>('Non-Metallic Minerals'!AA20+'Non-Energy Use Cement'!J18)*BTU_Conversion</f>
        <v>157336146278297.25</v>
      </c>
      <c r="K2" s="2">
        <f>('Non-Metallic Minerals'!AB20+'Non-Energy Use Cement'!K18)*BTU_Conversion</f>
        <v>157511442982794.5</v>
      </c>
      <c r="L2" s="2">
        <f>('Non-Metallic Minerals'!AC20+'Non-Energy Use Cement'!L18)*BTU_Conversion</f>
        <v>154744701380010.59</v>
      </c>
      <c r="M2" s="2">
        <f>('Non-Metallic Minerals'!AD20+'Non-Energy Use Cement'!M18)*BTU_Conversion</f>
        <v>153224181548239.22</v>
      </c>
      <c r="N2" s="2">
        <f>('Non-Metallic Minerals'!AE20+'Non-Energy Use Cement'!N18)*BTU_Conversion</f>
        <v>152461733810712.41</v>
      </c>
      <c r="O2" s="2">
        <f>('Non-Metallic Minerals'!AF20+'Non-Energy Use Cement'!O18)*BTU_Conversion</f>
        <v>148865699981582.28</v>
      </c>
      <c r="P2" s="2">
        <f>('Non-Metallic Minerals'!AG20+'Non-Energy Use Cement'!P18)*BTU_Conversion</f>
        <v>146514769649276.84</v>
      </c>
      <c r="Q2" s="2">
        <f>('Non-Metallic Minerals'!AH20+'Non-Energy Use Cement'!Q18)*BTU_Conversion</f>
        <v>141817775708619.78</v>
      </c>
      <c r="R2" s="2">
        <f>('Non-Metallic Minerals'!AI20+'Non-Energy Use Cement'!R18)*BTU_Conversion</f>
        <v>137162404882004.86</v>
      </c>
      <c r="S2" s="2">
        <f>('Non-Metallic Minerals'!AJ20+'Non-Energy Use Cement'!S18)*BTU_Conversion</f>
        <v>132631188061291.45</v>
      </c>
      <c r="T2" s="2">
        <f>('Non-Metallic Minerals'!AK20+'Non-Energy Use Cement'!T18)*BTU_Conversion</f>
        <v>129796863772090.84</v>
      </c>
      <c r="U2" s="2">
        <f>('Non-Metallic Minerals'!AL20+'Non-Energy Use Cement'!U18)*BTU_Conversion</f>
        <v>128869234150276.14</v>
      </c>
      <c r="V2" s="2">
        <f>('Non-Metallic Minerals'!AM20+'Non-Energy Use Cement'!V18)*BTU_Conversion</f>
        <v>125866109701645.95</v>
      </c>
      <c r="W2" s="2">
        <f>('Non-Metallic Minerals'!AN20+'Non-Energy Use Cement'!W18)*BTU_Conversion</f>
        <v>124129205913409.42</v>
      </c>
      <c r="X2" s="2">
        <f>('Non-Metallic Minerals'!AO20+'Non-Energy Use Cement'!X18)*BTU_Conversion</f>
        <v>120175031492130.56</v>
      </c>
      <c r="Y2" s="2">
        <f>('Non-Metallic Minerals'!AP20+'Non-Energy Use Cement'!Y18)*BTU_Conversion</f>
        <v>115780170682322.42</v>
      </c>
      <c r="Z2" s="2">
        <f>('Non-Metallic Minerals'!AQ20+'Non-Energy Use Cement'!Z18)*BTU_Conversion</f>
        <v>106145605581358</v>
      </c>
      <c r="AA2" s="2">
        <f>('Non-Metallic Minerals'!AR20+'Non-Energy Use Cement'!AA18)*BTU_Conversion</f>
        <v>97995088139648.906</v>
      </c>
      <c r="AB2" s="2">
        <f>('Non-Metallic Minerals'!AS20+'Non-Energy Use Cement'!AB18)*BTU_Conversion</f>
        <v>84716571274421.828</v>
      </c>
      <c r="AC2" s="2">
        <f>('Non-Metallic Minerals'!AT20+'Non-Energy Use Cement'!AC18)*BTU_Conversion</f>
        <v>78072546572482.453</v>
      </c>
      <c r="AD2" s="2">
        <f>('Non-Metallic Minerals'!AU20+'Non-Energy Use Cement'!AD18)*BTU_Conversion</f>
        <v>76009440545933.469</v>
      </c>
      <c r="AE2" s="2">
        <f>('Non-Metallic Minerals'!AV20+'Non-Energy Use Cement'!AE18)*BTU_Conversion</f>
        <v>75049122898820.422</v>
      </c>
      <c r="AF2" s="2">
        <f>('Non-Metallic Minerals'!AW20+'Non-Energy Use Cement'!AF18)*BTU_Conversion</f>
        <v>61515903813142.414</v>
      </c>
      <c r="AG2" s="2">
        <f>('Non-Metallic Minerals'!AX20+'Non-Energy Use Cement'!AG18)*BTU_Conversion</f>
        <v>57817650564906.094</v>
      </c>
      <c r="AH2" s="2">
        <f>('Non-Metallic Minerals'!AY20+'Non-Energy Use Cement'!AH18)*BTU_Conversion</f>
        <v>54052128691652.25</v>
      </c>
      <c r="AI2" s="2">
        <f>('Non-Metallic Minerals'!AZ20+'Non-Energy Use Cement'!AI18)*BTU_Conversion</f>
        <v>47265479465646.102</v>
      </c>
    </row>
    <row r="3" spans="1:36" x14ac:dyDescent="0.45">
      <c r="A3" t="s">
        <v>2</v>
      </c>
      <c r="B3" s="2">
        <f>('CEB-Refineries-cenrf'!T3+'CEB-Non-energy other Ind.-neos'!T3)*BTU_Conversion</f>
        <v>49261368455948.578</v>
      </c>
      <c r="C3" s="2">
        <f>('CEB-Refineries-cenrf'!U3+'CEB-Non-energy other Ind.-neos'!U3)*BTU_Conversion</f>
        <v>49876915784756.82</v>
      </c>
      <c r="D3" s="2">
        <f>('CEB-Refineries-cenrf'!V3+'CEB-Non-energy other Ind.-neos'!V3)*BTU_Conversion</f>
        <v>50592785527988.008</v>
      </c>
      <c r="E3" s="2">
        <f>('CEB-Refineries-cenrf'!W3+'CEB-Non-energy other Ind.-neos'!W3)*BTU_Conversion</f>
        <v>51239261069819.281</v>
      </c>
      <c r="F3" s="2">
        <f>('CEB-Refineries-cenrf'!X3+'CEB-Non-energy other Ind.-neos'!X3)*BTU_Conversion</f>
        <v>51856877025330.102</v>
      </c>
      <c r="G3" s="2">
        <f>('CEB-Refineries-cenrf'!Y3+'CEB-Non-energy other Ind.-neos'!Y3)*BTU_Conversion</f>
        <v>52367635455414.828</v>
      </c>
      <c r="H3" s="2">
        <f>('CEB-Refineries-cenrf'!Z3+'CEB-Non-energy other Ind.-neos'!Z3)*BTU_Conversion</f>
        <v>52870228106373.156</v>
      </c>
      <c r="I3" s="2">
        <f>('CEB-Refineries-cenrf'!AA3+'CEB-Non-energy other Ind.-neos'!AA3)*BTU_Conversion</f>
        <v>53370080941942.813</v>
      </c>
      <c r="J3" s="2">
        <f>('CEB-Refineries-cenrf'!AB3+'CEB-Non-energy other Ind.-neos'!AB3)*BTU_Conversion</f>
        <v>53862022198399.641</v>
      </c>
      <c r="K3" s="2">
        <f>('CEB-Refineries-cenrf'!AC3+'CEB-Non-energy other Ind.-neos'!AC3)*BTU_Conversion</f>
        <v>54333188529886.711</v>
      </c>
      <c r="L3" s="2">
        <f>('CEB-Refineries-cenrf'!AD3+'CEB-Non-energy other Ind.-neos'!AD3)*BTU_Conversion</f>
        <v>54805473982753.508</v>
      </c>
      <c r="M3" s="2">
        <f>('CEB-Refineries-cenrf'!AE3+'CEB-Non-energy other Ind.-neos'!AE3)*BTU_Conversion</f>
        <v>55282644055239.633</v>
      </c>
      <c r="N3" s="2">
        <f>('CEB-Refineries-cenrf'!AF3+'CEB-Non-energy other Ind.-neos'!AF3)*BTU_Conversion</f>
        <v>55743828699217.43</v>
      </c>
      <c r="O3" s="2">
        <f>('CEB-Refineries-cenrf'!AG3+'CEB-Non-energy other Ind.-neos'!AG3)*BTU_Conversion</f>
        <v>56197454587003.766</v>
      </c>
      <c r="P3" s="2">
        <f>('CEB-Refineries-cenrf'!AH3+'CEB-Non-energy other Ind.-neos'!AH3)*BTU_Conversion</f>
        <v>56666516359314.344</v>
      </c>
      <c r="Q3" s="2">
        <f>('CEB-Refineries-cenrf'!AI3+'CEB-Non-energy other Ind.-neos'!AI3)*BTU_Conversion</f>
        <v>57100488809611.219</v>
      </c>
      <c r="R3" s="2">
        <f>('CEB-Refineries-cenrf'!AJ3+'CEB-Non-energy other Ind.-neos'!AJ3)*BTU_Conversion</f>
        <v>57530695351246</v>
      </c>
      <c r="S3" s="2">
        <f>('CEB-Refineries-cenrf'!AK3+'CEB-Non-energy other Ind.-neos'!AK3)*BTU_Conversion</f>
        <v>57982085537528.461</v>
      </c>
      <c r="T3" s="2">
        <f>('CEB-Refineries-cenrf'!AL3+'CEB-Non-energy other Ind.-neos'!AL3)*BTU_Conversion</f>
        <v>58451990839262.633</v>
      </c>
      <c r="U3" s="2">
        <f>('CEB-Refineries-cenrf'!AM3+'CEB-Non-energy other Ind.-neos'!AM3)*BTU_Conversion</f>
        <v>58945254967583.313</v>
      </c>
      <c r="V3" s="2">
        <f>('CEB-Refineries-cenrf'!AN3+'CEB-Non-energy other Ind.-neos'!AN3)*BTU_Conversion</f>
        <v>59426527574942.508</v>
      </c>
      <c r="W3" s="2">
        <f>('CEB-Refineries-cenrf'!AO3+'CEB-Non-energy other Ind.-neos'!AO3)*BTU_Conversion</f>
        <v>59921532172934.453</v>
      </c>
      <c r="X3" s="2">
        <f>('CEB-Refineries-cenrf'!AP3+'CEB-Non-energy other Ind.-neos'!AP3)*BTU_Conversion</f>
        <v>60434110501163.688</v>
      </c>
      <c r="Y3" s="2">
        <f>('CEB-Refineries-cenrf'!AQ3+'CEB-Non-energy other Ind.-neos'!AQ3)*BTU_Conversion</f>
        <v>60959580601682.773</v>
      </c>
      <c r="Z3" s="2">
        <f>('CEB-Refineries-cenrf'!AR3+'CEB-Non-energy other Ind.-neos'!AR3)*BTU_Conversion</f>
        <v>61510876743437.289</v>
      </c>
      <c r="AA3" s="2">
        <f>('CEB-Refineries-cenrf'!AS3+'CEB-Non-energy other Ind.-neos'!AS3)*BTU_Conversion</f>
        <v>62067717440737.195</v>
      </c>
      <c r="AB3" s="2">
        <f>('CEB-Refineries-cenrf'!AT3+'CEB-Non-energy other Ind.-neos'!AT3)*BTU_Conversion</f>
        <v>62620954817885.602</v>
      </c>
      <c r="AC3" s="2">
        <f>('CEB-Refineries-cenrf'!AU3+'CEB-Non-energy other Ind.-neos'!AU3)*BTU_Conversion</f>
        <v>63182100681993.844</v>
      </c>
      <c r="AD3" s="2">
        <f>('CEB-Refineries-cenrf'!AV3+'CEB-Non-energy other Ind.-neos'!AV3)*BTU_Conversion</f>
        <v>63754192716864.789</v>
      </c>
      <c r="AE3" s="2">
        <f>('CEB-Refineries-cenrf'!AW3+'CEB-Non-energy other Ind.-neos'!AW3)*BTU_Conversion</f>
        <v>64321338232938.844</v>
      </c>
      <c r="AF3" s="2">
        <f>('CEB-Refineries-cenrf'!AX3+'CEB-Non-energy other Ind.-neos'!AX3)*BTU_Conversion</f>
        <v>64877168406159.219</v>
      </c>
      <c r="AG3" s="2">
        <f>('CEB-Refineries-cenrf'!AY3+'CEB-Non-energy other Ind.-neos'!AY3)*BTU_Conversion</f>
        <v>65450076450056.672</v>
      </c>
      <c r="AH3" s="2">
        <f>('CEB-Refineries-cenrf'!AZ3+'CEB-Non-energy other Ind.-neos'!AZ3)*BTU_Conversion</f>
        <v>66010425605484.219</v>
      </c>
      <c r="AI3" s="2">
        <f>('CEB-Refineries-cenrf'!BA3+'CEB-Non-energy other Ind.-neos'!BA3)*BTU_Conversion</f>
        <v>66571836175383.469</v>
      </c>
      <c r="AJ3" s="2"/>
    </row>
    <row r="4" spans="1:36" x14ac:dyDescent="0.45">
      <c r="A4" t="s">
        <v>3</v>
      </c>
      <c r="B4" s="2">
        <f>'Iron and Steel'!S18*BTU_Conversion</f>
        <v>930299362222415</v>
      </c>
      <c r="C4" s="2">
        <f>'Iron and Steel'!T18*BTU_Conversion</f>
        <v>878453670068079.63</v>
      </c>
      <c r="D4" s="2">
        <f>'Iron and Steel'!U18*BTU_Conversion</f>
        <v>867119989614000.13</v>
      </c>
      <c r="E4" s="2">
        <f>'Iron and Steel'!V18*BTU_Conversion</f>
        <v>851976963529818.25</v>
      </c>
      <c r="F4" s="2">
        <f>'Iron and Steel'!W18*BTU_Conversion</f>
        <v>849380566604419.13</v>
      </c>
      <c r="G4" s="2">
        <f>'Iron and Steel'!X18*BTU_Conversion</f>
        <v>843074604468580.63</v>
      </c>
      <c r="H4" s="2">
        <f>'Iron and Steel'!Y18*BTU_Conversion</f>
        <v>821125803121210.63</v>
      </c>
      <c r="I4" s="2">
        <f>'Iron and Steel'!Z18*BTU_Conversion</f>
        <v>816779008754883</v>
      </c>
      <c r="J4" s="2">
        <f>'Iron and Steel'!AA18*BTU_Conversion</f>
        <v>816659799139225.13</v>
      </c>
      <c r="K4" s="2">
        <f>'Iron and Steel'!AB18*BTU_Conversion</f>
        <v>820271990869995.75</v>
      </c>
      <c r="L4" s="2">
        <f>'Iron and Steel'!AC18*BTU_Conversion</f>
        <v>824991716054161.75</v>
      </c>
      <c r="M4" s="2">
        <f>'Iron and Steel'!AD18*BTU_Conversion</f>
        <v>828853765095340.63</v>
      </c>
      <c r="N4" s="2">
        <f>'Iron and Steel'!AE18*BTU_Conversion</f>
        <v>828680862190883.88</v>
      </c>
      <c r="O4" s="2">
        <f>'Iron and Steel'!AF18*BTU_Conversion</f>
        <v>822605961614353.88</v>
      </c>
      <c r="P4" s="2">
        <f>'Iron and Steel'!AG18*BTU_Conversion</f>
        <v>820690068776558.5</v>
      </c>
      <c r="Q4" s="2">
        <f>'Iron and Steel'!AH18*BTU_Conversion</f>
        <v>815004599633688</v>
      </c>
      <c r="R4" s="2">
        <f>'Iron and Steel'!AI18*BTU_Conversion</f>
        <v>802779193917719</v>
      </c>
      <c r="S4" s="2">
        <f>'Iron and Steel'!AJ18*BTU_Conversion</f>
        <v>790012370983005.25</v>
      </c>
      <c r="T4" s="2">
        <f>'Iron and Steel'!AK18*BTU_Conversion</f>
        <v>778959176350701.75</v>
      </c>
      <c r="U4" s="2">
        <f>'Iron and Steel'!AL18*BTU_Conversion</f>
        <v>773268639862812.88</v>
      </c>
      <c r="V4" s="2">
        <f>'Iron and Steel'!AM18*BTU_Conversion</f>
        <v>766458909304129.25</v>
      </c>
      <c r="W4" s="2">
        <f>'Iron and Steel'!AN18*BTU_Conversion</f>
        <v>753429217935140.25</v>
      </c>
      <c r="X4" s="2">
        <f>'Iron and Steel'!AO18*BTU_Conversion</f>
        <v>743793689397164.25</v>
      </c>
      <c r="Y4" s="2">
        <f>'Iron and Steel'!AP18*BTU_Conversion</f>
        <v>734210289484904.88</v>
      </c>
      <c r="Z4" s="2">
        <f>'Iron and Steel'!AQ18*BTU_Conversion</f>
        <v>727167115421534.13</v>
      </c>
      <c r="AA4" s="2">
        <f>'Iron and Steel'!AR18*BTU_Conversion</f>
        <v>719054744760575</v>
      </c>
      <c r="AB4" s="2">
        <f>'Iron and Steel'!AS18*BTU_Conversion</f>
        <v>708286936923863.13</v>
      </c>
      <c r="AC4" s="2">
        <f>'Iron and Steel'!AT18*BTU_Conversion</f>
        <v>692672578875577.88</v>
      </c>
      <c r="AD4" s="2">
        <f>'Iron and Steel'!AU18*BTU_Conversion</f>
        <v>680777714902497.38</v>
      </c>
      <c r="AE4" s="2">
        <f>'Iron and Steel'!AV18*BTU_Conversion</f>
        <v>667656736519088.25</v>
      </c>
      <c r="AF4" s="2">
        <f>'Iron and Steel'!AW18*BTU_Conversion</f>
        <v>644155534265690.25</v>
      </c>
      <c r="AG4" s="2">
        <f>'Iron and Steel'!AX18*BTU_Conversion</f>
        <v>626077625485419.25</v>
      </c>
      <c r="AH4" s="2">
        <f>'Iron and Steel'!AY18*BTU_Conversion</f>
        <v>587646299844647.63</v>
      </c>
      <c r="AI4" s="2">
        <f>'Iron and Steel'!AZ18*BTU_Conversion</f>
        <v>558503595466817.06</v>
      </c>
    </row>
    <row r="5" spans="1:36" x14ac:dyDescent="0.45">
      <c r="A5" t="s">
        <v>4</v>
      </c>
      <c r="B5" s="2">
        <f>(Chemicals!S21+Chemicals!S43)*BTU_Conversion</f>
        <v>153073983252009.44</v>
      </c>
      <c r="C5" s="2">
        <f>(Chemicals!T21+Chemicals!T43)*BTU_Conversion</f>
        <v>148764388494720.09</v>
      </c>
      <c r="D5" s="2">
        <f>(Chemicals!U21+Chemicals!U43)*BTU_Conversion</f>
        <v>147375183953039.53</v>
      </c>
      <c r="E5" s="2">
        <f>(Chemicals!V21+Chemicals!V43)*BTU_Conversion</f>
        <v>147226564751685.06</v>
      </c>
      <c r="F5" s="2">
        <f>(Chemicals!W21+Chemicals!W43)*BTU_Conversion</f>
        <v>146186815232392.16</v>
      </c>
      <c r="G5" s="2">
        <f>(Chemicals!X21+Chemicals!X43)*BTU_Conversion</f>
        <v>140322471603408.78</v>
      </c>
      <c r="H5" s="2">
        <f>(Chemicals!Y21+Chemicals!Y43)*BTU_Conversion</f>
        <v>133004667295916.95</v>
      </c>
      <c r="I5" s="2">
        <f>(Chemicals!Z21+Chemicals!Z43)*BTU_Conversion</f>
        <v>126967216751388.41</v>
      </c>
      <c r="J5" s="2">
        <f>(Chemicals!AA21+Chemicals!AA43)*BTU_Conversion</f>
        <v>126065345224475.55</v>
      </c>
      <c r="K5" s="2">
        <f>(Chemicals!AB21+Chemicals!AB43)*BTU_Conversion</f>
        <v>123954323666456.52</v>
      </c>
      <c r="L5" s="2">
        <f>(Chemicals!AC21+Chemicals!AC43)*BTU_Conversion</f>
        <v>121244332452316.67</v>
      </c>
      <c r="M5" s="2">
        <f>(Chemicals!AD21+Chemicals!AD43)*BTU_Conversion</f>
        <v>117766864570501.09</v>
      </c>
      <c r="N5" s="2">
        <f>(Chemicals!AE21+Chemicals!AE43)*BTU_Conversion</f>
        <v>117204472993374.78</v>
      </c>
      <c r="O5" s="2">
        <f>(Chemicals!AF21+Chemicals!AF43)*BTU_Conversion</f>
        <v>113170147460292.28</v>
      </c>
      <c r="P5" s="2">
        <f>(Chemicals!AG21+Chemicals!AG43)*BTU_Conversion</f>
        <v>108494989467062.94</v>
      </c>
      <c r="Q5" s="2">
        <f>(Chemicals!AH21+Chemicals!AH43)*BTU_Conversion</f>
        <v>102525503793111.61</v>
      </c>
      <c r="R5" s="2">
        <f>(Chemicals!AI21+Chemicals!AI43)*BTU_Conversion</f>
        <v>92475529826834.547</v>
      </c>
      <c r="S5" s="2">
        <f>(Chemicals!AJ21+Chemicals!AJ43)*BTU_Conversion</f>
        <v>89171686608131.828</v>
      </c>
      <c r="T5" s="2">
        <f>(Chemicals!AK21+Chemicals!AK43)*BTU_Conversion</f>
        <v>85438701587147.797</v>
      </c>
      <c r="U5" s="2">
        <f>(Chemicals!AL21+Chemicals!AL43)*BTU_Conversion</f>
        <v>85287055715531.609</v>
      </c>
      <c r="V5" s="2">
        <f>(Chemicals!AM21+Chemicals!AM43)*BTU_Conversion</f>
        <v>83199534569115.172</v>
      </c>
      <c r="W5" s="2">
        <f>(Chemicals!AN21+Chemicals!AN43)*BTU_Conversion</f>
        <v>79511358431353.406</v>
      </c>
      <c r="X5" s="2">
        <f>(Chemicals!AO21+Chemicals!AO43)*BTU_Conversion</f>
        <v>76530759449731.703</v>
      </c>
      <c r="Y5" s="2">
        <f>(Chemicals!AP21+Chemicals!AP43)*BTU_Conversion</f>
        <v>72535579267525.813</v>
      </c>
      <c r="Z5" s="2">
        <f>(Chemicals!AQ21+Chemicals!AQ43)*BTU_Conversion</f>
        <v>68985797308811.945</v>
      </c>
      <c r="AA5" s="2">
        <f>(Chemicals!AR21+Chemicals!AR43)*BTU_Conversion</f>
        <v>63083209210278.734</v>
      </c>
      <c r="AB5" s="2">
        <f>(Chemicals!AS21+Chemicals!AS43)*BTU_Conversion</f>
        <v>56914793434114.992</v>
      </c>
      <c r="AC5" s="2">
        <f>(Chemicals!AT21+Chemicals!AT43)*BTU_Conversion</f>
        <v>48875381977519.945</v>
      </c>
      <c r="AD5" s="2">
        <f>(Chemicals!AU21+Chemicals!AU43)*BTU_Conversion</f>
        <v>46563060771057.094</v>
      </c>
      <c r="AE5" s="2">
        <f>(Chemicals!AV21+Chemicals!AV43)*BTU_Conversion</f>
        <v>42887829035665.484</v>
      </c>
      <c r="AF5" s="2">
        <f>(Chemicals!AW21+Chemicals!AW43)*BTU_Conversion</f>
        <v>38579490860233.992</v>
      </c>
      <c r="AG5" s="2">
        <f>(Chemicals!AX21+Chemicals!AX43)*BTU_Conversion</f>
        <v>31686000949209.785</v>
      </c>
      <c r="AH5" s="2">
        <f>(Chemicals!AY21+Chemicals!AY43)*BTU_Conversion</f>
        <v>29059487736044.258</v>
      </c>
      <c r="AI5" s="2">
        <f>(Chemicals!AZ21+Chemicals!AZ43)*BTU_Conversion</f>
        <v>26395821807645.094</v>
      </c>
      <c r="AJ5" s="2"/>
    </row>
    <row r="6" spans="1:36" x14ac:dyDescent="0.45">
      <c r="A6" t="s">
        <v>5</v>
      </c>
      <c r="B6" s="2">
        <f>INDEX('Prim Extr. Sec. Calculations'!$B$81:$AI$81,MATCH('BIFUbC-coal'!B1,'Prim Extr. Sec. Calculations'!$B$80:$AI$80,0))*BTU_Conversion</f>
        <v>12835761572194.488</v>
      </c>
      <c r="C6" s="2">
        <f>INDEX('Prim Extr. Sec. Calculations'!$B$81:$AI$81,MATCH('BIFUbC-coal'!C1,'Prim Extr. Sec. Calculations'!$B$80:$AI$80,0))*BTU_Conversion</f>
        <v>12811064449712.678</v>
      </c>
      <c r="D6" s="2">
        <f>INDEX('Prim Extr. Sec. Calculations'!$B$81:$AI$81,MATCH('BIFUbC-coal'!D1,'Prim Extr. Sec. Calculations'!$B$80:$AI$80,0))*BTU_Conversion</f>
        <v>12774343792669.947</v>
      </c>
      <c r="E6" s="2">
        <f>INDEX('Prim Extr. Sec. Calculations'!$B$81:$AI$81,MATCH('BIFUbC-coal'!E1,'Prim Extr. Sec. Calculations'!$B$80:$AI$80,0))*BTU_Conversion</f>
        <v>12731941051542.742</v>
      </c>
      <c r="F6" s="2">
        <f>INDEX('Prim Extr. Sec. Calculations'!$B$81:$AI$81,MATCH('BIFUbC-coal'!F1,'Prim Extr. Sec. Calculations'!$B$80:$AI$80,0))*BTU_Conversion</f>
        <v>12721478130458.857</v>
      </c>
      <c r="G6" s="2">
        <f>INDEX('Prim Extr. Sec. Calculations'!$B$81:$AI$81,MATCH('BIFUbC-coal'!G1,'Prim Extr. Sec. Calculations'!$B$80:$AI$80,0))*BTU_Conversion</f>
        <v>12704135561064.104</v>
      </c>
      <c r="H6" s="2">
        <f>INDEX('Prim Extr. Sec. Calculations'!$B$81:$AI$81,MATCH('BIFUbC-coal'!H1,'Prim Extr. Sec. Calculations'!$B$80:$AI$80,0))*BTU_Conversion</f>
        <v>12574937311419.4</v>
      </c>
      <c r="I6" s="2">
        <f>INDEX('Prim Extr. Sec. Calculations'!$B$81:$AI$81,MATCH('BIFUbC-coal'!I1,'Prim Extr. Sec. Calculations'!$B$80:$AI$80,0))*BTU_Conversion</f>
        <v>12441299275160.855</v>
      </c>
      <c r="J6" s="2">
        <f>INDEX('Prim Extr. Sec. Calculations'!$B$81:$AI$81,MATCH('BIFUbC-coal'!J1,'Prim Extr. Sec. Calculations'!$B$80:$AI$80,0))*BTU_Conversion</f>
        <v>12382774735920.307</v>
      </c>
      <c r="K6" s="2">
        <f>INDEX('Prim Extr. Sec. Calculations'!$B$81:$AI$81,MATCH('BIFUbC-coal'!K1,'Prim Extr. Sec. Calculations'!$B$80:$AI$80,0))*BTU_Conversion</f>
        <v>12298373611240.75</v>
      </c>
      <c r="L6" s="2">
        <f>INDEX('Prim Extr. Sec. Calculations'!$B$81:$AI$81,MATCH('BIFUbC-coal'!L1,'Prim Extr. Sec. Calculations'!$B$80:$AI$80,0))*BTU_Conversion</f>
        <v>12236014454251.127</v>
      </c>
      <c r="M6" s="2">
        <f>INDEX('Prim Extr. Sec. Calculations'!$B$81:$AI$81,MATCH('BIFUbC-coal'!M1,'Prim Extr. Sec. Calculations'!$B$80:$AI$80,0))*BTU_Conversion</f>
        <v>12095235377794.057</v>
      </c>
      <c r="N6" s="2">
        <f>INDEX('Prim Extr. Sec. Calculations'!$B$81:$AI$81,MATCH('BIFUbC-coal'!N1,'Prim Extr. Sec. Calculations'!$B$80:$AI$80,0))*BTU_Conversion</f>
        <v>12035493054315.793</v>
      </c>
      <c r="O6" s="2">
        <f>INDEX('Prim Extr. Sec. Calculations'!$B$81:$AI$81,MATCH('BIFUbC-coal'!O1,'Prim Extr. Sec. Calculations'!$B$80:$AI$80,0))*BTU_Conversion</f>
        <v>11989756715063.875</v>
      </c>
      <c r="P6" s="2">
        <f>INDEX('Prim Extr. Sec. Calculations'!$B$81:$AI$81,MATCH('BIFUbC-coal'!P1,'Prim Extr. Sec. Calculations'!$B$80:$AI$80,0))*BTU_Conversion</f>
        <v>11940404701819.857</v>
      </c>
      <c r="Q6" s="2">
        <f>INDEX('Prim Extr. Sec. Calculations'!$B$81:$AI$81,MATCH('BIFUbC-coal'!Q1,'Prim Extr. Sec. Calculations'!$B$80:$AI$80,0))*BTU_Conversion</f>
        <v>11852628574858.463</v>
      </c>
      <c r="R6" s="2">
        <f>INDEX('Prim Extr. Sec. Calculations'!$B$81:$AI$81,MATCH('BIFUbC-coal'!R1,'Prim Extr. Sec. Calculations'!$B$80:$AI$80,0))*BTU_Conversion</f>
        <v>11729335189216.75</v>
      </c>
      <c r="S6" s="2">
        <f>INDEX('Prim Extr. Sec. Calculations'!$B$81:$AI$81,MATCH('BIFUbC-coal'!S1,'Prim Extr. Sec. Calculations'!$B$80:$AI$80,0))*BTU_Conversion</f>
        <v>11664857934218.045</v>
      </c>
      <c r="T6" s="2">
        <f>INDEX('Prim Extr. Sec. Calculations'!$B$81:$AI$81,MATCH('BIFUbC-coal'!T1,'Prim Extr. Sec. Calculations'!$B$80:$AI$80,0))*BTU_Conversion</f>
        <v>11551722533981.674</v>
      </c>
      <c r="U6" s="2">
        <f>INDEX('Prim Extr. Sec. Calculations'!$B$81:$AI$81,MATCH('BIFUbC-coal'!U1,'Prim Extr. Sec. Calculations'!$B$80:$AI$80,0))*BTU_Conversion</f>
        <v>11519676176129.986</v>
      </c>
      <c r="V6" s="2">
        <f>INDEX('Prim Extr. Sec. Calculations'!$B$81:$AI$81,MATCH('BIFUbC-coal'!V1,'Prim Extr. Sec. Calculations'!$B$80:$AI$80,0))*BTU_Conversion</f>
        <v>11468008645135.439</v>
      </c>
      <c r="W6" s="2">
        <f>INDEX('Prim Extr. Sec. Calculations'!$B$81:$AI$81,MATCH('BIFUbC-coal'!W1,'Prim Extr. Sec. Calculations'!$B$80:$AI$80,0))*BTU_Conversion</f>
        <v>11412467777566.527</v>
      </c>
      <c r="X6" s="2">
        <f>INDEX('Prim Extr. Sec. Calculations'!$B$81:$AI$81,MATCH('BIFUbC-coal'!X1,'Prim Extr. Sec. Calculations'!$B$80:$AI$80,0))*BTU_Conversion</f>
        <v>11358249678116.125</v>
      </c>
      <c r="Y6" s="2">
        <f>INDEX('Prim Extr. Sec. Calculations'!$B$81:$AI$81,MATCH('BIFUbC-coal'!Y1,'Prim Extr. Sec. Calculations'!$B$80:$AI$80,0))*BTU_Conversion</f>
        <v>11303143624390.094</v>
      </c>
      <c r="Z6" s="2">
        <f>INDEX('Prim Extr. Sec. Calculations'!$B$81:$AI$81,MATCH('BIFUbC-coal'!Z1,'Prim Extr. Sec. Calculations'!$B$80:$AI$80,0))*BTU_Conversion</f>
        <v>11262075277879.188</v>
      </c>
      <c r="AA6" s="2">
        <f>INDEX('Prim Extr. Sec. Calculations'!$B$81:$AI$81,MATCH('BIFUbC-coal'!AA1,'Prim Extr. Sec. Calculations'!$B$80:$AI$80,0))*BTU_Conversion</f>
        <v>11223210103068.971</v>
      </c>
      <c r="AB6" s="2">
        <f>INDEX('Prim Extr. Sec. Calculations'!$B$81:$AI$81,MATCH('BIFUbC-coal'!AB1,'Prim Extr. Sec. Calculations'!$B$80:$AI$80,0))*BTU_Conversion</f>
        <v>11018444452741.203</v>
      </c>
      <c r="AC6" s="2">
        <f>INDEX('Prim Extr. Sec. Calculations'!$B$81:$AI$81,MATCH('BIFUbC-coal'!AC1,'Prim Extr. Sec. Calculations'!$B$80:$AI$80,0))*BTU_Conversion</f>
        <v>10829725668036.256</v>
      </c>
      <c r="AD6" s="2">
        <f>INDEX('Prim Extr. Sec. Calculations'!$B$81:$AI$81,MATCH('BIFUbC-coal'!AD1,'Prim Extr. Sec. Calculations'!$B$80:$AI$80,0))*BTU_Conversion</f>
        <v>10749823693835.352</v>
      </c>
      <c r="AE6" s="2">
        <f>INDEX('Prim Extr. Sec. Calculations'!$B$81:$AI$81,MATCH('BIFUbC-coal'!AE1,'Prim Extr. Sec. Calculations'!$B$80:$AI$80,0))*BTU_Conversion</f>
        <v>10626173053163.506</v>
      </c>
      <c r="AF6" s="2">
        <f>INDEX('Prim Extr. Sec. Calculations'!$B$81:$AI$81,MATCH('BIFUbC-coal'!AF1,'Prim Extr. Sec. Calculations'!$B$80:$AI$80,0))*BTU_Conversion</f>
        <v>10519682543796.268</v>
      </c>
      <c r="AG6" s="2">
        <f>INDEX('Prim Extr. Sec. Calculations'!$B$81:$AI$81,MATCH('BIFUbC-coal'!AG1,'Prim Extr. Sec. Calculations'!$B$80:$AI$80,0))*BTU_Conversion</f>
        <v>10324899597629.146</v>
      </c>
      <c r="AH6" s="2">
        <f>INDEX('Prim Extr. Sec. Calculations'!$B$81:$AI$81,MATCH('BIFUbC-coal'!AH1,'Prim Extr. Sec. Calculations'!$B$80:$AI$80,0))*BTU_Conversion</f>
        <v>10220710055859.949</v>
      </c>
      <c r="AI6" s="2">
        <f>INDEX('Prim Extr. Sec. Calculations'!$B$81:$AI$81,MATCH('BIFUbC-coal'!AI1,'Prim Extr. Sec. Calculations'!$B$80:$AI$80,0))*BTU_Conversion</f>
        <v>10129140908995.898</v>
      </c>
    </row>
    <row r="7" spans="1:36" x14ac:dyDescent="0.45">
      <c r="A7" t="s">
        <v>6</v>
      </c>
      <c r="B7" s="2">
        <v>0</v>
      </c>
      <c r="C7" s="2">
        <v>0</v>
      </c>
      <c r="D7" s="2">
        <v>0</v>
      </c>
      <c r="E7" s="2">
        <v>0</v>
      </c>
      <c r="F7" s="2">
        <v>0</v>
      </c>
      <c r="G7" s="2">
        <v>0</v>
      </c>
      <c r="H7" s="2">
        <v>0</v>
      </c>
      <c r="I7" s="2">
        <v>0</v>
      </c>
      <c r="J7" s="2">
        <v>0</v>
      </c>
      <c r="K7" s="2">
        <v>0</v>
      </c>
      <c r="L7" s="2">
        <v>0</v>
      </c>
      <c r="M7" s="2">
        <v>0</v>
      </c>
      <c r="N7" s="2">
        <v>0</v>
      </c>
      <c r="O7" s="2">
        <v>0</v>
      </c>
      <c r="P7" s="2">
        <v>0</v>
      </c>
      <c r="Q7" s="2">
        <v>0</v>
      </c>
      <c r="R7" s="2">
        <v>0</v>
      </c>
      <c r="S7" s="2">
        <v>0</v>
      </c>
      <c r="T7" s="2">
        <v>0</v>
      </c>
      <c r="U7" s="2">
        <v>0</v>
      </c>
      <c r="V7" s="2">
        <v>0</v>
      </c>
      <c r="W7" s="2">
        <v>0</v>
      </c>
      <c r="X7" s="2">
        <v>0</v>
      </c>
      <c r="Y7" s="2">
        <v>0</v>
      </c>
      <c r="Z7" s="2">
        <v>0</v>
      </c>
      <c r="AA7" s="2">
        <v>0</v>
      </c>
      <c r="AB7" s="2">
        <v>0</v>
      </c>
      <c r="AC7" s="2">
        <v>0</v>
      </c>
      <c r="AD7" s="2">
        <v>0</v>
      </c>
      <c r="AE7" s="2">
        <v>0</v>
      </c>
      <c r="AF7" s="2">
        <v>0</v>
      </c>
      <c r="AG7" s="2">
        <v>0</v>
      </c>
      <c r="AH7" s="2">
        <v>0</v>
      </c>
      <c r="AI7" s="2">
        <v>0</v>
      </c>
    </row>
    <row r="8" spans="1:36" x14ac:dyDescent="0.45">
      <c r="A8" t="s">
        <v>7</v>
      </c>
      <c r="B8" s="2">
        <f>Agriculture!S13*BTU_Conversion</f>
        <v>45341503361563.273</v>
      </c>
      <c r="C8" s="2">
        <f>Agriculture!T13*BTU_Conversion</f>
        <v>45968207059008.797</v>
      </c>
      <c r="D8" s="2">
        <f>Agriculture!U13*BTU_Conversion</f>
        <v>46742941257032.867</v>
      </c>
      <c r="E8" s="2">
        <f>Agriculture!V13*BTU_Conversion</f>
        <v>46806950954720.586</v>
      </c>
      <c r="F8" s="2">
        <f>Agriculture!W13*BTU_Conversion</f>
        <v>47215710254078.672</v>
      </c>
      <c r="G8" s="2">
        <f>Agriculture!X13*BTU_Conversion</f>
        <v>47794846277583.633</v>
      </c>
      <c r="H8" s="2">
        <f>Agriculture!Y13*BTU_Conversion</f>
        <v>48411829793335.789</v>
      </c>
      <c r="I8" s="2">
        <f>Agriculture!Z13*BTU_Conversion</f>
        <v>48475612411831.859</v>
      </c>
      <c r="J8" s="2">
        <f>Agriculture!AA13*BTU_Conversion</f>
        <v>48384089769848.602</v>
      </c>
      <c r="K8" s="2">
        <f>Agriculture!AB13*BTU_Conversion</f>
        <v>48870903154216.617</v>
      </c>
      <c r="L8" s="2">
        <f>Agriculture!AC13*BTU_Conversion</f>
        <v>49346962553517.625</v>
      </c>
      <c r="M8" s="2">
        <f>Agriculture!AD13*BTU_Conversion</f>
        <v>49119659511212.891</v>
      </c>
      <c r="N8" s="2">
        <f>Agriculture!AE13*BTU_Conversion</f>
        <v>49311431495576.008</v>
      </c>
      <c r="O8" s="2">
        <f>Agriculture!AF13*BTU_Conversion</f>
        <v>48388426369934.703</v>
      </c>
      <c r="P8" s="2">
        <f>Agriculture!AG13*BTU_Conversion</f>
        <v>46517581719276.344</v>
      </c>
      <c r="Q8" s="2">
        <f>Agriculture!AH13*BTU_Conversion</f>
        <v>45914844774226</v>
      </c>
      <c r="R8" s="2">
        <f>Agriculture!AI13*BTU_Conversion</f>
        <v>45291613440676.648</v>
      </c>
      <c r="S8" s="2">
        <f>Agriculture!AJ13*BTU_Conversion</f>
        <v>43929377150836.789</v>
      </c>
      <c r="T8" s="2">
        <f>Agriculture!AK13*BTU_Conversion</f>
        <v>43189814250896.703</v>
      </c>
      <c r="U8" s="2">
        <f>Agriculture!AL13*BTU_Conversion</f>
        <v>42967220004943.93</v>
      </c>
      <c r="V8" s="2">
        <f>Agriculture!AM13*BTU_Conversion</f>
        <v>42393557747982.133</v>
      </c>
      <c r="W8" s="2">
        <f>Agriculture!AN13*BTU_Conversion</f>
        <v>41359130469124.461</v>
      </c>
      <c r="X8" s="2">
        <f>Agriculture!AO13*BTU_Conversion</f>
        <v>40641959625240.656</v>
      </c>
      <c r="Y8" s="2">
        <f>Agriculture!AP13*BTU_Conversion</f>
        <v>39055588223682.859</v>
      </c>
      <c r="Z8" s="2">
        <f>Agriculture!AQ13*BTU_Conversion</f>
        <v>37089225552986.273</v>
      </c>
      <c r="AA8" s="2">
        <f>Agriculture!AR13*BTU_Conversion</f>
        <v>35845583635144.734</v>
      </c>
      <c r="AB8" s="2">
        <f>Agriculture!AS13*BTU_Conversion</f>
        <v>34570194172459.063</v>
      </c>
      <c r="AC8" s="2">
        <f>Agriculture!AT13*BTU_Conversion</f>
        <v>33413517968722.004</v>
      </c>
      <c r="AD8" s="2">
        <f>Agriculture!AU13*BTU_Conversion</f>
        <v>32835163321736.91</v>
      </c>
      <c r="AE8" s="2">
        <f>Agriculture!AV13*BTU_Conversion</f>
        <v>31978273818892.5</v>
      </c>
      <c r="AF8" s="2">
        <f>Agriculture!AW13*BTU_Conversion</f>
        <v>30923021250416.305</v>
      </c>
      <c r="AG8" s="2">
        <f>Agriculture!AX13*BTU_Conversion</f>
        <v>30029714463322.156</v>
      </c>
      <c r="AH8" s="2">
        <f>Agriculture!AY13*BTU_Conversion</f>
        <v>29084449577504.219</v>
      </c>
      <c r="AI8" s="2">
        <f>Agriculture!AZ13*BTU_Conversion</f>
        <v>28248202983469.449</v>
      </c>
    </row>
    <row r="9" spans="1:36" x14ac:dyDescent="0.45">
      <c r="A9" t="s">
        <v>8</v>
      </c>
      <c r="B9" s="3">
        <f>'Overview Industry'!S30*BTU_Conversion-SUM(B2,B4,B5)</f>
        <v>114694798894099.5</v>
      </c>
      <c r="C9" s="3">
        <f>'Overview Industry'!T30*BTU_Conversion-SUM(C2,C4,C5)</f>
        <v>112258389830904.75</v>
      </c>
      <c r="D9" s="3">
        <f>'Overview Industry'!U30*BTU_Conversion-SUM(D2,D4,D5)</f>
        <v>108980825363230</v>
      </c>
      <c r="E9" s="3">
        <f>'Overview Industry'!V30*BTU_Conversion-SUM(E2,E4,E5)</f>
        <v>106073256688199.25</v>
      </c>
      <c r="F9" s="3">
        <f>'Overview Industry'!W30*BTU_Conversion-SUM(F2,F4,F5)</f>
        <v>105853168203665.75</v>
      </c>
      <c r="G9" s="3">
        <f>'Overview Industry'!X30*BTU_Conversion-SUM(G2,G4,G5)</f>
        <v>105333311629646.75</v>
      </c>
      <c r="H9" s="3">
        <f>'Overview Industry'!Y30*BTU_Conversion-SUM(H2,H4,H5)</f>
        <v>103726933822758.75</v>
      </c>
      <c r="I9" s="3">
        <f>'Overview Industry'!Z30*BTU_Conversion-SUM(I2,I4,I5)</f>
        <v>102155841463585</v>
      </c>
      <c r="J9" s="3">
        <f>'Overview Industry'!AA30*BTU_Conversion-SUM(J2,J4,J5)</f>
        <v>100732812184876.88</v>
      </c>
      <c r="K9" s="3">
        <f>'Overview Industry'!AB30*BTU_Conversion-SUM(K2,K4,K5)</f>
        <v>99907368830411</v>
      </c>
      <c r="L9" s="3">
        <f>'Overview Industry'!AC30*BTU_Conversion-SUM(L2,L4,L5)</f>
        <v>97735682409028.75</v>
      </c>
      <c r="M9" s="3">
        <f>'Overview Industry'!AD30*BTU_Conversion-SUM(M2,M4,M5)</f>
        <v>96041690592718.5</v>
      </c>
      <c r="N9" s="3">
        <f>'Overview Industry'!AE30*BTU_Conversion-SUM(N2,N4,N5)</f>
        <v>93566110396178</v>
      </c>
      <c r="O9" s="3">
        <f>'Overview Industry'!AF30*BTU_Conversion-SUM(O2,O4,O5)</f>
        <v>91660930930694.625</v>
      </c>
      <c r="P9" s="3">
        <f>'Overview Industry'!AG30*BTU_Conversion-SUM(P2,P4,P5)</f>
        <v>89173198626775.5</v>
      </c>
      <c r="Q9" s="3">
        <f>'Overview Industry'!AH30*BTU_Conversion-SUM(Q2,Q4,Q5)</f>
        <v>83983525529033.375</v>
      </c>
      <c r="R9" s="3">
        <f>'Overview Industry'!AI30*BTU_Conversion-SUM(R2,R4,R5)</f>
        <v>78198301255189.25</v>
      </c>
      <c r="S9" s="3">
        <f>'Overview Industry'!AJ30*BTU_Conversion-SUM(S2,S4,S5)</f>
        <v>74727233849105.5</v>
      </c>
      <c r="T9" s="3">
        <f>'Overview Industry'!AK30*BTU_Conversion-SUM(T2,T4,T5)</f>
        <v>68105316204936.75</v>
      </c>
      <c r="U9" s="3">
        <f>'Overview Industry'!AL30*BTU_Conversion-SUM(U2,U4,U5)</f>
        <v>66074905935271.5</v>
      </c>
      <c r="V9" s="3">
        <f>'Overview Industry'!AM30*BTU_Conversion-SUM(V2,V4,V5)</f>
        <v>60876850794518.125</v>
      </c>
      <c r="W9" s="3">
        <f>'Overview Industry'!AN30*BTU_Conversion-SUM(W2,W4,W5)</f>
        <v>58345376639178.375</v>
      </c>
      <c r="X9" s="3">
        <f>'Overview Industry'!AO30*BTU_Conversion-SUM(X2,X4,X5)</f>
        <v>56684922724777.75</v>
      </c>
      <c r="Y9" s="3">
        <f>'Overview Industry'!AP30*BTU_Conversion-SUM(Y2,Y4,Y5)</f>
        <v>54188735188831.5</v>
      </c>
      <c r="Z9" s="3">
        <f>'Overview Industry'!AQ30*BTU_Conversion-SUM(Z2,Z4,Z5)</f>
        <v>53791230799424.125</v>
      </c>
      <c r="AA9" s="3">
        <f>'Overview Industry'!AR30*BTU_Conversion-SUM(AA2,AA4,AA5)</f>
        <v>52448564204705.5</v>
      </c>
      <c r="AB9" s="3">
        <f>'Overview Industry'!AS30*BTU_Conversion-SUM(AB2,AB4,AB5)</f>
        <v>51752435459352.5</v>
      </c>
      <c r="AC9" s="3">
        <f>'Overview Industry'!AT30*BTU_Conversion-SUM(AC2,AC4,AC5)</f>
        <v>52382006552380.625</v>
      </c>
      <c r="AD9" s="3">
        <f>'Overview Industry'!AU30*BTU_Conversion-SUM(AD2,AD4,AD5)</f>
        <v>49255756554667.375</v>
      </c>
      <c r="AE9" s="3">
        <f>'Overview Industry'!AV30*BTU_Conversion-SUM(AE2,AE4,AE5)</f>
        <v>47326784929791.875</v>
      </c>
      <c r="AF9" s="3">
        <f>'Overview Industry'!AW30*BTU_Conversion-SUM(AF2,AF4,AF5)</f>
        <v>44235061087692.75</v>
      </c>
      <c r="AG9" s="3">
        <f>'Overview Industry'!AX30*BTU_Conversion-SUM(AG2,AG4,AG5)</f>
        <v>41383676539909.875</v>
      </c>
      <c r="AH9" s="3">
        <f>'Overview Industry'!AY30*BTU_Conversion-SUM(AH2,AH4,AH5)</f>
        <v>38368570970747.625</v>
      </c>
      <c r="AI9" s="3">
        <f>'Overview Industry'!AZ30*BTU_Conversion-SUM(AI2,AI4,AI5)</f>
        <v>35680410153228.875</v>
      </c>
      <c r="AJ9" s="3"/>
    </row>
    <row r="10" spans="1:36" x14ac:dyDescent="0.45">
      <c r="B10" s="2"/>
      <c r="C10" s="2"/>
    </row>
    <row r="11" spans="1:36" x14ac:dyDescent="0.45">
      <c r="C11" s="6"/>
    </row>
    <row r="12" spans="1:36" x14ac:dyDescent="0.45">
      <c r="C12" s="6"/>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theme="8" tint="-0.499984740745262"/>
  </sheetPr>
  <dimension ref="A1:AK11"/>
  <sheetViews>
    <sheetView workbookViewId="0"/>
  </sheetViews>
  <sheetFormatPr defaultColWidth="9.1328125" defaultRowHeight="14.25" x14ac:dyDescent="0.45"/>
  <cols>
    <col min="1" max="1" width="39.86328125" customWidth="1"/>
    <col min="2" max="35" width="9.59765625" bestFit="1" customWidth="1"/>
  </cols>
  <sheetData>
    <row r="1" spans="1:37" x14ac:dyDescent="0.45">
      <c r="A1" s="1" t="s">
        <v>0</v>
      </c>
      <c r="B1" s="1">
        <v>2017</v>
      </c>
      <c r="C1" s="1">
        <v>2018</v>
      </c>
      <c r="D1" s="1">
        <v>2019</v>
      </c>
      <c r="E1" s="1">
        <v>2020</v>
      </c>
      <c r="F1" s="1">
        <v>2021</v>
      </c>
      <c r="G1" s="1">
        <v>2022</v>
      </c>
      <c r="H1" s="1">
        <v>2023</v>
      </c>
      <c r="I1" s="1">
        <v>2024</v>
      </c>
      <c r="J1" s="1">
        <v>2025</v>
      </c>
      <c r="K1" s="1">
        <v>2026</v>
      </c>
      <c r="L1" s="1">
        <v>2027</v>
      </c>
      <c r="M1" s="1">
        <v>2028</v>
      </c>
      <c r="N1" s="1">
        <v>2029</v>
      </c>
      <c r="O1" s="1">
        <v>2030</v>
      </c>
      <c r="P1" s="1">
        <v>2031</v>
      </c>
      <c r="Q1" s="1">
        <v>2032</v>
      </c>
      <c r="R1" s="1">
        <v>2033</v>
      </c>
      <c r="S1" s="1">
        <v>2034</v>
      </c>
      <c r="T1" s="1">
        <v>2035</v>
      </c>
      <c r="U1" s="1">
        <v>2036</v>
      </c>
      <c r="V1" s="1">
        <v>2037</v>
      </c>
      <c r="W1" s="1">
        <v>2038</v>
      </c>
      <c r="X1" s="1">
        <v>2039</v>
      </c>
      <c r="Y1" s="1">
        <v>2040</v>
      </c>
      <c r="Z1" s="1">
        <v>2041</v>
      </c>
      <c r="AA1" s="1">
        <v>2042</v>
      </c>
      <c r="AB1" s="1">
        <v>2043</v>
      </c>
      <c r="AC1" s="1">
        <v>2044</v>
      </c>
      <c r="AD1" s="1">
        <v>2045</v>
      </c>
      <c r="AE1" s="1">
        <v>2046</v>
      </c>
      <c r="AF1" s="1">
        <v>2047</v>
      </c>
      <c r="AG1" s="1">
        <v>2048</v>
      </c>
      <c r="AH1" s="1">
        <v>2049</v>
      </c>
      <c r="AI1" s="1">
        <v>2050</v>
      </c>
    </row>
    <row r="2" spans="1:37" x14ac:dyDescent="0.45">
      <c r="A2" t="s">
        <v>1</v>
      </c>
      <c r="B2" s="3">
        <f>'Non-Metallic Minerals'!S28*BTU_Conversion</f>
        <v>509243192828292.69</v>
      </c>
      <c r="C2" s="3">
        <f>'Non-Metallic Minerals'!T28*BTU_Conversion</f>
        <v>505988761345211.69</v>
      </c>
      <c r="D2" s="3">
        <f>'Non-Metallic Minerals'!U28*BTU_Conversion</f>
        <v>495666917904788.19</v>
      </c>
      <c r="E2" s="3">
        <f>'Non-Metallic Minerals'!V28*BTU_Conversion</f>
        <v>492622831284738.63</v>
      </c>
      <c r="F2" s="3">
        <f>'Non-Metallic Minerals'!W28*BTU_Conversion</f>
        <v>495991051988631.25</v>
      </c>
      <c r="G2" s="3">
        <f>'Non-Metallic Minerals'!X28*BTU_Conversion</f>
        <v>497313368894154.25</v>
      </c>
      <c r="H2" s="3">
        <f>'Non-Metallic Minerals'!Y28*BTU_Conversion</f>
        <v>497052564517404.75</v>
      </c>
      <c r="I2" s="3">
        <f>'Non-Metallic Minerals'!Z28*BTU_Conversion</f>
        <v>499811597875210.25</v>
      </c>
      <c r="J2" s="3">
        <f>'Non-Metallic Minerals'!AA28*BTU_Conversion</f>
        <v>502567961130325.25</v>
      </c>
      <c r="K2" s="3">
        <f>'Non-Metallic Minerals'!AB28*BTU_Conversion</f>
        <v>508684824843245.63</v>
      </c>
      <c r="L2" s="3">
        <f>'Non-Metallic Minerals'!AC28*BTU_Conversion</f>
        <v>514360472542373.69</v>
      </c>
      <c r="M2" s="3">
        <f>'Non-Metallic Minerals'!AD28*BTU_Conversion</f>
        <v>517290921872084.13</v>
      </c>
      <c r="N2" s="3">
        <f>'Non-Metallic Minerals'!AE28*BTU_Conversion</f>
        <v>518427437046831.19</v>
      </c>
      <c r="O2" s="3">
        <f>'Non-Metallic Minerals'!AF28*BTU_Conversion</f>
        <v>518060811400160.63</v>
      </c>
      <c r="P2" s="3">
        <f>'Non-Metallic Minerals'!AG28*BTU_Conversion</f>
        <v>520331902037955.44</v>
      </c>
      <c r="Q2" s="3">
        <f>'Non-Metallic Minerals'!AH28*BTU_Conversion</f>
        <v>520256581353808.75</v>
      </c>
      <c r="R2" s="3">
        <f>'Non-Metallic Minerals'!AI28*BTU_Conversion</f>
        <v>521263287945944.5</v>
      </c>
      <c r="S2" s="3">
        <f>'Non-Metallic Minerals'!AJ28*BTU_Conversion</f>
        <v>519935248082258.19</v>
      </c>
      <c r="T2" s="3">
        <f>'Non-Metallic Minerals'!AK28*BTU_Conversion</f>
        <v>517731250025394.25</v>
      </c>
      <c r="U2" s="3">
        <f>'Non-Metallic Minerals'!AL28*BTU_Conversion</f>
        <v>520605880495595.06</v>
      </c>
      <c r="V2" s="3">
        <f>'Non-Metallic Minerals'!AM28*BTU_Conversion</f>
        <v>520452303497122.38</v>
      </c>
      <c r="W2" s="3">
        <f>'Non-Metallic Minerals'!AN28*BTU_Conversion</f>
        <v>519839529328923.25</v>
      </c>
      <c r="X2" s="3">
        <f>'Non-Metallic Minerals'!AO28*BTU_Conversion</f>
        <v>518304175752994.88</v>
      </c>
      <c r="Y2" s="3">
        <f>'Non-Metallic Minerals'!AP28*BTU_Conversion</f>
        <v>521747539428175.06</v>
      </c>
      <c r="Z2" s="3">
        <f>'Non-Metallic Minerals'!AQ28*BTU_Conversion</f>
        <v>523830106777168.19</v>
      </c>
      <c r="AA2" s="3">
        <f>'Non-Metallic Minerals'!AR28*BTU_Conversion</f>
        <v>526420465936954.75</v>
      </c>
      <c r="AB2" s="3">
        <f>'Non-Metallic Minerals'!AS28*BTU_Conversion</f>
        <v>523198891017357</v>
      </c>
      <c r="AC2" s="3">
        <f>'Non-Metallic Minerals'!AT28*BTU_Conversion</f>
        <v>525495797788565.94</v>
      </c>
      <c r="AD2" s="3">
        <f>'Non-Metallic Minerals'!AU28*BTU_Conversion</f>
        <v>525435812915057.75</v>
      </c>
      <c r="AE2" s="3">
        <f>'Non-Metallic Minerals'!AV28*BTU_Conversion</f>
        <v>526773875265605.56</v>
      </c>
      <c r="AF2" s="3">
        <f>'Non-Metallic Minerals'!AW28*BTU_Conversion</f>
        <v>524182900047220.38</v>
      </c>
      <c r="AG2" s="3">
        <f>'Non-Metallic Minerals'!AX28*BTU_Conversion</f>
        <v>520735714548682.31</v>
      </c>
      <c r="AH2" s="3">
        <f>'Non-Metallic Minerals'!AY28*BTU_Conversion</f>
        <v>518338144243868.63</v>
      </c>
      <c r="AI2" s="3">
        <f>'Non-Metallic Minerals'!AZ28*BTU_Conversion</f>
        <v>511191240265677</v>
      </c>
      <c r="AJ2" s="2"/>
    </row>
    <row r="3" spans="1:37" x14ac:dyDescent="0.45">
      <c r="A3" t="s">
        <v>2</v>
      </c>
      <c r="B3" s="3">
        <f>('CEB-Refineries-cenrf'!T53+'Prim Extr. Sec. Calculations'!B108+'CEB-Non-energy other Ind.-neos'!T52)*BTU_Conversion</f>
        <v>627489392320828.5</v>
      </c>
      <c r="C3" s="3">
        <f>('CEB-Refineries-cenrf'!U53+'Prim Extr. Sec. Calculations'!C108+'CEB-Non-energy other Ind.-neos'!U52)*BTU_Conversion</f>
        <v>645057081504657.88</v>
      </c>
      <c r="D3" s="3">
        <f>('CEB-Refineries-cenrf'!V53+'Prim Extr. Sec. Calculations'!D108+'CEB-Non-energy other Ind.-neos'!V52)*BTU_Conversion</f>
        <v>640954211795233.88</v>
      </c>
      <c r="E3" s="3">
        <f>('CEB-Refineries-cenrf'!W53+'Prim Extr. Sec. Calculations'!E108+'CEB-Non-energy other Ind.-neos'!W52)*BTU_Conversion</f>
        <v>634337874469768.88</v>
      </c>
      <c r="F3" s="3">
        <f>('CEB-Refineries-cenrf'!X53+'Prim Extr. Sec. Calculations'!F108+'CEB-Non-energy other Ind.-neos'!X52)*BTU_Conversion</f>
        <v>631184616530684.75</v>
      </c>
      <c r="G3" s="3">
        <f>('CEB-Refineries-cenrf'!Y53+'Prim Extr. Sec. Calculations'!G108+'CEB-Non-energy other Ind.-neos'!Y52)*BTU_Conversion</f>
        <v>626631533476663.88</v>
      </c>
      <c r="H3" s="3">
        <f>('CEB-Refineries-cenrf'!Z53+'Prim Extr. Sec. Calculations'!H108+'CEB-Non-energy other Ind.-neos'!Z52)*BTU_Conversion</f>
        <v>615982914981973.88</v>
      </c>
      <c r="I3" s="3">
        <f>('CEB-Refineries-cenrf'!AA53+'Prim Extr. Sec. Calculations'!I108+'CEB-Non-energy other Ind.-neos'!AA52)*BTU_Conversion</f>
        <v>605782026275291.13</v>
      </c>
      <c r="J3" s="3">
        <f>('CEB-Refineries-cenrf'!AB53+'Prim Extr. Sec. Calculations'!J108+'CEB-Non-energy other Ind.-neos'!AB52)*BTU_Conversion</f>
        <v>598621017245924.13</v>
      </c>
      <c r="K3" s="3">
        <f>('CEB-Refineries-cenrf'!AC53+'Prim Extr. Sec. Calculations'!K108+'CEB-Non-energy other Ind.-neos'!AC52)*BTU_Conversion</f>
        <v>591797768416344.5</v>
      </c>
      <c r="L3" s="3">
        <f>('CEB-Refineries-cenrf'!AD53+'Prim Extr. Sec. Calculations'!L108+'CEB-Non-energy other Ind.-neos'!AD52)*BTU_Conversion</f>
        <v>580937377725017.63</v>
      </c>
      <c r="M3" s="3">
        <f>('CEB-Refineries-cenrf'!AE53+'Prim Extr. Sec. Calculations'!M108+'CEB-Non-energy other Ind.-neos'!AE52)*BTU_Conversion</f>
        <v>572303962729289.25</v>
      </c>
      <c r="N3" s="3">
        <f>('CEB-Refineries-cenrf'!AF53+'Prim Extr. Sec. Calculations'!N108+'CEB-Non-energy other Ind.-neos'!AF52)*BTU_Conversion</f>
        <v>564946336565895.88</v>
      </c>
      <c r="O3" s="3">
        <f>('CEB-Refineries-cenrf'!AG53+'Prim Extr. Sec. Calculations'!O108+'CEB-Non-energy other Ind.-neos'!AG52)*BTU_Conversion</f>
        <v>551341758768849.81</v>
      </c>
      <c r="P3" s="3">
        <f>('CEB-Refineries-cenrf'!AH53+'Prim Extr. Sec. Calculations'!P108+'CEB-Non-energy other Ind.-neos'!AH52)*BTU_Conversion</f>
        <v>546173547281486.5</v>
      </c>
      <c r="Q3" s="3">
        <f>('CEB-Refineries-cenrf'!AI53+'Prim Extr. Sec. Calculations'!Q108+'CEB-Non-energy other Ind.-neos'!AI52)*BTU_Conversion</f>
        <v>538309756921686.56</v>
      </c>
      <c r="R3" s="3">
        <f>('CEB-Refineries-cenrf'!AJ53+'Prim Extr. Sec. Calculations'!R108+'CEB-Non-energy other Ind.-neos'!AJ52)*BTU_Conversion</f>
        <v>529020986076717.06</v>
      </c>
      <c r="S3" s="3">
        <f>('CEB-Refineries-cenrf'!AK53+'Prim Extr. Sec. Calculations'!S108+'CEB-Non-energy other Ind.-neos'!AK52)*BTU_Conversion</f>
        <v>521800227599924.44</v>
      </c>
      <c r="T3" s="3">
        <f>('CEB-Refineries-cenrf'!AL53+'Prim Extr. Sec. Calculations'!T108+'CEB-Non-energy other Ind.-neos'!AL52)*BTU_Conversion</f>
        <v>513456761798797.38</v>
      </c>
      <c r="U3" s="3">
        <f>('CEB-Refineries-cenrf'!AM53+'Prim Extr. Sec. Calculations'!U108+'CEB-Non-energy other Ind.-neos'!AM52)*BTU_Conversion</f>
        <v>510036320680287.13</v>
      </c>
      <c r="V3" s="3">
        <f>('CEB-Refineries-cenrf'!AN53+'Prim Extr. Sec. Calculations'!V108+'CEB-Non-energy other Ind.-neos'!AN52)*BTU_Conversion</f>
        <v>502320441192873.63</v>
      </c>
      <c r="W3" s="3">
        <f>('CEB-Refineries-cenrf'!AO53+'Prim Extr. Sec. Calculations'!W108+'CEB-Non-energy other Ind.-neos'!AO52)*BTU_Conversion</f>
        <v>496166872261201.06</v>
      </c>
      <c r="X3" s="3">
        <f>('CEB-Refineries-cenrf'!AP53+'Prim Extr. Sec. Calculations'!X108+'CEB-Non-energy other Ind.-neos'!AP52)*BTU_Conversion</f>
        <v>482912403040335.69</v>
      </c>
      <c r="Y3" s="3">
        <f>('CEB-Refineries-cenrf'!AQ53+'Prim Extr. Sec. Calculations'!Y108+'CEB-Non-energy other Ind.-neos'!AQ52)*BTU_Conversion</f>
        <v>476739245308513.13</v>
      </c>
      <c r="Z3" s="3">
        <f>('CEB-Refineries-cenrf'!AR53+'Prim Extr. Sec. Calculations'!Z108+'CEB-Non-energy other Ind.-neos'!AR52)*BTU_Conversion</f>
        <v>465156817227908.25</v>
      </c>
      <c r="AA3" s="3">
        <f>('CEB-Refineries-cenrf'!AS53+'Prim Extr. Sec. Calculations'!AA108+'CEB-Non-energy other Ind.-neos'!AS52)*BTU_Conversion</f>
        <v>449054585242754.5</v>
      </c>
      <c r="AB3" s="3">
        <f>('CEB-Refineries-cenrf'!AT53+'Prim Extr. Sec. Calculations'!AB108+'CEB-Non-energy other Ind.-neos'!AT52)*BTU_Conversion</f>
        <v>426221999973032.81</v>
      </c>
      <c r="AC3" s="3">
        <f>('CEB-Refineries-cenrf'!AU53+'Prim Extr. Sec. Calculations'!AC108+'CEB-Non-energy other Ind.-neos'!AU52)*BTU_Conversion</f>
        <v>417308944221000.38</v>
      </c>
      <c r="AD3" s="3">
        <f>('CEB-Refineries-cenrf'!AV53+'Prim Extr. Sec. Calculations'!AD108+'CEB-Non-energy other Ind.-neos'!AV52)*BTU_Conversion</f>
        <v>411053975108831.06</v>
      </c>
      <c r="AE3" s="3">
        <f>('CEB-Refineries-cenrf'!AW53+'Prim Extr. Sec. Calculations'!AE108+'CEB-Non-energy other Ind.-neos'!AW52)*BTU_Conversion</f>
        <v>402597498673668.31</v>
      </c>
      <c r="AF3" s="3">
        <f>('CEB-Refineries-cenrf'!AX53+'Prim Extr. Sec. Calculations'!AF108+'CEB-Non-energy other Ind.-neos'!AX52)*BTU_Conversion</f>
        <v>393365121158403.19</v>
      </c>
      <c r="AG3" s="3">
        <f>('CEB-Refineries-cenrf'!AY53+'Prim Extr. Sec. Calculations'!AG108+'CEB-Non-energy other Ind.-neos'!AY52)*BTU_Conversion</f>
        <v>383595569504003.81</v>
      </c>
      <c r="AH3" s="3">
        <f>('CEB-Refineries-cenrf'!AZ53+'Prim Extr. Sec. Calculations'!AH108+'CEB-Non-energy other Ind.-neos'!AZ52)*BTU_Conversion</f>
        <v>376860339505153.06</v>
      </c>
      <c r="AI3" s="3">
        <f>('CEB-Refineries-cenrf'!BA53+'Prim Extr. Sec. Calculations'!AI108+'CEB-Non-energy other Ind.-neos'!BA52)*BTU_Conversion</f>
        <v>367676210641882.38</v>
      </c>
      <c r="AJ3" s="2"/>
    </row>
    <row r="4" spans="1:37" x14ac:dyDescent="0.45">
      <c r="A4" t="s">
        <v>3</v>
      </c>
      <c r="B4" s="3">
        <f>'Iron and Steel'!S28+'Iron and Steel'!S29*BTU_Conversion</f>
        <v>286581367176090.94</v>
      </c>
      <c r="C4" s="3">
        <f>'Iron and Steel'!T28+'Iron and Steel'!T29*BTU_Conversion</f>
        <v>266649537798769.22</v>
      </c>
      <c r="D4" s="3">
        <f>'Iron and Steel'!U28+'Iron and Steel'!U29*BTU_Conversion</f>
        <v>262776504877552.78</v>
      </c>
      <c r="E4" s="3">
        <f>'Iron and Steel'!V28+'Iron and Steel'!V29*BTU_Conversion</f>
        <v>257804151428960.5</v>
      </c>
      <c r="F4" s="3">
        <f>'Iron and Steel'!W28+'Iron and Steel'!W29*BTU_Conversion</f>
        <v>256739459493863.31</v>
      </c>
      <c r="G4" s="3">
        <f>'Iron and Steel'!X28+'Iron and Steel'!X29*BTU_Conversion</f>
        <v>252836106142987.25</v>
      </c>
      <c r="H4" s="3">
        <f>'Iron and Steel'!Y28+'Iron and Steel'!Y29*BTU_Conversion</f>
        <v>248837463357320.22</v>
      </c>
      <c r="I4" s="3">
        <f>'Iron and Steel'!Z28+'Iron and Steel'!Z29*BTU_Conversion</f>
        <v>247019599269512.75</v>
      </c>
      <c r="J4" s="3">
        <f>'Iron and Steel'!AA28+'Iron and Steel'!AA29*BTU_Conversion</f>
        <v>246287763504575.44</v>
      </c>
      <c r="K4" s="3">
        <f>'Iron and Steel'!AB28+'Iron and Steel'!AB29*BTU_Conversion</f>
        <v>246425945686800.38</v>
      </c>
      <c r="L4" s="3">
        <f>'Iron and Steel'!AC28+'Iron and Steel'!AC29*BTU_Conversion</f>
        <v>246545761214703.88</v>
      </c>
      <c r="M4" s="3">
        <f>'Iron and Steel'!AD28+'Iron and Steel'!AD29*BTU_Conversion</f>
        <v>246591518731669.72</v>
      </c>
      <c r="N4" s="3">
        <f>'Iron and Steel'!AE28+'Iron and Steel'!AE29*BTU_Conversion</f>
        <v>245011130715887.63</v>
      </c>
      <c r="O4" s="3">
        <f>'Iron and Steel'!AF28+'Iron and Steel'!AF29*BTU_Conversion</f>
        <v>242035642891034.19</v>
      </c>
      <c r="P4" s="3">
        <f>'Iron and Steel'!AG28+'Iron and Steel'!AG29*BTU_Conversion</f>
        <v>240150472414875.41</v>
      </c>
      <c r="Q4" s="3">
        <f>'Iron and Steel'!AH28+'Iron and Steel'!AH29*BTU_Conversion</f>
        <v>236041802890173.88</v>
      </c>
      <c r="R4" s="3">
        <f>'Iron and Steel'!AI28+'Iron and Steel'!AI29*BTU_Conversion</f>
        <v>231075120288937.91</v>
      </c>
      <c r="S4" s="3">
        <f>'Iron and Steel'!AJ28+'Iron and Steel'!AJ29*BTU_Conversion</f>
        <v>225700353561483.06</v>
      </c>
      <c r="T4" s="3">
        <f>'Iron and Steel'!AK28+'Iron and Steel'!AK29*BTU_Conversion</f>
        <v>221176689343523.34</v>
      </c>
      <c r="U4" s="3">
        <f>'Iron and Steel'!AL28+'Iron and Steel'!AL29*BTU_Conversion</f>
        <v>218253809914422.91</v>
      </c>
      <c r="V4" s="3">
        <f>'Iron and Steel'!AM28+'Iron and Steel'!AM29*BTU_Conversion</f>
        <v>214504435796891</v>
      </c>
      <c r="W4" s="3">
        <f>'Iron and Steel'!AN28+'Iron and Steel'!AN29*BTU_Conversion</f>
        <v>210105014021509.97</v>
      </c>
      <c r="X4" s="3">
        <f>'Iron and Steel'!AO28+'Iron and Steel'!AO29*BTU_Conversion</f>
        <v>206131745327676.22</v>
      </c>
      <c r="Y4" s="3">
        <f>'Iron and Steel'!AP28+'Iron and Steel'!AP29*BTU_Conversion</f>
        <v>202233376433479.91</v>
      </c>
      <c r="Z4" s="3">
        <f>'Iron and Steel'!AQ28+'Iron and Steel'!AQ29*BTU_Conversion</f>
        <v>198812673946363.34</v>
      </c>
      <c r="AA4" s="3">
        <f>'Iron and Steel'!AR28+'Iron and Steel'!AR29*BTU_Conversion</f>
        <v>195213284400549.41</v>
      </c>
      <c r="AB4" s="3">
        <f>'Iron and Steel'!AS28+'Iron and Steel'!AS29*BTU_Conversion</f>
        <v>191163725462724.69</v>
      </c>
      <c r="AC4" s="3">
        <f>'Iron and Steel'!AT28+'Iron and Steel'!AT29*BTU_Conversion</f>
        <v>186462697309548.25</v>
      </c>
      <c r="AD4" s="3">
        <f>'Iron and Steel'!AU28+'Iron and Steel'!AU29*BTU_Conversion</f>
        <v>182172602070510.34</v>
      </c>
      <c r="AE4" s="3">
        <f>'Iron and Steel'!AV28+'Iron and Steel'!AV29*BTU_Conversion</f>
        <v>177870300919567.38</v>
      </c>
      <c r="AF4" s="3">
        <f>'Iron and Steel'!AW28+'Iron and Steel'!AW29*BTU_Conversion</f>
        <v>171950359438301.03</v>
      </c>
      <c r="AG4" s="3">
        <f>'Iron and Steel'!AX28+'Iron and Steel'!AX29*BTU_Conversion</f>
        <v>165063612164232.5</v>
      </c>
      <c r="AH4" s="3">
        <f>'Iron and Steel'!AY28+'Iron and Steel'!AY29*BTU_Conversion</f>
        <v>152700768054079.19</v>
      </c>
      <c r="AI4" s="3">
        <f>'Iron and Steel'!AZ28+'Iron and Steel'!AZ29*BTU_Conversion</f>
        <v>147348528162737.97</v>
      </c>
      <c r="AJ4" s="2"/>
    </row>
    <row r="5" spans="1:37" x14ac:dyDescent="0.45">
      <c r="A5" t="s">
        <v>4</v>
      </c>
      <c r="B5" s="3">
        <f>(Chemicals!S29+Chemicals!S51-'Carbon Capture Calculations'!B167)*BTU_Conversion</f>
        <v>1261445987550245</v>
      </c>
      <c r="C5" s="3">
        <f>(Chemicals!T29+Chemicals!T51-'Carbon Capture Calculations'!C167)*BTU_Conversion</f>
        <v>1272109120404058.5</v>
      </c>
      <c r="D5" s="3">
        <f>(Chemicals!U29+Chemicals!U51-'Carbon Capture Calculations'!D167)*BTU_Conversion</f>
        <v>1281535569749468</v>
      </c>
      <c r="E5" s="3">
        <f>(Chemicals!V29+Chemicals!V51-'Carbon Capture Calculations'!E167)*BTU_Conversion</f>
        <v>1298864496925666</v>
      </c>
      <c r="F5" s="3">
        <f>(Chemicals!W29+Chemicals!W51-'Carbon Capture Calculations'!F167)*BTU_Conversion</f>
        <v>1314232245907691.3</v>
      </c>
      <c r="G5" s="3">
        <f>(Chemicals!X29+Chemicals!X51-'Carbon Capture Calculations'!G167)*BTU_Conversion</f>
        <v>1326718559274297.8</v>
      </c>
      <c r="H5" s="3">
        <f>(Chemicals!Y29+Chemicals!Y51-'Carbon Capture Calculations'!H167)*BTU_Conversion</f>
        <v>1335149291942553</v>
      </c>
      <c r="I5" s="3">
        <f>(Chemicals!Z29+Chemicals!Z51-'Carbon Capture Calculations'!I167)*BTU_Conversion</f>
        <v>1344863715246714.3</v>
      </c>
      <c r="J5" s="3">
        <f>(Chemicals!AA29+Chemicals!AA51-'Carbon Capture Calculations'!J167)*BTU_Conversion</f>
        <v>1356739408305116</v>
      </c>
      <c r="K5" s="3">
        <f>(Chemicals!AB29+Chemicals!AB51-'Carbon Capture Calculations'!K167)*BTU_Conversion</f>
        <v>1370632663570467.3</v>
      </c>
      <c r="L5" s="3">
        <f>(Chemicals!AC29+Chemicals!AC51-'Carbon Capture Calculations'!L167)*BTU_Conversion</f>
        <v>1388891143160991.5</v>
      </c>
      <c r="M5" s="3">
        <f>(Chemicals!AD29+Chemicals!AD51-'Carbon Capture Calculations'!M167)*BTU_Conversion</f>
        <v>1407079800633242.8</v>
      </c>
      <c r="N5" s="3">
        <f>(Chemicals!AE29+Chemicals!AE51-'Carbon Capture Calculations'!N167)*BTU_Conversion</f>
        <v>1414105546085138.3</v>
      </c>
      <c r="O5" s="3">
        <f>(Chemicals!AF29+Chemicals!AF51-'Carbon Capture Calculations'!O167)*BTU_Conversion</f>
        <v>1426551372906313.8</v>
      </c>
      <c r="P5" s="3">
        <f>(Chemicals!AG29+Chemicals!AG51-'Carbon Capture Calculations'!P167)*BTU_Conversion</f>
        <v>1440895023647881.5</v>
      </c>
      <c r="Q5" s="3">
        <f>(Chemicals!AH29+Chemicals!AH51-'Carbon Capture Calculations'!Q167)*BTU_Conversion</f>
        <v>1449221250351035.8</v>
      </c>
      <c r="R5" s="3">
        <f>(Chemicals!AI29+Chemicals!AI51-'Carbon Capture Calculations'!R167)*BTU_Conversion</f>
        <v>1456977449377026</v>
      </c>
      <c r="S5" s="3">
        <f>(Chemicals!AJ29+Chemicals!AJ51-'Carbon Capture Calculations'!S167)*BTU_Conversion</f>
        <v>1458156369094388.3</v>
      </c>
      <c r="T5" s="3">
        <f>(Chemicals!AK29+Chemicals!AK51-'Carbon Capture Calculations'!T167)*BTU_Conversion</f>
        <v>1454868109072193.8</v>
      </c>
      <c r="U5" s="3">
        <f>(Chemicals!AL29+Chemicals!AL51-'Carbon Capture Calculations'!U167)*BTU_Conversion</f>
        <v>1461914503097509.3</v>
      </c>
      <c r="V5" s="3">
        <f>(Chemicals!AM29+Chemicals!AM51-'Carbon Capture Calculations'!V167)*BTU_Conversion</f>
        <v>1458477478881251</v>
      </c>
      <c r="W5" s="3">
        <f>(Chemicals!AN29+Chemicals!AN51-'Carbon Capture Calculations'!W167)*BTU_Conversion</f>
        <v>1454879644495420.3</v>
      </c>
      <c r="X5" s="3">
        <f>(Chemicals!AO29+Chemicals!AO51-'Carbon Capture Calculations'!X167)*BTU_Conversion</f>
        <v>1449497560578098</v>
      </c>
      <c r="Y5" s="3">
        <f>(Chemicals!AP29+Chemicals!AP51-'Carbon Capture Calculations'!Y167)*BTU_Conversion</f>
        <v>1444485466093232</v>
      </c>
      <c r="Z5" s="3">
        <f>(Chemicals!AQ29+Chemicals!AQ51-'Carbon Capture Calculations'!Z167)*BTU_Conversion</f>
        <v>1433212150772741.8</v>
      </c>
      <c r="AA5" s="3">
        <f>(Chemicals!AR29+Chemicals!AR51-'Carbon Capture Calculations'!AA167)*BTU_Conversion</f>
        <v>1427243537972096.5</v>
      </c>
      <c r="AB5" s="3">
        <f>(Chemicals!AS29+Chemicals!AS51-'Carbon Capture Calculations'!AB167)*BTU_Conversion</f>
        <v>1406054876093663.5</v>
      </c>
      <c r="AC5" s="3">
        <f>(Chemicals!AT29+Chemicals!AT51-'Carbon Capture Calculations'!AC167)*BTU_Conversion</f>
        <v>1398819617480441.3</v>
      </c>
      <c r="AD5" s="3">
        <f>(Chemicals!AU29+Chemicals!AU51-'Carbon Capture Calculations'!AD167)*BTU_Conversion</f>
        <v>1392265942109112.8</v>
      </c>
      <c r="AE5" s="3">
        <f>(Chemicals!AV29+Chemicals!AV51-'Carbon Capture Calculations'!AE167)*BTU_Conversion</f>
        <v>1380349682660624</v>
      </c>
      <c r="AF5" s="3">
        <f>(Chemicals!AW29+Chemicals!AW51-'Carbon Capture Calculations'!AF167)*BTU_Conversion</f>
        <v>1353733486493028.5</v>
      </c>
      <c r="AG5" s="3">
        <f>(Chemicals!AX29+Chemicals!AX51-'Carbon Capture Calculations'!AG167)*BTU_Conversion</f>
        <v>1339716977923338.8</v>
      </c>
      <c r="AH5" s="3">
        <f>(Chemicals!AY29+Chemicals!AY51-'Carbon Capture Calculations'!AH167)*BTU_Conversion</f>
        <v>1330932523934699.3</v>
      </c>
      <c r="AI5" s="3">
        <f>(Chemicals!AZ29+Chemicals!AZ51-'Carbon Capture Calculations'!AI167)*BTU_Conversion</f>
        <v>1310770168622719</v>
      </c>
      <c r="AJ5" s="2"/>
    </row>
    <row r="6" spans="1:37" x14ac:dyDescent="0.45">
      <c r="A6" t="s">
        <v>5</v>
      </c>
      <c r="B6" s="3">
        <f>'Prim Extr. Sec. Calculations'!B83*BTU_Conversion</f>
        <v>1170941257452.8347</v>
      </c>
      <c r="C6" s="3">
        <f>'Prim Extr. Sec. Calculations'!C83*BTU_Conversion</f>
        <v>1168688264555.4783</v>
      </c>
      <c r="D6" s="3">
        <f>'Prim Extr. Sec. Calculations'!D83*BTU_Conversion</f>
        <v>1165338425740.6741</v>
      </c>
      <c r="E6" s="3">
        <f>'Prim Extr. Sec. Calculations'!E83*BTU_Conversion</f>
        <v>1161470239288.6528</v>
      </c>
      <c r="F6" s="3">
        <f>'Prim Extr. Sec. Calculations'!F83*BTU_Conversion</f>
        <v>1160515760202.8823</v>
      </c>
      <c r="G6" s="3">
        <f>'Prim Extr. Sec. Calculations'!G83*BTU_Conversion</f>
        <v>1158933685785.2222</v>
      </c>
      <c r="H6" s="3">
        <f>'Prim Extr. Sec. Calculations'!H83*BTU_Conversion</f>
        <v>1147147586452.605</v>
      </c>
      <c r="I6" s="3">
        <f>'Prim Extr. Sec. Calculations'!I83*BTU_Conversion</f>
        <v>1134956467963.844</v>
      </c>
      <c r="J6" s="3">
        <f>'Prim Extr. Sec. Calculations'!J83*BTU_Conversion</f>
        <v>1129617571850.4551</v>
      </c>
      <c r="K6" s="3">
        <f>'Prim Extr. Sec. Calculations'!K83*BTU_Conversion</f>
        <v>1121918086431.7791</v>
      </c>
      <c r="L6" s="3">
        <f>'Prim Extr. Sec. Calculations'!L83*BTU_Conversion</f>
        <v>1116229377640.4514</v>
      </c>
      <c r="M6" s="3">
        <f>'Prim Extr. Sec. Calculations'!M83*BTU_Conversion</f>
        <v>1103386818367.0862</v>
      </c>
      <c r="N6" s="3">
        <f>'Prim Extr. Sec. Calculations'!N83*BTU_Conversion</f>
        <v>1097936829990.212</v>
      </c>
      <c r="O6" s="3">
        <f>'Prim Extr. Sec. Calculations'!O83*BTU_Conversion</f>
        <v>1093764536332.8613</v>
      </c>
      <c r="P6" s="3">
        <f>'Prim Extr. Sec. Calculations'!P83*BTU_Conversion</f>
        <v>1089262403123.176</v>
      </c>
      <c r="Q6" s="3">
        <f>'Prim Extr. Sec. Calculations'!Q83*BTU_Conversion</f>
        <v>1081255033408.4594</v>
      </c>
      <c r="R6" s="3">
        <f>'Prim Extr. Sec. Calculations'!R83*BTU_Conversion</f>
        <v>1070007604792.1732</v>
      </c>
      <c r="S6" s="3">
        <f>'Prim Extr. Sec. Calculations'!S83*BTU_Conversion</f>
        <v>1064125672690.1592</v>
      </c>
      <c r="T6" s="3">
        <f>'Prim Extr. Sec. Calculations'!T83*BTU_Conversion</f>
        <v>1053804905428.3098</v>
      </c>
      <c r="U6" s="3">
        <f>'Prim Extr. Sec. Calculations'!U83*BTU_Conversion</f>
        <v>1050881479159.5543</v>
      </c>
      <c r="V6" s="3">
        <f>'Prim Extr. Sec. Calculations'!V83*BTU_Conversion</f>
        <v>1046168113040.0637</v>
      </c>
      <c r="W6" s="3">
        <f>'Prim Extr. Sec. Calculations'!W83*BTU_Conversion</f>
        <v>1041101402121.0916</v>
      </c>
      <c r="X6" s="3">
        <f>'Prim Extr. Sec. Calculations'!X83*BTU_Conversion</f>
        <v>1036155360611.199</v>
      </c>
      <c r="Y6" s="3">
        <f>'Prim Extr. Sec. Calculations'!Y83*BTU_Conversion</f>
        <v>1031128315548.0529</v>
      </c>
      <c r="Z6" s="3">
        <f>'Prim Extr. Sec. Calculations'!Z83*BTU_Conversion</f>
        <v>1027381859131.3832</v>
      </c>
      <c r="AA6" s="3">
        <f>'Prim Extr. Sec. Calculations'!AA83*BTU_Conversion</f>
        <v>1023836386865.6796</v>
      </c>
      <c r="AB6" s="3">
        <f>'Prim Extr. Sec. Calculations'!AB83*BTU_Conversion</f>
        <v>1005156657834.4592</v>
      </c>
      <c r="AC6" s="3">
        <f>'Prim Extr. Sec. Calculations'!AC83*BTU_Conversion</f>
        <v>987940802754.53357</v>
      </c>
      <c r="AD6" s="3">
        <f>'Prim Extr. Sec. Calculations'!AD83*BTU_Conversion</f>
        <v>980651751955.51843</v>
      </c>
      <c r="AE6" s="3">
        <f>'Prim Extr. Sec. Calculations'!AE83*BTU_Conversion</f>
        <v>969371732779.5011</v>
      </c>
      <c r="AF6" s="3">
        <f>'Prim Extr. Sec. Calculations'!AF83*BTU_Conversion</f>
        <v>959657145121.89099</v>
      </c>
      <c r="AG6" s="3">
        <f>'Prim Extr. Sec. Calculations'!AG83*BTU_Conversion</f>
        <v>941888087428.47168</v>
      </c>
      <c r="AH6" s="3">
        <f>'Prim Extr. Sec. Calculations'!AH83*BTU_Conversion</f>
        <v>932383405344.2439</v>
      </c>
      <c r="AI6" s="3">
        <f>'Prim Extr. Sec. Calculations'!AI83*BTU_Conversion</f>
        <v>924030017711.58911</v>
      </c>
    </row>
    <row r="7" spans="1:37" x14ac:dyDescent="0.45">
      <c r="A7" t="s">
        <v>6</v>
      </c>
      <c r="B7" s="3">
        <v>0</v>
      </c>
      <c r="C7" s="3">
        <v>0</v>
      </c>
      <c r="D7" s="3">
        <v>0</v>
      </c>
      <c r="E7" s="3">
        <v>0</v>
      </c>
      <c r="F7" s="3">
        <v>0</v>
      </c>
      <c r="G7" s="3">
        <v>0</v>
      </c>
      <c r="H7" s="3">
        <v>0</v>
      </c>
      <c r="I7" s="3">
        <v>0</v>
      </c>
      <c r="J7" s="3">
        <v>0</v>
      </c>
      <c r="K7" s="3">
        <v>0</v>
      </c>
      <c r="L7" s="3">
        <v>0</v>
      </c>
      <c r="M7" s="3">
        <v>0</v>
      </c>
      <c r="N7" s="3">
        <v>0</v>
      </c>
      <c r="O7" s="3">
        <v>0</v>
      </c>
      <c r="P7" s="3">
        <v>0</v>
      </c>
      <c r="Q7" s="3">
        <v>0</v>
      </c>
      <c r="R7" s="3">
        <v>0</v>
      </c>
      <c r="S7" s="3">
        <v>0</v>
      </c>
      <c r="T7" s="3">
        <v>0</v>
      </c>
      <c r="U7" s="3">
        <v>0</v>
      </c>
      <c r="V7" s="3">
        <v>0</v>
      </c>
      <c r="W7" s="3">
        <v>0</v>
      </c>
      <c r="X7" s="3">
        <v>0</v>
      </c>
      <c r="Y7" s="3">
        <v>0</v>
      </c>
      <c r="Z7" s="3">
        <v>0</v>
      </c>
      <c r="AA7" s="3">
        <v>0</v>
      </c>
      <c r="AB7" s="3">
        <v>0</v>
      </c>
      <c r="AC7" s="3">
        <v>0</v>
      </c>
      <c r="AD7" s="3">
        <v>0</v>
      </c>
      <c r="AE7" s="3">
        <v>0</v>
      </c>
      <c r="AF7" s="3">
        <v>0</v>
      </c>
      <c r="AG7" s="3">
        <v>0</v>
      </c>
      <c r="AH7" s="3">
        <v>0</v>
      </c>
      <c r="AI7" s="3">
        <v>0</v>
      </c>
    </row>
    <row r="8" spans="1:37" x14ac:dyDescent="0.45">
      <c r="A8" t="s">
        <v>7</v>
      </c>
      <c r="B8" s="3">
        <f>Agriculture!S18*BTU_Conversion</f>
        <v>142959844636532.75</v>
      </c>
      <c r="C8" s="3">
        <f>Agriculture!T18*BTU_Conversion</f>
        <v>144636380804991.59</v>
      </c>
      <c r="D8" s="3">
        <f>Agriculture!U18*BTU_Conversion</f>
        <v>145930859298237.31</v>
      </c>
      <c r="E8" s="3">
        <f>Agriculture!V18*BTU_Conversion</f>
        <v>148252846695460.94</v>
      </c>
      <c r="F8" s="3">
        <f>Agriculture!W18*BTU_Conversion</f>
        <v>150332155478757.34</v>
      </c>
      <c r="G8" s="3">
        <f>Agriculture!X18*BTU_Conversion</f>
        <v>152040281057871.72</v>
      </c>
      <c r="H8" s="3">
        <f>Agriculture!Y18*BTU_Conversion</f>
        <v>154052877107689.38</v>
      </c>
      <c r="I8" s="3">
        <f>Agriculture!Z18*BTU_Conversion</f>
        <v>156665835940249.81</v>
      </c>
      <c r="J8" s="3">
        <f>Agriculture!AA18*BTU_Conversion</f>
        <v>159818194145184.09</v>
      </c>
      <c r="K8" s="3">
        <f>Agriculture!AB18*BTU_Conversion</f>
        <v>161074898136033.38</v>
      </c>
      <c r="L8" s="3">
        <f>Agriculture!AC18*BTU_Conversion</f>
        <v>163325516307516.84</v>
      </c>
      <c r="M8" s="3">
        <f>Agriculture!AD18*BTU_Conversion</f>
        <v>165820269882752.06</v>
      </c>
      <c r="N8" s="3">
        <f>Agriculture!AE18*BTU_Conversion</f>
        <v>168896416294345.28</v>
      </c>
      <c r="O8" s="3">
        <f>Agriculture!AF18*BTU_Conversion</f>
        <v>171159174579799</v>
      </c>
      <c r="P8" s="3">
        <f>Agriculture!AG18*BTU_Conversion</f>
        <v>176543150172079.47</v>
      </c>
      <c r="Q8" s="3">
        <f>Agriculture!AH18*BTU_Conversion</f>
        <v>179266826352067.78</v>
      </c>
      <c r="R8" s="3">
        <f>Agriculture!AI18*BTU_Conversion</f>
        <v>185323144747570.25</v>
      </c>
      <c r="S8" s="3">
        <f>Agriculture!AJ18*BTU_Conversion</f>
        <v>190059843599564.59</v>
      </c>
      <c r="T8" s="3">
        <f>Agriculture!AK18*BTU_Conversion</f>
        <v>194372800605508.63</v>
      </c>
      <c r="U8" s="3">
        <f>Agriculture!AL18*BTU_Conversion</f>
        <v>195930025944454.44</v>
      </c>
      <c r="V8" s="3">
        <f>Agriculture!AM18*BTU_Conversion</f>
        <v>197866268382777.56</v>
      </c>
      <c r="W8" s="3">
        <f>Agriculture!AN18*BTU_Conversion</f>
        <v>200031507854118.22</v>
      </c>
      <c r="X8" s="3">
        <f>Agriculture!AO18*BTU_Conversion</f>
        <v>202414344423767.59</v>
      </c>
      <c r="Y8" s="3">
        <f>Agriculture!AP18*BTU_Conversion</f>
        <v>204476483611098.97</v>
      </c>
      <c r="Z8" s="3">
        <f>Agriculture!AQ18*BTU_Conversion</f>
        <v>207733415577150.97</v>
      </c>
      <c r="AA8" s="3">
        <f>Agriculture!AR18*BTU_Conversion</f>
        <v>209967334322465.13</v>
      </c>
      <c r="AB8" s="3">
        <f>Agriculture!AS18*BTU_Conversion</f>
        <v>213256663783432.09</v>
      </c>
      <c r="AC8" s="3">
        <f>Agriculture!AT18*BTU_Conversion</f>
        <v>215972078481714.63</v>
      </c>
      <c r="AD8" s="3">
        <f>Agriculture!AU18*BTU_Conversion</f>
        <v>218348365598822.59</v>
      </c>
      <c r="AE8" s="3">
        <f>Agriculture!AV18*BTU_Conversion</f>
        <v>220455581405435.78</v>
      </c>
      <c r="AF8" s="3">
        <f>Agriculture!AW18*BTU_Conversion</f>
        <v>222609558809145.16</v>
      </c>
      <c r="AG8" s="3">
        <f>Agriculture!AX18*BTU_Conversion</f>
        <v>224666483212001.31</v>
      </c>
      <c r="AH8" s="3">
        <f>Agriculture!AY18*BTU_Conversion</f>
        <v>226807531311309.56</v>
      </c>
      <c r="AI8" s="3">
        <f>Agriculture!AZ18*BTU_Conversion</f>
        <v>229004213172178.53</v>
      </c>
    </row>
    <row r="9" spans="1:37" x14ac:dyDescent="0.45">
      <c r="A9" t="s">
        <v>8</v>
      </c>
      <c r="B9" s="3">
        <f>'Overview Industry'!S38*BTU_Conversion-'Iron and Steel'!S28-SUM(B2,B5)</f>
        <v>1465278752032234.3</v>
      </c>
      <c r="C9" s="3">
        <f>'Overview Industry'!T38*BTU_Conversion-'Iron and Steel'!T28-SUM(C2,C5)</f>
        <v>1445394748952007.8</v>
      </c>
      <c r="D9" s="3">
        <f>'Overview Industry'!U38*BTU_Conversion-'Iron and Steel'!U28-SUM(D2,D5)</f>
        <v>1413340155865536.8</v>
      </c>
      <c r="E9" s="3">
        <f>'Overview Industry'!V38*BTU_Conversion-'Iron and Steel'!V28-SUM(E2,E5)</f>
        <v>1391531512282550</v>
      </c>
      <c r="F9" s="3">
        <f>'Overview Industry'!W38*BTU_Conversion-'Iron and Steel'!W28-SUM(F2,F5)</f>
        <v>1383460745731027</v>
      </c>
      <c r="G9" s="3">
        <f>'Overview Industry'!X38*BTU_Conversion-'Iron and Steel'!X28-SUM(G2,G5)</f>
        <v>1372195594047668.5</v>
      </c>
      <c r="H9" s="3">
        <f>'Overview Industry'!Y38*BTU_Conversion-'Iron and Steel'!Y28-SUM(H2,H5)</f>
        <v>1348096713584709.8</v>
      </c>
      <c r="I9" s="3">
        <f>'Overview Industry'!Z38*BTU_Conversion-'Iron and Steel'!Z28-SUM(I2,I5)</f>
        <v>1332986037454638.5</v>
      </c>
      <c r="J9" s="3">
        <f>'Overview Industry'!AA38*BTU_Conversion-'Iron and Steel'!AA28-SUM(J2,J5)</f>
        <v>1323727714608460.3</v>
      </c>
      <c r="K9" s="3">
        <f>'Overview Industry'!AB38*BTU_Conversion-'Iron and Steel'!AB28-SUM(K2,K5)</f>
        <v>1319085322451145</v>
      </c>
      <c r="L9" s="3">
        <f>'Overview Industry'!AC38*BTU_Conversion-'Iron and Steel'!AC28-SUM(L2,L5)</f>
        <v>1305617168203539.3</v>
      </c>
      <c r="M9" s="3">
        <f>'Overview Industry'!AD38*BTU_Conversion-'Iron and Steel'!AD28-SUM(M2,M5)</f>
        <v>1298804846075597.5</v>
      </c>
      <c r="N9" s="3">
        <f>'Overview Industry'!AE38*BTU_Conversion-'Iron and Steel'!AE28-SUM(N2,N5)</f>
        <v>1298298240977625</v>
      </c>
      <c r="O9" s="3">
        <f>'Overview Industry'!AF38*BTU_Conversion-'Iron and Steel'!AF28-SUM(O2,O5)</f>
        <v>1281929574511944</v>
      </c>
      <c r="P9" s="3">
        <f>'Overview Industry'!AG38*BTU_Conversion-'Iron and Steel'!AG28-SUM(P2,P5)</f>
        <v>1273213071912143</v>
      </c>
      <c r="Q9" s="3">
        <f>'Overview Industry'!AH38*BTU_Conversion-'Iron and Steel'!AH28-SUM(Q2,Q5)</f>
        <v>1262913343017843.5</v>
      </c>
      <c r="R9" s="3">
        <f>'Overview Industry'!AI38*BTU_Conversion-'Iron and Steel'!AI28-SUM(R2,R5)</f>
        <v>1246014817525769.5</v>
      </c>
      <c r="S9" s="3">
        <f>'Overview Industry'!AJ38*BTU_Conversion-'Iron and Steel'!AJ28-SUM(S2,S5)</f>
        <v>1233517950365757.5</v>
      </c>
      <c r="T9" s="3">
        <f>'Overview Industry'!AK38*BTU_Conversion-'Iron and Steel'!AK28-SUM(T2,T5)</f>
        <v>1218841162041180.5</v>
      </c>
      <c r="U9" s="3">
        <f>'Overview Industry'!AL38*BTU_Conversion-'Iron and Steel'!AL28-SUM(U2,U5)</f>
        <v>1217778285125296.8</v>
      </c>
      <c r="V9" s="3">
        <f>'Overview Industry'!AM38*BTU_Conversion-'Iron and Steel'!AM28-SUM(V2,V5)</f>
        <v>1210610771677734</v>
      </c>
      <c r="W9" s="3">
        <f>'Overview Industry'!AN38*BTU_Conversion-'Iron and Steel'!AN28-SUM(W2,W5)</f>
        <v>1208772626258997.5</v>
      </c>
      <c r="X9" s="3">
        <f>'Overview Industry'!AO38*BTU_Conversion-'Iron and Steel'!AO28-SUM(X2,X5)</f>
        <v>1210772761292019</v>
      </c>
      <c r="Y9" s="3">
        <f>'Overview Industry'!AP38*BTU_Conversion-'Iron and Steel'!AP28-SUM(Y2,Y5)</f>
        <v>1208678110836989</v>
      </c>
      <c r="Z9" s="3">
        <f>'Overview Industry'!AQ38*BTU_Conversion-'Iron and Steel'!AQ28-SUM(Z2,Z5)</f>
        <v>1214238277614895</v>
      </c>
      <c r="AA9" s="3">
        <f>'Overview Industry'!AR38*BTU_Conversion-'Iron and Steel'!AR28-SUM(AA2,AA5)</f>
        <v>1216250045743542.8</v>
      </c>
      <c r="AB9" s="3">
        <f>'Overview Industry'!AS38*BTU_Conversion-'Iron and Steel'!AS28-SUM(AB2,AB5)</f>
        <v>1218040769670192.5</v>
      </c>
      <c r="AC9" s="3">
        <f>'Overview Industry'!AT38*BTU_Conversion-'Iron and Steel'!AT28-SUM(AC2,AC5)</f>
        <v>1214396563349819.3</v>
      </c>
      <c r="AD9" s="3">
        <f>'Overview Industry'!AU38*BTU_Conversion-'Iron and Steel'!AU28-SUM(AD2,AD5)</f>
        <v>1213831094606879.5</v>
      </c>
      <c r="AE9" s="3">
        <f>'Overview Industry'!AV38*BTU_Conversion-'Iron and Steel'!AV28-SUM(AE2,AE5)</f>
        <v>1220832922205891.5</v>
      </c>
      <c r="AF9" s="3">
        <f>'Overview Industry'!AW38*BTU_Conversion-'Iron and Steel'!AW28-SUM(AF2,AF5)</f>
        <v>1223072534816497.5</v>
      </c>
      <c r="AG9" s="3">
        <f>'Overview Industry'!AX38*BTU_Conversion-'Iron and Steel'!AX28-SUM(AG2,AG5)</f>
        <v>1229336122205874</v>
      </c>
      <c r="AH9" s="3">
        <f>'Overview Industry'!AY38*BTU_Conversion-'Iron and Steel'!AY28-SUM(AH2,AH5)</f>
        <v>1236459465960060</v>
      </c>
      <c r="AI9" s="3">
        <f>'Overview Industry'!AZ38*BTU_Conversion-'Iron and Steel'!AZ28-SUM(AI2,AI5)</f>
        <v>1235711984167395</v>
      </c>
      <c r="AJ9" s="2"/>
      <c r="AK9" s="2"/>
    </row>
    <row r="11" spans="1:37" x14ac:dyDescent="0.45">
      <c r="B11" s="2"/>
      <c r="C11" s="2"/>
      <c r="D11" s="2"/>
      <c r="E11" s="2"/>
      <c r="F11" s="2"/>
      <c r="G11" s="2"/>
      <c r="H11" s="2"/>
      <c r="I11" s="2"/>
      <c r="J11" s="2"/>
      <c r="K11" s="2"/>
      <c r="L11" s="2"/>
      <c r="M11" s="2"/>
      <c r="N11" s="2"/>
      <c r="O11" s="2"/>
      <c r="P11" s="2"/>
      <c r="Q11" s="2"/>
      <c r="R11" s="2"/>
      <c r="S11" s="2"/>
      <c r="T11" s="2"/>
      <c r="U11" s="2"/>
      <c r="V11" s="2"/>
      <c r="W11" s="2"/>
      <c r="X11" s="2"/>
      <c r="Y11" s="2"/>
      <c r="Z11" s="2"/>
      <c r="AA11" s="2"/>
      <c r="AB11" s="2"/>
      <c r="AC11" s="2"/>
      <c r="AD11" s="2"/>
      <c r="AE11" s="2"/>
      <c r="AF11" s="2"/>
      <c r="AG11" s="2"/>
      <c r="AH11" s="2"/>
      <c r="AI11" s="2"/>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theme="8" tint="-0.499984740745262"/>
  </sheetPr>
  <dimension ref="A1:AJ9"/>
  <sheetViews>
    <sheetView workbookViewId="0"/>
  </sheetViews>
  <sheetFormatPr defaultColWidth="9.1328125" defaultRowHeight="14.25" x14ac:dyDescent="0.45"/>
  <cols>
    <col min="1" max="1" width="39.86328125" customWidth="1"/>
    <col min="2" max="14" width="12" bestFit="1" customWidth="1"/>
    <col min="15" max="15" width="11" bestFit="1" customWidth="1"/>
    <col min="16" max="28" width="12" bestFit="1" customWidth="1"/>
    <col min="29" max="29" width="11" bestFit="1" customWidth="1"/>
    <col min="30" max="35" width="12" bestFit="1" customWidth="1"/>
  </cols>
  <sheetData>
    <row r="1" spans="1:36" x14ac:dyDescent="0.45">
      <c r="A1" s="1" t="s">
        <v>0</v>
      </c>
      <c r="B1" s="22">
        <v>2017</v>
      </c>
      <c r="C1" s="22">
        <v>2018</v>
      </c>
      <c r="D1" s="22">
        <v>2019</v>
      </c>
      <c r="E1" s="22">
        <v>2020</v>
      </c>
      <c r="F1" s="22">
        <v>2021</v>
      </c>
      <c r="G1" s="22">
        <v>2022</v>
      </c>
      <c r="H1" s="22">
        <v>2023</v>
      </c>
      <c r="I1" s="22">
        <v>2024</v>
      </c>
      <c r="J1" s="22">
        <v>2025</v>
      </c>
      <c r="K1" s="22">
        <v>2026</v>
      </c>
      <c r="L1" s="22">
        <v>2027</v>
      </c>
      <c r="M1" s="22">
        <v>2028</v>
      </c>
      <c r="N1" s="22">
        <v>2029</v>
      </c>
      <c r="O1" s="22">
        <v>2030</v>
      </c>
      <c r="P1" s="22">
        <v>2031</v>
      </c>
      <c r="Q1" s="22">
        <v>2032</v>
      </c>
      <c r="R1" s="22">
        <v>2033</v>
      </c>
      <c r="S1" s="22">
        <v>2034</v>
      </c>
      <c r="T1" s="22">
        <v>2035</v>
      </c>
      <c r="U1" s="22">
        <v>2036</v>
      </c>
      <c r="V1" s="22">
        <v>2037</v>
      </c>
      <c r="W1" s="22">
        <v>2038</v>
      </c>
      <c r="X1" s="22">
        <v>2039</v>
      </c>
      <c r="Y1" s="22">
        <v>2040</v>
      </c>
      <c r="Z1" s="22">
        <v>2041</v>
      </c>
      <c r="AA1" s="22">
        <v>2042</v>
      </c>
      <c r="AB1" s="22">
        <v>2043</v>
      </c>
      <c r="AC1" s="22">
        <v>2044</v>
      </c>
      <c r="AD1" s="22">
        <v>2045</v>
      </c>
      <c r="AE1" s="22">
        <v>2046</v>
      </c>
      <c r="AF1" s="22">
        <v>2047</v>
      </c>
      <c r="AG1" s="22">
        <v>2048</v>
      </c>
      <c r="AH1" s="22">
        <v>2049</v>
      </c>
      <c r="AI1" s="22">
        <v>2050</v>
      </c>
    </row>
    <row r="2" spans="1:36" x14ac:dyDescent="0.45">
      <c r="A2" t="s">
        <v>1</v>
      </c>
      <c r="B2" s="2">
        <f>'Non-Metallic Minerals'!S31*BTU_Conversion</f>
        <v>157019337282324.16</v>
      </c>
      <c r="C2" s="2">
        <f>'Non-Metallic Minerals'!T31*BTU_Conversion</f>
        <v>152120245670225.72</v>
      </c>
      <c r="D2" s="2">
        <f>'Non-Metallic Minerals'!U31*BTU_Conversion</f>
        <v>149856925505776.03</v>
      </c>
      <c r="E2" s="2">
        <f>'Non-Metallic Minerals'!V31*BTU_Conversion</f>
        <v>148791313996554.91</v>
      </c>
      <c r="F2" s="2">
        <f>'Non-Metallic Minerals'!W31*BTU_Conversion</f>
        <v>150710300609206.81</v>
      </c>
      <c r="G2" s="2">
        <f>'Non-Metallic Minerals'!X31*BTU_Conversion</f>
        <v>151197127262658</v>
      </c>
      <c r="H2" s="2">
        <f>'Non-Metallic Minerals'!Y31*BTU_Conversion</f>
        <v>155150086978816.59</v>
      </c>
      <c r="I2" s="2">
        <f>'Non-Metallic Minerals'!Z31*BTU_Conversion</f>
        <v>156063098434985.06</v>
      </c>
      <c r="J2" s="2">
        <f>'Non-Metallic Minerals'!AA31*BTU_Conversion</f>
        <v>159811515633565.75</v>
      </c>
      <c r="K2" s="2">
        <f>'Non-Metallic Minerals'!AB31*BTU_Conversion</f>
        <v>162396590906210.97</v>
      </c>
      <c r="L2" s="2">
        <f>'Non-Metallic Minerals'!AC31*BTU_Conversion</f>
        <v>165583596007410.19</v>
      </c>
      <c r="M2" s="2">
        <f>'Non-Metallic Minerals'!AD31*BTU_Conversion</f>
        <v>168261407895074.63</v>
      </c>
      <c r="N2" s="2">
        <f>'Non-Metallic Minerals'!AE31*BTU_Conversion</f>
        <v>169695007382178.06</v>
      </c>
      <c r="O2" s="2">
        <f>'Non-Metallic Minerals'!AF31*BTU_Conversion</f>
        <v>171733514311857.38</v>
      </c>
      <c r="P2" s="2">
        <f>'Non-Metallic Minerals'!AG31*BTU_Conversion</f>
        <v>173099035504210.22</v>
      </c>
      <c r="Q2" s="2">
        <f>'Non-Metallic Minerals'!AH31*BTU_Conversion</f>
        <v>174778018742196.69</v>
      </c>
      <c r="R2" s="2">
        <f>'Non-Metallic Minerals'!AI31*BTU_Conversion</f>
        <v>176812570084591.63</v>
      </c>
      <c r="S2" s="2">
        <f>'Non-Metallic Minerals'!AJ31*BTU_Conversion</f>
        <v>177774393596742.75</v>
      </c>
      <c r="T2" s="2">
        <f>'Non-Metallic Minerals'!AK31*BTU_Conversion</f>
        <v>178556592699817.53</v>
      </c>
      <c r="U2" s="2">
        <f>'Non-Metallic Minerals'!AL31*BTU_Conversion</f>
        <v>180077410242266.47</v>
      </c>
      <c r="V2" s="2">
        <f>'Non-Metallic Minerals'!AM31*BTU_Conversion</f>
        <v>184863056973404.78</v>
      </c>
      <c r="W2" s="2">
        <f>'Non-Metallic Minerals'!AN31*BTU_Conversion</f>
        <v>186093337336038.13</v>
      </c>
      <c r="X2" s="2">
        <f>'Non-Metallic Minerals'!AO31*BTU_Conversion</f>
        <v>192159367159747.16</v>
      </c>
      <c r="Y2" s="2">
        <f>'Non-Metallic Minerals'!AP31*BTU_Conversion</f>
        <v>200351008533298.19</v>
      </c>
      <c r="Z2" s="2">
        <f>'Non-Metallic Minerals'!AQ31*BTU_Conversion</f>
        <v>219124226532966.16</v>
      </c>
      <c r="AA2" s="2">
        <f>'Non-Metallic Minerals'!AR31*BTU_Conversion</f>
        <v>232365731486460.16</v>
      </c>
      <c r="AB2" s="2">
        <f>'Non-Metallic Minerals'!AS31*BTU_Conversion</f>
        <v>249565207661303.06</v>
      </c>
      <c r="AC2" s="2">
        <f>'Non-Metallic Minerals'!AT31*BTU_Conversion</f>
        <v>252546741994491.06</v>
      </c>
      <c r="AD2" s="2">
        <f>'Non-Metallic Minerals'!AU31*BTU_Conversion</f>
        <v>258175290009572.81</v>
      </c>
      <c r="AE2" s="2">
        <f>'Non-Metallic Minerals'!AV31*BTU_Conversion</f>
        <v>261075256751461.47</v>
      </c>
      <c r="AF2" s="2">
        <f>'Non-Metallic Minerals'!AW31*BTU_Conversion</f>
        <v>264702869713377.31</v>
      </c>
      <c r="AG2" s="2">
        <f>'Non-Metallic Minerals'!AX31*BTU_Conversion</f>
        <v>267931749697450.66</v>
      </c>
      <c r="AH2" s="2">
        <f>'Non-Metallic Minerals'!AY31*BTU_Conversion</f>
        <v>270193479973489.66</v>
      </c>
      <c r="AI2" s="2">
        <f>'Non-Metallic Minerals'!AZ31*BTU_Conversion</f>
        <v>270350694984473.56</v>
      </c>
      <c r="AJ2" s="2"/>
    </row>
    <row r="3" spans="1:36" x14ac:dyDescent="0.45">
      <c r="A3" t="s">
        <v>2</v>
      </c>
      <c r="B3" s="2">
        <f>'CEB-Refineries-cenrf'!T68*BTU_Conversion</f>
        <v>1547061626460.4563</v>
      </c>
      <c r="C3" s="2">
        <f>'CEB-Refineries-cenrf'!U68*BTU_Conversion</f>
        <v>1507477671275.9944</v>
      </c>
      <c r="D3" s="2">
        <f>'CEB-Refineries-cenrf'!V68*BTU_Conversion</f>
        <v>1510984628863.2312</v>
      </c>
      <c r="E3" s="2">
        <f>'CEB-Refineries-cenrf'!W68*BTU_Conversion</f>
        <v>1490941258584.2043</v>
      </c>
      <c r="F3" s="2">
        <f>'CEB-Refineries-cenrf'!X68*BTU_Conversion</f>
        <v>1460889790702.9084</v>
      </c>
      <c r="G3" s="2">
        <f>'CEB-Refineries-cenrf'!Y68*BTU_Conversion</f>
        <v>1461664397139.2429</v>
      </c>
      <c r="H3" s="2">
        <f>'CEB-Refineries-cenrf'!Z68*BTU_Conversion</f>
        <v>1429986395759.3372</v>
      </c>
      <c r="I3" s="2">
        <f>'CEB-Refineries-cenrf'!AA68*BTU_Conversion</f>
        <v>1398134193108.2</v>
      </c>
      <c r="J3" s="2">
        <f>'CEB-Refineries-cenrf'!AB68*BTU_Conversion</f>
        <v>1360087290684.1873</v>
      </c>
      <c r="K3" s="2">
        <f>'CEB-Refineries-cenrf'!AC68*BTU_Conversion</f>
        <v>1280998674585.1777</v>
      </c>
      <c r="L3" s="2">
        <f>'CEB-Refineries-cenrf'!AD68*BTU_Conversion</f>
        <v>1231125168780.8616</v>
      </c>
      <c r="M3" s="2">
        <f>'CEB-Refineries-cenrf'!AE68*BTU_Conversion</f>
        <v>1191732785135.0378</v>
      </c>
      <c r="N3" s="2">
        <f>'CEB-Refineries-cenrf'!AF68*BTU_Conversion</f>
        <v>1179485709369.3523</v>
      </c>
      <c r="O3" s="2">
        <f>'CEB-Refineries-cenrf'!AG68*BTU_Conversion</f>
        <v>1132080269606.0742</v>
      </c>
      <c r="P3" s="2">
        <f>'CEB-Refineries-cenrf'!AH68*BTU_Conversion</f>
        <v>1102704529241.0635</v>
      </c>
      <c r="Q3" s="2">
        <f>'CEB-Refineries-cenrf'!AI68*BTU_Conversion</f>
        <v>1090756158068.1923</v>
      </c>
      <c r="R3" s="2">
        <f>'CEB-Refineries-cenrf'!AJ68*BTU_Conversion</f>
        <v>1084215035329.6427</v>
      </c>
      <c r="S3" s="2">
        <f>'CEB-Refineries-cenrf'!AK68*BTU_Conversion</f>
        <v>1067386395826.3967</v>
      </c>
      <c r="T3" s="2">
        <f>'CEB-Refineries-cenrf'!AL68*BTU_Conversion</f>
        <v>1048822681222.6395</v>
      </c>
      <c r="U3" s="2">
        <f>'CEB-Refineries-cenrf'!AM68*BTU_Conversion</f>
        <v>1032349779964.3534</v>
      </c>
      <c r="V3" s="2">
        <f>'CEB-Refineries-cenrf'!AN68*BTU_Conversion</f>
        <v>1025377153593.7767</v>
      </c>
      <c r="W3" s="2">
        <f>'CEB-Refineries-cenrf'!AO68*BTU_Conversion</f>
        <v>1019991001499.6575</v>
      </c>
      <c r="X3" s="2">
        <f>'CEB-Refineries-cenrf'!AP68*BTU_Conversion</f>
        <v>1014065025371.9064</v>
      </c>
      <c r="Y3" s="2">
        <f>'CEB-Refineries-cenrf'!AQ68*BTU_Conversion</f>
        <v>1000796675303.176</v>
      </c>
      <c r="Z3" s="2">
        <f>'CEB-Refineries-cenrf'!AR68*BTU_Conversion</f>
        <v>990746034890.6709</v>
      </c>
      <c r="AA3" s="2">
        <f>'CEB-Refineries-cenrf'!AS68*BTU_Conversion</f>
        <v>981594984912.15405</v>
      </c>
      <c r="AB3" s="2">
        <f>'CEB-Refineries-cenrf'!AT68*BTU_Conversion</f>
        <v>973538655109.65112</v>
      </c>
      <c r="AC3" s="2">
        <f>'CEB-Refineries-cenrf'!AU68*BTU_Conversion</f>
        <v>965898610399.5188</v>
      </c>
      <c r="AD3" s="2">
        <f>'CEB-Refineries-cenrf'!AV68*BTU_Conversion</f>
        <v>953954092751.48853</v>
      </c>
      <c r="AE3" s="2">
        <f>'CEB-Refineries-cenrf'!AW68*BTU_Conversion</f>
        <v>904447700107.25354</v>
      </c>
      <c r="AF3" s="2">
        <f>'CEB-Refineries-cenrf'!AX68*BTU_Conversion</f>
        <v>885737063316.8689</v>
      </c>
      <c r="AG3" s="2">
        <f>'CEB-Refineries-cenrf'!AY68*BTU_Conversion</f>
        <v>858759774813.10742</v>
      </c>
      <c r="AH3" s="2">
        <f>'CEB-Refineries-cenrf'!AZ68*BTU_Conversion</f>
        <v>857599526195.93713</v>
      </c>
      <c r="AI3" s="2">
        <f>'CEB-Refineries-cenrf'!BA68*BTU_Conversion</f>
        <v>819863293949.52393</v>
      </c>
      <c r="AJ3" s="2"/>
    </row>
    <row r="4" spans="1:36" x14ac:dyDescent="0.45">
      <c r="A4" t="s">
        <v>3</v>
      </c>
      <c r="B4" s="2">
        <f>'Iron and Steel'!S31*BTU_Conversion</f>
        <v>2782036276820.7798</v>
      </c>
      <c r="C4" s="2">
        <f>'Iron and Steel'!T31*BTU_Conversion</f>
        <v>2409244296537.9941</v>
      </c>
      <c r="D4" s="2">
        <f>'Iron and Steel'!U31*BTU_Conversion</f>
        <v>2390353572895.0669</v>
      </c>
      <c r="E4" s="2">
        <f>'Iron and Steel'!V31*BTU_Conversion</f>
        <v>2353789092647.3389</v>
      </c>
      <c r="F4" s="2">
        <f>'Iron and Steel'!W31*BTU_Conversion</f>
        <v>2369177288500.6953</v>
      </c>
      <c r="G4" s="2">
        <f>'Iron and Steel'!X31*BTU_Conversion</f>
        <v>2454589746559.8408</v>
      </c>
      <c r="H4" s="2">
        <f>'Iron and Steel'!Y31*BTU_Conversion</f>
        <v>2919627353340.2939</v>
      </c>
      <c r="I4" s="2">
        <f>'Iron and Steel'!Z31*BTU_Conversion</f>
        <v>2923018748229.21</v>
      </c>
      <c r="J4" s="2">
        <f>'Iron and Steel'!AA31*BTU_Conversion</f>
        <v>2962657295967.4014</v>
      </c>
      <c r="K4" s="2">
        <f>'Iron and Steel'!AB31*BTU_Conversion</f>
        <v>3044976210990.3862</v>
      </c>
      <c r="L4" s="2">
        <f>'Iron and Steel'!AC31*BTU_Conversion</f>
        <v>3103498901025.5581</v>
      </c>
      <c r="M4" s="2">
        <f>'Iron and Steel'!AD31*BTU_Conversion</f>
        <v>3260102825268.0313</v>
      </c>
      <c r="N4" s="2">
        <f>'Iron and Steel'!AE31*BTU_Conversion</f>
        <v>3360420987349.3032</v>
      </c>
      <c r="O4" s="2">
        <f>'Iron and Steel'!AF31*BTU_Conversion</f>
        <v>3456233517974.1099</v>
      </c>
      <c r="P4" s="2">
        <f>'Iron and Steel'!AG31*BTU_Conversion</f>
        <v>3470381769602.6836</v>
      </c>
      <c r="Q4" s="2">
        <f>'Iron and Steel'!AH31*BTU_Conversion</f>
        <v>3741797038974.1372</v>
      </c>
      <c r="R4" s="2">
        <f>'Iron and Steel'!AI31*BTU_Conversion</f>
        <v>4025130358909.7837</v>
      </c>
      <c r="S4" s="2">
        <f>'Iron and Steel'!AJ31*BTU_Conversion</f>
        <v>4578980345253.0996</v>
      </c>
      <c r="T4" s="2">
        <f>'Iron and Steel'!AK31*BTU_Conversion</f>
        <v>5168028674914.8701</v>
      </c>
      <c r="U4" s="2">
        <f>'Iron and Steel'!AL31*BTU_Conversion</f>
        <v>5393956248606.8867</v>
      </c>
      <c r="V4" s="2">
        <f>'Iron and Steel'!AM31*BTU_Conversion</f>
        <v>6563670694763.1289</v>
      </c>
      <c r="W4" s="2">
        <f>'Iron and Steel'!AN31*BTU_Conversion</f>
        <v>7973232721411.9092</v>
      </c>
      <c r="X4" s="2">
        <f>'Iron and Steel'!AO31*BTU_Conversion</f>
        <v>9550284646852.125</v>
      </c>
      <c r="Y4" s="2">
        <f>'Iron and Steel'!AP31*BTU_Conversion</f>
        <v>11561854280174.344</v>
      </c>
      <c r="Z4" s="2">
        <f>'Iron and Steel'!AQ31*BTU_Conversion</f>
        <v>13001980479891.145</v>
      </c>
      <c r="AA4" s="2">
        <f>'Iron and Steel'!AR31*BTU_Conversion</f>
        <v>15476297668436.635</v>
      </c>
      <c r="AB4" s="2">
        <f>'Iron and Steel'!AS31*BTU_Conversion</f>
        <v>18370754245698.23</v>
      </c>
      <c r="AC4" s="2">
        <f>'Iron and Steel'!AT31*BTU_Conversion</f>
        <v>23234927819360.68</v>
      </c>
      <c r="AD4" s="2">
        <f>'Iron and Steel'!AU31*BTU_Conversion</f>
        <v>25784853420756.07</v>
      </c>
      <c r="AE4" s="2">
        <f>'Iron and Steel'!AV31*BTU_Conversion</f>
        <v>30642028416793.969</v>
      </c>
      <c r="AF4" s="2">
        <f>'Iron and Steel'!AW31*BTU_Conversion</f>
        <v>41175788757413.305</v>
      </c>
      <c r="AG4" s="2">
        <f>'Iron and Steel'!AX31*BTU_Conversion</f>
        <v>44080666380239.07</v>
      </c>
      <c r="AH4" s="2">
        <f>'Iron and Steel'!AY31*BTU_Conversion</f>
        <v>55712070302624.805</v>
      </c>
      <c r="AI4" s="2">
        <f>'Iron and Steel'!AZ31*BTU_Conversion</f>
        <v>66385420222821.281</v>
      </c>
    </row>
    <row r="5" spans="1:36" x14ac:dyDescent="0.45">
      <c r="A5" t="s">
        <v>4</v>
      </c>
      <c r="B5" s="2">
        <f>Chemicals!S32*BTU_Conversion</f>
        <v>27217445462459.348</v>
      </c>
      <c r="C5" s="2">
        <f>Chemicals!T32*BTU_Conversion</f>
        <v>26381162889684</v>
      </c>
      <c r="D5" s="2">
        <f>Chemicals!U32*BTU_Conversion</f>
        <v>25934566328812.313</v>
      </c>
      <c r="E5" s="2">
        <f>Chemicals!V32*BTU_Conversion</f>
        <v>25752820712622.598</v>
      </c>
      <c r="F5" s="2">
        <f>Chemicals!W32*BTU_Conversion</f>
        <v>25897342526102.797</v>
      </c>
      <c r="G5" s="2">
        <f>Chemicals!X32*BTU_Conversion</f>
        <v>25210865791791.637</v>
      </c>
      <c r="H5" s="2">
        <f>Chemicals!Y32*BTU_Conversion</f>
        <v>25433898876176.102</v>
      </c>
      <c r="I5" s="2">
        <f>Chemicals!Z32*BTU_Conversion</f>
        <v>25524529782943.316</v>
      </c>
      <c r="J5" s="2">
        <f>Chemicals!AA32*BTU_Conversion</f>
        <v>24985388043161.691</v>
      </c>
      <c r="K5" s="2">
        <f>Chemicals!AB32*BTU_Conversion</f>
        <v>24882126816020.023</v>
      </c>
      <c r="L5" s="2">
        <f>Chemicals!AC32*BTU_Conversion</f>
        <v>24200560878958.73</v>
      </c>
      <c r="M5" s="2">
        <f>Chemicals!AD32*BTU_Conversion</f>
        <v>24391791016226.816</v>
      </c>
      <c r="N5" s="2">
        <f>Chemicals!AE32*BTU_Conversion</f>
        <v>24492861305190.039</v>
      </c>
      <c r="O5" s="2">
        <f>Chemicals!AF32*BTU_Conversion</f>
        <v>23719182694645.484</v>
      </c>
      <c r="P5" s="2">
        <f>Chemicals!AG32*BTU_Conversion</f>
        <v>23926461458027.766</v>
      </c>
      <c r="Q5" s="2">
        <f>Chemicals!AH32*BTU_Conversion</f>
        <v>23519237952043.813</v>
      </c>
      <c r="R5" s="2">
        <f>Chemicals!AI32*BTU_Conversion</f>
        <v>24426168291941.77</v>
      </c>
      <c r="S5" s="2">
        <f>Chemicals!AJ32*BTU_Conversion</f>
        <v>24474318963575.5</v>
      </c>
      <c r="T5" s="2">
        <f>Chemicals!AK32*BTU_Conversion</f>
        <v>23682576325974.051</v>
      </c>
      <c r="U5" s="2">
        <f>Chemicals!AL32*BTU_Conversion</f>
        <v>23800795604531.883</v>
      </c>
      <c r="V5" s="2">
        <f>Chemicals!AM32*BTU_Conversion</f>
        <v>23198646998919.48</v>
      </c>
      <c r="W5" s="2">
        <f>Chemicals!AN32*BTU_Conversion</f>
        <v>22921320457021.09</v>
      </c>
      <c r="X5" s="2">
        <f>Chemicals!AO32*BTU_Conversion</f>
        <v>22837170582480.945</v>
      </c>
      <c r="Y5" s="2">
        <f>Chemicals!AP32*BTU_Conversion</f>
        <v>22844858592223.535</v>
      </c>
      <c r="Z5" s="2">
        <f>Chemicals!AQ32*BTU_Conversion</f>
        <v>23581372466226.164</v>
      </c>
      <c r="AA5" s="2">
        <f>Chemicals!AR32*BTU_Conversion</f>
        <v>24173936372846.113</v>
      </c>
      <c r="AB5" s="2">
        <f>Chemicals!AS32*BTU_Conversion</f>
        <v>26329377975658.813</v>
      </c>
      <c r="AC5" s="2">
        <f>Chemicals!AT32*BTU_Conversion</f>
        <v>27997597549811.859</v>
      </c>
      <c r="AD5" s="2">
        <f>Chemicals!AU32*BTU_Conversion</f>
        <v>28132078815462.801</v>
      </c>
      <c r="AE5" s="2">
        <f>Chemicals!AV32*BTU_Conversion</f>
        <v>28511815590555.234</v>
      </c>
      <c r="AF5" s="2">
        <f>Chemicals!AW32*BTU_Conversion</f>
        <v>28013489195586.285</v>
      </c>
      <c r="AG5" s="2">
        <f>Chemicals!AX32*BTU_Conversion</f>
        <v>29027292431626.707</v>
      </c>
      <c r="AH5" s="2">
        <f>Chemicals!AY32*BTU_Conversion</f>
        <v>29896575487296.137</v>
      </c>
      <c r="AI5" s="2">
        <f>Chemicals!AZ32*BTU_Conversion</f>
        <v>29744496641193.078</v>
      </c>
    </row>
    <row r="6" spans="1:36" x14ac:dyDescent="0.45">
      <c r="A6" t="s">
        <v>5</v>
      </c>
      <c r="B6" s="3">
        <f>'Prim Extr. Sec. Calculations'!B94*BTU_Conversion</f>
        <v>32426959863.5084</v>
      </c>
      <c r="C6" s="3">
        <f>'Prim Extr. Sec. Calculations'!C94*BTU_Conversion</f>
        <v>32364567570.308075</v>
      </c>
      <c r="D6" s="3">
        <f>'Prim Extr. Sec. Calculations'!D94*BTU_Conversion</f>
        <v>32271800244.786407</v>
      </c>
      <c r="E6" s="3">
        <f>'Prim Extr. Sec. Calculations'!E94*BTU_Conversion</f>
        <v>32164678281.130341</v>
      </c>
      <c r="F6" s="3">
        <f>'Prim Extr. Sec. Calculations'!F94*BTU_Conversion</f>
        <v>32138245823.645527</v>
      </c>
      <c r="G6" s="3">
        <f>'Prim Extr. Sec. Calculations'!G94*BTU_Conversion</f>
        <v>32094433323.815987</v>
      </c>
      <c r="H6" s="3">
        <f>'Prim Extr. Sec. Calculations'!H94*BTU_Conversion</f>
        <v>31768040033.312691</v>
      </c>
      <c r="I6" s="3">
        <f>'Prim Extr. Sec. Calculations'!I94*BTU_Conversion</f>
        <v>31430430518.394512</v>
      </c>
      <c r="J6" s="3">
        <f>'Prim Extr. Sec. Calculations'!J94*BTU_Conversion</f>
        <v>31282580087.057846</v>
      </c>
      <c r="K6" s="3">
        <f>'Prim Extr. Sec. Calculations'!K94*BTU_Conversion</f>
        <v>31069357687.512215</v>
      </c>
      <c r="L6" s="3">
        <f>'Prim Extr. Sec. Calculations'!L94*BTU_Conversion</f>
        <v>30911819868.704082</v>
      </c>
      <c r="M6" s="3">
        <f>'Prim Extr. Sec. Calculations'!M94*BTU_Conversion</f>
        <v>30556169957.616283</v>
      </c>
      <c r="N6" s="3">
        <f>'Prim Extr. Sec. Calculations'!N94*BTU_Conversion</f>
        <v>30405243040.293438</v>
      </c>
      <c r="O6" s="3">
        <f>'Prim Extr. Sec. Calculations'!O94*BTU_Conversion</f>
        <v>30289699414.082855</v>
      </c>
      <c r="P6" s="3">
        <f>'Prim Extr. Sec. Calculations'!P94*BTU_Conversion</f>
        <v>30165021517.594513</v>
      </c>
      <c r="Q6" s="3">
        <f>'Prim Extr. Sec. Calculations'!Q94*BTU_Conversion</f>
        <v>29943272856.251572</v>
      </c>
      <c r="R6" s="3">
        <f>'Prim Extr. Sec. Calculations'!R94*BTU_Conversion</f>
        <v>29631797012.363918</v>
      </c>
      <c r="S6" s="3">
        <f>'Prim Extr. Sec. Calculations'!S94*BTU_Conversion</f>
        <v>29468908246.61422</v>
      </c>
      <c r="T6" s="3">
        <f>'Prim Extr. Sec. Calculations'!T94*BTU_Conversion</f>
        <v>29183094501.791008</v>
      </c>
      <c r="U6" s="3">
        <f>'Prim Extr. Sec. Calculations'!U94*BTU_Conversion</f>
        <v>29102135849.358624</v>
      </c>
      <c r="V6" s="3">
        <f>'Prim Extr. Sec. Calculations'!V94*BTU_Conversion</f>
        <v>28971608264.814186</v>
      </c>
      <c r="W6" s="3">
        <f>'Prim Extr. Sec. Calculations'!W94*BTU_Conversion</f>
        <v>28831295477.504162</v>
      </c>
      <c r="X6" s="3">
        <f>'Prim Extr. Sec. Calculations'!X94*BTU_Conversion</f>
        <v>28694324396.757195</v>
      </c>
      <c r="Y6" s="3">
        <f>'Prim Extr. Sec. Calculations'!Y94*BTU_Conversion</f>
        <v>28555110078.825233</v>
      </c>
      <c r="Z6" s="3">
        <f>'Prim Extr. Sec. Calculations'!Z94*BTU_Conversion</f>
        <v>28451359193.731304</v>
      </c>
      <c r="AA6" s="3">
        <f>'Prim Extr. Sec. Calculations'!AA94*BTU_Conversion</f>
        <v>28353174177.083038</v>
      </c>
      <c r="AB6" s="3">
        <f>'Prim Extr. Sec. Calculations'!AB94*BTU_Conversion</f>
        <v>27835875107.038956</v>
      </c>
      <c r="AC6" s="3">
        <f>'Prim Extr. Sec. Calculations'!AC94*BTU_Conversion</f>
        <v>27359115202.868259</v>
      </c>
      <c r="AD6" s="3">
        <f>'Prim Extr. Sec. Calculations'!AD94*BTU_Conversion</f>
        <v>27157258998.555412</v>
      </c>
      <c r="AE6" s="3">
        <f>'Prim Extr. Sec. Calculations'!AE94*BTU_Conversion</f>
        <v>26844880621.96973</v>
      </c>
      <c r="AF6" s="3">
        <f>'Prim Extr. Sec. Calculations'!AF94*BTU_Conversion</f>
        <v>26575853852.216045</v>
      </c>
      <c r="AG6" s="3">
        <f>'Prim Extr. Sec. Calculations'!AG94*BTU_Conversion</f>
        <v>26083774068.563801</v>
      </c>
      <c r="AH6" s="3">
        <f>'Prim Extr. Sec. Calculations'!AH94*BTU_Conversion</f>
        <v>25820560228.843857</v>
      </c>
      <c r="AI6" s="3">
        <f>'Prim Extr. Sec. Calculations'!AI94*BTU_Conversion</f>
        <v>25589229268.589146</v>
      </c>
    </row>
    <row r="7" spans="1:36" x14ac:dyDescent="0.45">
      <c r="A7" t="s">
        <v>6</v>
      </c>
      <c r="B7" s="2">
        <v>0</v>
      </c>
      <c r="C7" s="2">
        <v>0</v>
      </c>
      <c r="D7" s="2">
        <v>0</v>
      </c>
      <c r="E7" s="2">
        <v>0</v>
      </c>
      <c r="F7" s="2">
        <v>0</v>
      </c>
      <c r="G7" s="2">
        <v>0</v>
      </c>
      <c r="H7" s="2">
        <v>0</v>
      </c>
      <c r="I7" s="2">
        <v>0</v>
      </c>
      <c r="J7" s="2">
        <v>0</v>
      </c>
      <c r="K7" s="2">
        <v>0</v>
      </c>
      <c r="L7" s="2">
        <v>0</v>
      </c>
      <c r="M7" s="2">
        <v>0</v>
      </c>
      <c r="N7" s="2">
        <v>0</v>
      </c>
      <c r="O7" s="2">
        <v>0</v>
      </c>
      <c r="P7" s="2">
        <v>0</v>
      </c>
      <c r="Q7" s="2">
        <v>0</v>
      </c>
      <c r="R7" s="2">
        <v>0</v>
      </c>
      <c r="S7" s="2">
        <v>0</v>
      </c>
      <c r="T7" s="2">
        <v>0</v>
      </c>
      <c r="U7" s="2">
        <v>0</v>
      </c>
      <c r="V7" s="2">
        <v>0</v>
      </c>
      <c r="W7" s="2">
        <v>0</v>
      </c>
      <c r="X7" s="2">
        <v>0</v>
      </c>
      <c r="Y7" s="2">
        <v>0</v>
      </c>
      <c r="Z7" s="2">
        <v>0</v>
      </c>
      <c r="AA7" s="2">
        <v>0</v>
      </c>
      <c r="AB7" s="2">
        <v>0</v>
      </c>
      <c r="AC7" s="2">
        <v>0</v>
      </c>
      <c r="AD7" s="2">
        <v>0</v>
      </c>
      <c r="AE7" s="2">
        <v>0</v>
      </c>
      <c r="AF7" s="2">
        <v>0</v>
      </c>
      <c r="AG7" s="2">
        <v>0</v>
      </c>
      <c r="AH7" s="2">
        <v>0</v>
      </c>
      <c r="AI7" s="2">
        <v>0</v>
      </c>
    </row>
    <row r="8" spans="1:36" x14ac:dyDescent="0.45">
      <c r="A8" t="s">
        <v>7</v>
      </c>
      <c r="B8" s="2">
        <f>(Agriculture!S20+Agriculture!S21+Agriculture!S22)*BTU_Conversion</f>
        <v>81416330909444.078</v>
      </c>
      <c r="C8" s="2">
        <f>(Agriculture!T20+Agriculture!T21+Agriculture!T22)*BTU_Conversion</f>
        <v>82879561499574.906</v>
      </c>
      <c r="D8" s="2">
        <f>(Agriculture!U20+Agriculture!U21+Agriculture!U22)*BTU_Conversion</f>
        <v>84446983746785.563</v>
      </c>
      <c r="E8" s="2">
        <f>(Agriculture!V20+Agriculture!V21+Agriculture!V22)*BTU_Conversion</f>
        <v>87950265967785.578</v>
      </c>
      <c r="F8" s="2">
        <f>(Agriculture!W20+Agriculture!W21+Agriculture!W22)*BTU_Conversion</f>
        <v>90942928318906.438</v>
      </c>
      <c r="G8" s="2">
        <f>(Agriculture!X20+Agriculture!X21+Agriculture!X22)*BTU_Conversion</f>
        <v>93127149574090.563</v>
      </c>
      <c r="H8" s="2">
        <f>(Agriculture!Y20+Agriculture!Y21+Agriculture!Y22)*BTU_Conversion</f>
        <v>95769431421186.828</v>
      </c>
      <c r="I8" s="2">
        <f>(Agriculture!Z20+Agriculture!Z21+Agriculture!Z22)*BTU_Conversion</f>
        <v>99973414131617.813</v>
      </c>
      <c r="J8" s="2">
        <f>(Agriculture!AA20+Agriculture!AA21+Agriculture!AA22)*BTU_Conversion</f>
        <v>105784433010501.8</v>
      </c>
      <c r="K8" s="2">
        <f>(Agriculture!AB20+Agriculture!AB21+Agriculture!AB22)*BTU_Conversion</f>
        <v>108326097276279.64</v>
      </c>
      <c r="L8" s="2">
        <f>(Agriculture!AC20+Agriculture!AC21+Agriculture!AC22)*BTU_Conversion</f>
        <v>112336133913153.08</v>
      </c>
      <c r="M8" s="2">
        <f>(Agriculture!AD20+Agriculture!AD21+Agriculture!AD22)*BTU_Conversion</f>
        <v>117264207203632.73</v>
      </c>
      <c r="N8" s="2">
        <f>(Agriculture!AE20+Agriculture!AE21+Agriculture!AE22)*BTU_Conversion</f>
        <v>122125842359245.08</v>
      </c>
      <c r="O8" s="2">
        <f>(Agriculture!AF20+Agriculture!AF21+Agriculture!AF22)*BTU_Conversion</f>
        <v>128884341865023.98</v>
      </c>
      <c r="P8" s="2">
        <f>(Agriculture!AG20+Agriculture!AG21+Agriculture!AG22)*BTU_Conversion</f>
        <v>138931615554597.88</v>
      </c>
      <c r="Q8" s="2">
        <f>(Agriculture!AH20+Agriculture!AH21+Agriculture!AH22)*BTU_Conversion</f>
        <v>145152987877762.09</v>
      </c>
      <c r="R8" s="2">
        <f>(Agriculture!AI20+Agriculture!AI21+Agriculture!AI22)*BTU_Conversion</f>
        <v>153782495242136.03</v>
      </c>
      <c r="S8" s="2">
        <f>(Agriculture!AJ20+Agriculture!AJ21+Agriculture!AJ22)*BTU_Conversion</f>
        <v>161578291378083.66</v>
      </c>
      <c r="T8" s="2">
        <f>(Agriculture!AK20+Agriculture!AK21+Agriculture!AK22)*BTU_Conversion</f>
        <v>168931129444289.72</v>
      </c>
      <c r="U8" s="2">
        <f>(Agriculture!AL20+Agriculture!AL21+Agriculture!AL22)*BTU_Conversion</f>
        <v>172434527945922.09</v>
      </c>
      <c r="V8" s="2">
        <f>(Agriculture!AM20+Agriculture!AM21+Agriculture!AM22)*BTU_Conversion</f>
        <v>177105861685611.75</v>
      </c>
      <c r="W8" s="2">
        <f>(Agriculture!AN20+Agriculture!AN21+Agriculture!AN22)*BTU_Conversion</f>
        <v>182268861387553.25</v>
      </c>
      <c r="X8" s="2">
        <f>(Agriculture!AO20+Agriculture!AO21+Agriculture!AO22)*BTU_Conversion</f>
        <v>187241836083590.28</v>
      </c>
      <c r="Y8" s="2">
        <f>(Agriculture!AP20+Agriculture!AP21+Agriculture!AP22)*BTU_Conversion</f>
        <v>192969535121113.44</v>
      </c>
      <c r="Z8" s="2">
        <f>(Agriculture!AQ20+Agriculture!AQ21+Agriculture!AQ22)*BTU_Conversion</f>
        <v>199678716688859.94</v>
      </c>
      <c r="AA8" s="2">
        <f>(Agriculture!AR20+Agriculture!AR21+Agriculture!AR22)*BTU_Conversion</f>
        <v>205024344390438.13</v>
      </c>
      <c r="AB8" s="2">
        <f>(Agriculture!AS20+Agriculture!AS21+Agriculture!AS22)*BTU_Conversion</f>
        <v>210875419483251.06</v>
      </c>
      <c r="AC8" s="2">
        <f>(Agriculture!AT20+Agriculture!AT21+Agriculture!AT22)*BTU_Conversion</f>
        <v>215945970642031.75</v>
      </c>
      <c r="AD8" s="2">
        <f>(Agriculture!AU20+Agriculture!AU21+Agriculture!AU22)*BTU_Conversion</f>
        <v>220559763094417.47</v>
      </c>
      <c r="AE8" s="2">
        <f>(Agriculture!AV20+Agriculture!AV21+Agriculture!AV22)*BTU_Conversion</f>
        <v>225108859707587.53</v>
      </c>
      <c r="AF8" s="2">
        <f>(Agriculture!AW20+Agriculture!AW21+Agriculture!AW22)*BTU_Conversion</f>
        <v>230123758112993.84</v>
      </c>
      <c r="AG8" s="2">
        <f>(Agriculture!AX20+Agriculture!AX21+Agriculture!AX22)*BTU_Conversion</f>
        <v>235044714156484.94</v>
      </c>
      <c r="AH8" s="2">
        <f>(Agriculture!AY20+Agriculture!AY21+Agriculture!AY22)*BTU_Conversion</f>
        <v>240019571539900.38</v>
      </c>
      <c r="AI8" s="2">
        <f>(Agriculture!AZ20+Agriculture!AZ21+Agriculture!AZ22)*BTU_Conversion</f>
        <v>245056328923843.78</v>
      </c>
    </row>
    <row r="9" spans="1:36" x14ac:dyDescent="0.45">
      <c r="A9" t="s">
        <v>8</v>
      </c>
      <c r="B9" s="3">
        <f>'Overview Industry'!S41*BTU_Conversion-SUM(B2,B4,B5)</f>
        <v>801088760575658.13</v>
      </c>
      <c r="C9" s="3">
        <f>'Overview Industry'!T41*BTU_Conversion-SUM(C2,C4,C5)</f>
        <v>808923250921915.25</v>
      </c>
      <c r="D9" s="3">
        <f>'Overview Industry'!U41*BTU_Conversion-SUM(D2,D4,D5)</f>
        <v>811733815315241.38</v>
      </c>
      <c r="E9" s="3">
        <f>'Overview Industry'!V41*BTU_Conversion-SUM(E2,E4,E5)</f>
        <v>817700031759837.75</v>
      </c>
      <c r="F9" s="3">
        <f>'Overview Industry'!W41*BTU_Conversion-SUM(F2,F4,F5)</f>
        <v>823273887057276.5</v>
      </c>
      <c r="G9" s="3">
        <f>'Overview Industry'!X41*BTU_Conversion-SUM(G2,G4,G5)</f>
        <v>832583557810397.5</v>
      </c>
      <c r="H9" s="3">
        <f>'Overview Industry'!Y41*BTU_Conversion-SUM(H2,H4,H5)</f>
        <v>843963921709175.88</v>
      </c>
      <c r="I9" s="3">
        <f>'Overview Industry'!Z41*BTU_Conversion-SUM(I2,I4,I5)</f>
        <v>853693778871183.38</v>
      </c>
      <c r="J9" s="3">
        <f>'Overview Industry'!AA41*BTU_Conversion-SUM(J2,J4,J5)</f>
        <v>861389864815149.75</v>
      </c>
      <c r="K9" s="3">
        <f>'Overview Industry'!AB41*BTU_Conversion-SUM(K2,K4,K5)</f>
        <v>868969685378341.88</v>
      </c>
      <c r="L9" s="3">
        <f>'Overview Industry'!AC41*BTU_Conversion-SUM(L2,L4,L5)</f>
        <v>876024145173864.88</v>
      </c>
      <c r="M9" s="3">
        <f>'Overview Industry'!AD41*BTU_Conversion-SUM(M2,M4,M5)</f>
        <v>886654288703312.63</v>
      </c>
      <c r="N9" s="3">
        <f>'Overview Industry'!AE41*BTU_Conversion-SUM(N2,N4,N5)</f>
        <v>894666802922755</v>
      </c>
      <c r="O9" s="3">
        <f>'Overview Industry'!AF41*BTU_Conversion-SUM(O2,O4,O5)</f>
        <v>901455471648119.75</v>
      </c>
      <c r="P9" s="3">
        <f>'Overview Industry'!AG41*BTU_Conversion-SUM(P2,P4,P5)</f>
        <v>910010838672598</v>
      </c>
      <c r="Q9" s="3">
        <f>'Overview Industry'!AH41*BTU_Conversion-SUM(Q2,Q4,Q5)</f>
        <v>920718436403032.63</v>
      </c>
      <c r="R9" s="3">
        <f>'Overview Industry'!AI41*BTU_Conversion-SUM(R2,R4,R5)</f>
        <v>933951328333358.5</v>
      </c>
      <c r="S9" s="3">
        <f>'Overview Industry'!AJ41*BTU_Conversion-SUM(S2,S4,S5)</f>
        <v>947735405416446.63</v>
      </c>
      <c r="T9" s="3">
        <f>'Overview Industry'!AK41*BTU_Conversion-SUM(T2,T4,T5)</f>
        <v>960907525491205.5</v>
      </c>
      <c r="U9" s="3">
        <f>'Overview Industry'!AL41*BTU_Conversion-SUM(U2,U4,U5)</f>
        <v>971000665946539.75</v>
      </c>
      <c r="V9" s="3">
        <f>'Overview Industry'!AM41*BTU_Conversion-SUM(V2,V4,V5)</f>
        <v>985814369948424.13</v>
      </c>
      <c r="W9" s="3">
        <f>'Overview Industry'!AN41*BTU_Conversion-SUM(W2,W4,W5)</f>
        <v>995704147198987.13</v>
      </c>
      <c r="X9" s="3">
        <f>'Overview Industry'!AO41*BTU_Conversion-SUM(X2,X4,X5)</f>
        <v>1003986298018974.8</v>
      </c>
      <c r="Y9" s="3">
        <f>'Overview Industry'!AP41*BTU_Conversion-SUM(Y2,Y4,Y5)</f>
        <v>1014676755163043.3</v>
      </c>
      <c r="Z9" s="3">
        <f>'Overview Industry'!AQ41*BTU_Conversion-SUM(Z2,Z4,Z5)</f>
        <v>1020859277644972.8</v>
      </c>
      <c r="AA9" s="3">
        <f>'Overview Industry'!AR41*BTU_Conversion-SUM(AA2,AA4,AA5)</f>
        <v>1027455880747685.4</v>
      </c>
      <c r="AB9" s="3">
        <f>'Overview Industry'!AS41*BTU_Conversion-SUM(AB2,AB4,AB5)</f>
        <v>1029281622537753.1</v>
      </c>
      <c r="AC9" s="3">
        <f>'Overview Industry'!AT41*BTU_Conversion-SUM(AC2,AC4,AC5)</f>
        <v>1039906980368876.9</v>
      </c>
      <c r="AD9" s="3">
        <f>'Overview Industry'!AU41*BTU_Conversion-SUM(AD2,AD4,AD5)</f>
        <v>1049973097403549</v>
      </c>
      <c r="AE9" s="3">
        <f>'Overview Industry'!AV41*BTU_Conversion-SUM(AE2,AE4,AE5)</f>
        <v>1057503567426806.5</v>
      </c>
      <c r="AF9" s="3">
        <f>'Overview Industry'!AW41*BTU_Conversion-SUM(AF2,AF4,AF5)</f>
        <v>1066506462833688.3</v>
      </c>
      <c r="AG9" s="3">
        <f>'Overview Industry'!AX41*BTU_Conversion-SUM(AG2,AG4,AG5)</f>
        <v>1076597551883138.3</v>
      </c>
      <c r="AH9" s="3">
        <f>'Overview Industry'!AY41*BTU_Conversion-SUM(AH2,AH4,AH5)</f>
        <v>1087246183401447.5</v>
      </c>
      <c r="AI9" s="3">
        <f>'Overview Industry'!AZ41*BTU_Conversion-SUM(AI2,AI4,AI5)</f>
        <v>1098878002365572</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theme="8" tint="-0.499984740745262"/>
  </sheetPr>
  <dimension ref="A1:AJ9"/>
  <sheetViews>
    <sheetView workbookViewId="0"/>
  </sheetViews>
  <sheetFormatPr defaultColWidth="9.1328125" defaultRowHeight="14.25" x14ac:dyDescent="0.45"/>
  <cols>
    <col min="1" max="1" width="39.86328125" customWidth="1"/>
    <col min="2" max="2" width="12.73046875" bestFit="1" customWidth="1"/>
    <col min="3" max="35" width="9.59765625" bestFit="1" customWidth="1"/>
  </cols>
  <sheetData>
    <row r="1" spans="1:36" x14ac:dyDescent="0.45">
      <c r="A1" s="1" t="s">
        <v>0</v>
      </c>
      <c r="B1" s="1">
        <v>2017</v>
      </c>
      <c r="C1" s="1">
        <v>2018</v>
      </c>
      <c r="D1" s="1">
        <v>2019</v>
      </c>
      <c r="E1" s="1">
        <v>2020</v>
      </c>
      <c r="F1" s="1">
        <v>2021</v>
      </c>
      <c r="G1" s="1">
        <v>2022</v>
      </c>
      <c r="H1" s="1">
        <v>2023</v>
      </c>
      <c r="I1" s="1">
        <v>2024</v>
      </c>
      <c r="J1" s="1">
        <v>2025</v>
      </c>
      <c r="K1" s="1">
        <v>2026</v>
      </c>
      <c r="L1" s="1">
        <v>2027</v>
      </c>
      <c r="M1" s="1">
        <v>2028</v>
      </c>
      <c r="N1" s="1">
        <v>2029</v>
      </c>
      <c r="O1" s="1">
        <v>2030</v>
      </c>
      <c r="P1" s="1">
        <v>2031</v>
      </c>
      <c r="Q1" s="1">
        <v>2032</v>
      </c>
      <c r="R1" s="1">
        <v>2033</v>
      </c>
      <c r="S1" s="1">
        <v>2034</v>
      </c>
      <c r="T1" s="1">
        <v>2035</v>
      </c>
      <c r="U1" s="1">
        <v>2036</v>
      </c>
      <c r="V1" s="1">
        <v>2037</v>
      </c>
      <c r="W1" s="1">
        <v>2038</v>
      </c>
      <c r="X1" s="1">
        <v>2039</v>
      </c>
      <c r="Y1" s="1">
        <v>2040</v>
      </c>
      <c r="Z1" s="1">
        <v>2041</v>
      </c>
      <c r="AA1" s="1">
        <v>2042</v>
      </c>
      <c r="AB1" s="1">
        <v>2043</v>
      </c>
      <c r="AC1" s="1">
        <v>2044</v>
      </c>
      <c r="AD1" s="1">
        <v>2045</v>
      </c>
      <c r="AE1" s="1">
        <v>2046</v>
      </c>
      <c r="AF1" s="1">
        <v>2047</v>
      </c>
      <c r="AG1" s="1">
        <v>2048</v>
      </c>
      <c r="AH1" s="1">
        <v>2049</v>
      </c>
      <c r="AI1" s="1">
        <v>2050</v>
      </c>
    </row>
    <row r="2" spans="1:36" x14ac:dyDescent="0.45">
      <c r="A2" t="s">
        <v>1</v>
      </c>
      <c r="B2" s="2">
        <f>'Non-Metallic Minerals'!S24*BTU_Conversion</f>
        <v>27089881745105.773</v>
      </c>
      <c r="C2" s="2">
        <f>'Non-Metallic Minerals'!T24*BTU_Conversion</f>
        <v>26724546700668.93</v>
      </c>
      <c r="D2" s="2">
        <f>'Non-Metallic Minerals'!U24*BTU_Conversion</f>
        <v>26129623165657.824</v>
      </c>
      <c r="E2" s="2">
        <f>'Non-Metallic Minerals'!V24*BTU_Conversion</f>
        <v>25775826601675.52</v>
      </c>
      <c r="F2" s="2">
        <f>'Non-Metallic Minerals'!W24*BTU_Conversion</f>
        <v>25499026761950.293</v>
      </c>
      <c r="G2" s="2">
        <f>'Non-Metallic Minerals'!X24*BTU_Conversion</f>
        <v>25199713856388.289</v>
      </c>
      <c r="H2" s="2">
        <f>'Non-Metallic Minerals'!Y24*BTU_Conversion</f>
        <v>24028429155604.879</v>
      </c>
      <c r="I2" s="2">
        <f>'Non-Metallic Minerals'!Z24*BTU_Conversion</f>
        <v>23815241702428.73</v>
      </c>
      <c r="J2" s="2">
        <f>'Non-Metallic Minerals'!AA24*BTU_Conversion</f>
        <v>22708238335689.223</v>
      </c>
      <c r="K2" s="2">
        <f>'Non-Metallic Minerals'!AB24*BTU_Conversion</f>
        <v>22788284953444.797</v>
      </c>
      <c r="L2" s="2">
        <f>'Non-Metallic Minerals'!AC24*BTU_Conversion</f>
        <v>22641013710219.383</v>
      </c>
      <c r="M2" s="2">
        <f>'Non-Metallic Minerals'!AD24*BTU_Conversion</f>
        <v>21209136880481.258</v>
      </c>
      <c r="N2" s="2">
        <f>'Non-Metallic Minerals'!AE24*BTU_Conversion</f>
        <v>21280084371036.426</v>
      </c>
      <c r="O2" s="2">
        <f>'Non-Metallic Minerals'!AF24*BTU_Conversion</f>
        <v>20579401470796.898</v>
      </c>
      <c r="P2" s="2">
        <f>'Non-Metallic Minerals'!AG24*BTU_Conversion</f>
        <v>20430808386213.828</v>
      </c>
      <c r="Q2" s="2">
        <f>'Non-Metallic Minerals'!AH24*BTU_Conversion</f>
        <v>19865105501593.094</v>
      </c>
      <c r="R2" s="2">
        <f>'Non-Metallic Minerals'!AI24*BTU_Conversion</f>
        <v>19155972251707.867</v>
      </c>
      <c r="S2" s="2">
        <f>'Non-Metallic Minerals'!AJ24*BTU_Conversion</f>
        <v>18782570883451.77</v>
      </c>
      <c r="T2" s="2">
        <f>'Non-Metallic Minerals'!AK24*BTU_Conversion</f>
        <v>18457404240564.434</v>
      </c>
      <c r="U2" s="2">
        <f>'Non-Metallic Minerals'!AL24*BTU_Conversion</f>
        <v>18449220757776.414</v>
      </c>
      <c r="V2" s="2">
        <f>'Non-Metallic Minerals'!AM24*BTU_Conversion</f>
        <v>18316957864093.789</v>
      </c>
      <c r="W2" s="2">
        <f>'Non-Metallic Minerals'!AN24*BTU_Conversion</f>
        <v>18065070042466.457</v>
      </c>
      <c r="X2" s="2">
        <f>'Non-Metallic Minerals'!AO24*BTU_Conversion</f>
        <v>17864643647471.656</v>
      </c>
      <c r="Y2" s="2">
        <f>'Non-Metallic Minerals'!AP24*BTU_Conversion</f>
        <v>17684802692937.461</v>
      </c>
      <c r="Z2" s="2">
        <f>'Non-Metallic Minerals'!AQ24*BTU_Conversion</f>
        <v>17129901807395.047</v>
      </c>
      <c r="AA2" s="2">
        <f>'Non-Metallic Minerals'!AR24*BTU_Conversion</f>
        <v>16593815869758.658</v>
      </c>
      <c r="AB2" s="2">
        <f>'Non-Metallic Minerals'!AS24*BTU_Conversion</f>
        <v>15063990595211.793</v>
      </c>
      <c r="AC2" s="2">
        <f>'Non-Metallic Minerals'!AT24*BTU_Conversion</f>
        <v>14693582341672.65</v>
      </c>
      <c r="AD2" s="2">
        <f>'Non-Metallic Minerals'!AU24*BTU_Conversion</f>
        <v>13330352382230.781</v>
      </c>
      <c r="AE2" s="2">
        <f>'Non-Metallic Minerals'!AV24*BTU_Conversion</f>
        <v>13117383031843.969</v>
      </c>
      <c r="AF2" s="2">
        <f>'Non-Metallic Minerals'!AW24*BTU_Conversion</f>
        <v>12405657252187.012</v>
      </c>
      <c r="AG2" s="2">
        <f>'Non-Metallic Minerals'!AX24*BTU_Conversion</f>
        <v>10388465406556.908</v>
      </c>
      <c r="AH2" s="2">
        <f>'Non-Metallic Minerals'!AY24*BTU_Conversion</f>
        <v>10184378250072.764</v>
      </c>
      <c r="AI2" s="2">
        <f>'Non-Metallic Minerals'!AZ24*BTU_Conversion</f>
        <v>9101990692766.8984</v>
      </c>
    </row>
    <row r="3" spans="1:36" x14ac:dyDescent="0.45">
      <c r="A3" t="s">
        <v>2</v>
      </c>
      <c r="B3" s="2">
        <f>('CEB-Refineries-cenrf'!T35+'CEB-Refineries-cenrf'!T38+'CEB-Refineries-cenrf'!T42+'CEB-Refineries-cenrf'!T43+'Prim Extr. Sec. Calculations'!B122+'CEB-Non-energy other Ind.-neos'!T43+'CEB-Non-energy other Ind.-neos'!T38)*BTU_Conversion</f>
        <v>28279963706134.02</v>
      </c>
      <c r="C3" s="2">
        <f>('CEB-Refineries-cenrf'!U35+'CEB-Refineries-cenrf'!U38+'CEB-Refineries-cenrf'!U42+'CEB-Refineries-cenrf'!U43+'Prim Extr. Sec. Calculations'!C122+'CEB-Non-energy other Ind.-neos'!U43+'CEB-Non-energy other Ind.-neos'!U38)*BTU_Conversion</f>
        <v>28131370681911.172</v>
      </c>
      <c r="D3" s="2">
        <f>('CEB-Refineries-cenrf'!V35+'CEB-Refineries-cenrf'!V38+'CEB-Refineries-cenrf'!V42+'CEB-Refineries-cenrf'!V43+'Prim Extr. Sec. Calculations'!D122+'CEB-Non-energy other Ind.-neos'!V43+'CEB-Non-energy other Ind.-neos'!V38)*BTU_Conversion</f>
        <v>28053764440968.598</v>
      </c>
      <c r="E3" s="2">
        <f>('CEB-Refineries-cenrf'!W35+'CEB-Refineries-cenrf'!W38+'CEB-Refineries-cenrf'!W42+'CEB-Refineries-cenrf'!W43+'Prim Extr. Sec. Calculations'!E122+'CEB-Non-energy other Ind.-neos'!W43+'CEB-Non-energy other Ind.-neos'!W38)*BTU_Conversion</f>
        <v>27954581973034.5</v>
      </c>
      <c r="F3" s="2">
        <f>('CEB-Refineries-cenrf'!X35+'CEB-Refineries-cenrf'!X38+'CEB-Refineries-cenrf'!X42+'CEB-Refineries-cenrf'!X43+'Prim Extr. Sec. Calculations'!F122+'CEB-Non-energy other Ind.-neos'!X43+'CEB-Non-energy other Ind.-neos'!X38)*BTU_Conversion</f>
        <v>27920501589996.637</v>
      </c>
      <c r="G3" s="2">
        <f>('CEB-Refineries-cenrf'!Y35+'CEB-Refineries-cenrf'!Y38+'CEB-Refineries-cenrf'!Y42+'CEB-Refineries-cenrf'!Y43+'Prim Extr. Sec. Calculations'!G122+'CEB-Non-energy other Ind.-neos'!Y43+'CEB-Non-energy other Ind.-neos'!Y38)*BTU_Conversion</f>
        <v>27870359540488.477</v>
      </c>
      <c r="H3" s="2">
        <f>('CEB-Refineries-cenrf'!Z35+'CEB-Refineries-cenrf'!Z38+'CEB-Refineries-cenrf'!Z42+'CEB-Refineries-cenrf'!Z43+'Prim Extr. Sec. Calculations'!H122+'CEB-Non-energy other Ind.-neos'!Z43+'CEB-Non-energy other Ind.-neos'!Z38)*BTU_Conversion</f>
        <v>27567184654661.871</v>
      </c>
      <c r="I3" s="2">
        <f>('CEB-Refineries-cenrf'!AA35+'CEB-Refineries-cenrf'!AA38+'CEB-Refineries-cenrf'!AA42+'CEB-Refineries-cenrf'!AA43+'Prim Extr. Sec. Calculations'!I122+'CEB-Non-energy other Ind.-neos'!AA43+'CEB-Non-energy other Ind.-neos'!AA38)*BTU_Conversion</f>
        <v>27268078338172.344</v>
      </c>
      <c r="J3" s="2">
        <f>('CEB-Refineries-cenrf'!AB35+'CEB-Refineries-cenrf'!AB38+'CEB-Refineries-cenrf'!AB42+'CEB-Refineries-cenrf'!AB43+'Prim Extr. Sec. Calculations'!J122+'CEB-Non-energy other Ind.-neos'!AB43+'CEB-Non-energy other Ind.-neos'!AB38)*BTU_Conversion</f>
        <v>27124482670358.773</v>
      </c>
      <c r="K3" s="2">
        <f>('CEB-Refineries-cenrf'!AC35+'CEB-Refineries-cenrf'!AC38+'CEB-Refineries-cenrf'!AC42+'CEB-Refineries-cenrf'!AC43+'Prim Extr. Sec. Calculations'!K122+'CEB-Non-energy other Ind.-neos'!AC43+'CEB-Non-energy other Ind.-neos'!AC38)*BTU_Conversion</f>
        <v>26894878884131.781</v>
      </c>
      <c r="L3" s="2">
        <f>('CEB-Refineries-cenrf'!AD35+'CEB-Refineries-cenrf'!AD38+'CEB-Refineries-cenrf'!AD42+'CEB-Refineries-cenrf'!AD43+'Prim Extr. Sec. Calculations'!L122+'CEB-Non-energy other Ind.-neos'!AD43+'CEB-Non-energy other Ind.-neos'!AD38)*BTU_Conversion</f>
        <v>26725127681523.465</v>
      </c>
      <c r="M3" s="2">
        <f>('CEB-Refineries-cenrf'!AE35+'CEB-Refineries-cenrf'!AE38+'CEB-Refineries-cenrf'!AE42+'CEB-Refineries-cenrf'!AE43+'Prim Extr. Sec. Calculations'!M122+'CEB-Non-energy other Ind.-neos'!AE43+'CEB-Non-energy other Ind.-neos'!AE38)*BTU_Conversion</f>
        <v>26389935595243.469</v>
      </c>
      <c r="N3" s="2">
        <f>('CEB-Refineries-cenrf'!AF35+'CEB-Refineries-cenrf'!AF38+'CEB-Refineries-cenrf'!AF42+'CEB-Refineries-cenrf'!AF43+'Prim Extr. Sec. Calculations'!N122+'CEB-Non-energy other Ind.-neos'!AF43+'CEB-Non-energy other Ind.-neos'!AF38)*BTU_Conversion</f>
        <v>26258407199287.613</v>
      </c>
      <c r="O3" s="2">
        <f>('CEB-Refineries-cenrf'!AG35+'CEB-Refineries-cenrf'!AG38+'CEB-Refineries-cenrf'!AG42+'CEB-Refineries-cenrf'!AG43+'Prim Extr. Sec. Calculations'!O122+'CEB-Non-energy other Ind.-neos'!AG43+'CEB-Non-energy other Ind.-neos'!AG38)*BTU_Conversion</f>
        <v>26149286122106.414</v>
      </c>
      <c r="P3" s="2">
        <f>('CEB-Refineries-cenrf'!AH35+'CEB-Refineries-cenrf'!AH38+'CEB-Refineries-cenrf'!AH42+'CEB-Refineries-cenrf'!AH43+'Prim Extr. Sec. Calculations'!P122+'CEB-Non-energy other Ind.-neos'!AH43+'CEB-Non-energy other Ind.-neos'!AH38)*BTU_Conversion</f>
        <v>26021102034467.227</v>
      </c>
      <c r="Q3" s="2">
        <f>('CEB-Refineries-cenrf'!AI35+'CEB-Refineries-cenrf'!AI38+'CEB-Refineries-cenrf'!AI42+'CEB-Refineries-cenrf'!AI43+'Prim Extr. Sec. Calculations'!Q122+'CEB-Non-energy other Ind.-neos'!AI43+'CEB-Non-energy other Ind.-neos'!AI38)*BTU_Conversion</f>
        <v>25831981363049.957</v>
      </c>
      <c r="R3" s="2">
        <f>('CEB-Refineries-cenrf'!AJ35+'CEB-Refineries-cenrf'!AJ38+'CEB-Refineries-cenrf'!AJ42+'CEB-Refineries-cenrf'!AJ43+'Prim Extr. Sec. Calculations'!R122+'CEB-Non-energy other Ind.-neos'!AJ43+'CEB-Non-energy other Ind.-neos'!AJ38)*BTU_Conversion</f>
        <v>25551013613558.664</v>
      </c>
      <c r="S3" s="2">
        <f>('CEB-Refineries-cenrf'!AK35+'CEB-Refineries-cenrf'!AK38+'CEB-Refineries-cenrf'!AK42+'CEB-Refineries-cenrf'!AK43+'Prim Extr. Sec. Calculations'!S122+'CEB-Non-energy other Ind.-neos'!AK43+'CEB-Non-energy other Ind.-neos'!AK38)*BTU_Conversion</f>
        <v>25404249557959.563</v>
      </c>
      <c r="T3" s="2">
        <f>('CEB-Refineries-cenrf'!AL35+'CEB-Refineries-cenrf'!AL38+'CEB-Refineries-cenrf'!AL42+'CEB-Refineries-cenrf'!AL43+'Prim Extr. Sec. Calculations'!T122+'CEB-Non-energy other Ind.-neos'!AL43+'CEB-Non-energy other Ind.-neos'!AL38)*BTU_Conversion</f>
        <v>25158160548967.387</v>
      </c>
      <c r="U3" s="2">
        <f>('CEB-Refineries-cenrf'!AM35+'CEB-Refineries-cenrf'!AM38+'CEB-Refineries-cenrf'!AM42+'CEB-Refineries-cenrf'!AM43+'Prim Extr. Sec. Calculations'!U122+'CEB-Non-energy other Ind.-neos'!AM43+'CEB-Non-energy other Ind.-neos'!AM38)*BTU_Conversion</f>
        <v>25075940851820.184</v>
      </c>
      <c r="V3" s="2">
        <f>('CEB-Refineries-cenrf'!AN35+'CEB-Refineries-cenrf'!AN38+'CEB-Refineries-cenrf'!AN42+'CEB-Refineries-cenrf'!AN43+'Prim Extr. Sec. Calculations'!V122+'CEB-Non-energy other Ind.-neos'!AN43+'CEB-Non-energy other Ind.-neos'!AN38)*BTU_Conversion</f>
        <v>24955187252431.734</v>
      </c>
      <c r="W3" s="2">
        <f>('CEB-Refineries-cenrf'!AO35+'CEB-Refineries-cenrf'!AO38+'CEB-Refineries-cenrf'!AO42+'CEB-Refineries-cenrf'!AO43+'Prim Extr. Sec. Calculations'!W122+'CEB-Non-energy other Ind.-neos'!AO43+'CEB-Non-energy other Ind.-neos'!AO38)*BTU_Conversion</f>
        <v>24821024313503.301</v>
      </c>
      <c r="X3" s="2">
        <f>('CEB-Refineries-cenrf'!AP35+'CEB-Refineries-cenrf'!AP38+'CEB-Refineries-cenrf'!AP42+'CEB-Refineries-cenrf'!AP43+'Prim Extr. Sec. Calculations'!X122+'CEB-Non-energy other Ind.-neos'!AP43+'CEB-Non-energy other Ind.-neos'!AP38)*BTU_Conversion</f>
        <v>24697438540878.164</v>
      </c>
      <c r="Y3" s="2">
        <f>('CEB-Refineries-cenrf'!AQ35+'CEB-Refineries-cenrf'!AQ38+'CEB-Refineries-cenrf'!AQ42+'CEB-Refineries-cenrf'!AQ43+'Prim Extr. Sec. Calculations'!Y122+'CEB-Non-energy other Ind.-neos'!AQ43+'CEB-Non-energy other Ind.-neos'!AQ38)*BTU_Conversion</f>
        <v>24570033658361.059</v>
      </c>
      <c r="Z3" s="2">
        <f>('CEB-Refineries-cenrf'!AR35+'CEB-Refineries-cenrf'!AR38+'CEB-Refineries-cenrf'!AR42+'CEB-Refineries-cenrf'!AR43+'Prim Extr. Sec. Calculations'!Z122+'CEB-Non-energy other Ind.-neos'!AR43+'CEB-Non-energy other Ind.-neos'!AR38)*BTU_Conversion</f>
        <v>24473802756149.422</v>
      </c>
      <c r="AA3" s="2">
        <f>('CEB-Refineries-cenrf'!AS35+'CEB-Refineries-cenrf'!AS38+'CEB-Refineries-cenrf'!AS42+'CEB-Refineries-cenrf'!AS43+'Prim Extr. Sec. Calculations'!AA122+'CEB-Non-energy other Ind.-neos'!AS43+'CEB-Non-energy other Ind.-neos'!AS38)*BTU_Conversion</f>
        <v>24379826743748.535</v>
      </c>
      <c r="AB3" s="2">
        <f>('CEB-Refineries-cenrf'!AT35+'CEB-Refineries-cenrf'!AT38+'CEB-Refineries-cenrf'!AT42+'CEB-Refineries-cenrf'!AT43+'Prim Extr. Sec. Calculations'!AB122+'CEB-Non-energy other Ind.-neos'!AT43+'CEB-Non-energy other Ind.-neos'!AT38)*BTU_Conversion</f>
        <v>23930204715833.742</v>
      </c>
      <c r="AC3" s="2">
        <f>('CEB-Refineries-cenrf'!AU35+'CEB-Refineries-cenrf'!AU38+'CEB-Refineries-cenrf'!AU42+'CEB-Refineries-cenrf'!AU43+'Prim Extr. Sec. Calculations'!AC122+'CEB-Non-energy other Ind.-neos'!AU43+'CEB-Non-energy other Ind.-neos'!AU38)*BTU_Conversion</f>
        <v>23532629021399.672</v>
      </c>
      <c r="AD3" s="2">
        <f>('CEB-Refineries-cenrf'!AV35+'CEB-Refineries-cenrf'!AV38+'CEB-Refineries-cenrf'!AV42+'CEB-Refineries-cenrf'!AV43+'Prim Extr. Sec. Calculations'!AD122+'CEB-Non-energy other Ind.-neos'!AV43+'CEB-Non-energy other Ind.-neos'!AV38)*BTU_Conversion</f>
        <v>23355253758723.383</v>
      </c>
      <c r="AE3" s="2">
        <f>('CEB-Refineries-cenrf'!AW35+'CEB-Refineries-cenrf'!AW38+'CEB-Refineries-cenrf'!AW42+'CEB-Refineries-cenrf'!AW43+'Prim Extr. Sec. Calculations'!AE122+'CEB-Non-energy other Ind.-neos'!AW43+'CEB-Non-energy other Ind.-neos'!AW38)*BTU_Conversion</f>
        <v>23046596402131.32</v>
      </c>
      <c r="AF3" s="2">
        <f>('CEB-Refineries-cenrf'!AX35+'CEB-Refineries-cenrf'!AX38+'CEB-Refineries-cenrf'!AX42+'CEB-Refineries-cenrf'!AX43+'Prim Extr. Sec. Calculations'!AF122+'CEB-Non-energy other Ind.-neos'!AX43+'CEB-Non-energy other Ind.-neos'!AX38)*BTU_Conversion</f>
        <v>22794099996374.918</v>
      </c>
      <c r="AG3" s="2">
        <f>('CEB-Refineries-cenrf'!AY35+'CEB-Refineries-cenrf'!AY38+'CEB-Refineries-cenrf'!AY42+'CEB-Refineries-cenrf'!AY43+'Prim Extr. Sec. Calculations'!AG122+'CEB-Non-energy other Ind.-neos'!AY43+'CEB-Non-energy other Ind.-neos'!AY38)*BTU_Conversion</f>
        <v>22351888256221.336</v>
      </c>
      <c r="AH3" s="2">
        <f>('CEB-Refineries-cenrf'!AZ35+'CEB-Refineries-cenrf'!AZ38+'CEB-Refineries-cenrf'!AZ42+'CEB-Refineries-cenrf'!AZ43+'Prim Extr. Sec. Calculations'!AH122+'CEB-Non-energy other Ind.-neos'!AZ43+'CEB-Non-energy other Ind.-neos'!AZ38)*BTU_Conversion</f>
        <v>22126723362860.453</v>
      </c>
      <c r="AI3" s="2">
        <f>('CEB-Refineries-cenrf'!BA35+'CEB-Refineries-cenrf'!BA38+'CEB-Refineries-cenrf'!BA42+'CEB-Refineries-cenrf'!BA43+'Prim Extr. Sec. Calculations'!AI122+'CEB-Non-energy other Ind.-neos'!BA43+'CEB-Non-energy other Ind.-neos'!BA38)*BTU_Conversion</f>
        <v>21921817310153.664</v>
      </c>
    </row>
    <row r="4" spans="1:36" x14ac:dyDescent="0.45">
      <c r="A4" t="s">
        <v>3</v>
      </c>
      <c r="B4" s="2">
        <f>'Iron and Steel'!S24*BTU_Conversion</f>
        <v>7165031648311.9775</v>
      </c>
      <c r="C4" s="2">
        <f>'Iron and Steel'!T24*BTU_Conversion</f>
        <v>6821274869990.3887</v>
      </c>
      <c r="D4" s="2">
        <f>'Iron and Steel'!U24*BTU_Conversion</f>
        <v>6703899156462.8428</v>
      </c>
      <c r="E4" s="2">
        <f>'Iron and Steel'!V24*BTU_Conversion</f>
        <v>6568773645926.2988</v>
      </c>
      <c r="F4" s="2">
        <f>'Iron and Steel'!W24*BTU_Conversion</f>
        <v>6526620766209.0879</v>
      </c>
      <c r="G4" s="2">
        <f>'Iron and Steel'!X24*BTU_Conversion</f>
        <v>6427151712188.2969</v>
      </c>
      <c r="H4" s="2">
        <f>'Iron and Steel'!Y24*BTU_Conversion</f>
        <v>5702316650320.6504</v>
      </c>
      <c r="I4" s="2">
        <f>'Iron and Steel'!Z24*BTU_Conversion</f>
        <v>5491910363123.0254</v>
      </c>
      <c r="J4" s="2">
        <f>'Iron and Steel'!AA24*BTU_Conversion</f>
        <v>5442509181805.1416</v>
      </c>
      <c r="K4" s="2">
        <f>'Iron and Steel'!AB24*BTU_Conversion</f>
        <v>5335493373112.8936</v>
      </c>
      <c r="L4" s="2">
        <f>'Iron and Steel'!AC24*BTU_Conversion</f>
        <v>5302737263602.9678</v>
      </c>
      <c r="M4" s="2">
        <f>'Iron and Steel'!AD24*BTU_Conversion</f>
        <v>5263680684136.585</v>
      </c>
      <c r="N4" s="2">
        <f>'Iron and Steel'!AE24*BTU_Conversion</f>
        <v>5222710125031.4639</v>
      </c>
      <c r="O4" s="2">
        <f>'Iron and Steel'!AF24*BTU_Conversion</f>
        <v>5090148277786.1758</v>
      </c>
      <c r="P4" s="2">
        <f>'Iron and Steel'!AG24*BTU_Conversion</f>
        <v>5067576293870.8457</v>
      </c>
      <c r="Q4" s="2">
        <f>'Iron and Steel'!AH24*BTU_Conversion</f>
        <v>5034835065965.2842</v>
      </c>
      <c r="R4" s="2">
        <f>'Iron and Steel'!AI24*BTU_Conversion</f>
        <v>4971305981682.7207</v>
      </c>
      <c r="S4" s="2">
        <f>'Iron and Steel'!AJ24*BTU_Conversion</f>
        <v>4900876057142.8008</v>
      </c>
      <c r="T4" s="2">
        <f>'Iron and Steel'!AK24*BTU_Conversion</f>
        <v>4833320038162.7461</v>
      </c>
      <c r="U4" s="2">
        <f>'Iron and Steel'!AL24*BTU_Conversion</f>
        <v>4765488254297.7832</v>
      </c>
      <c r="V4" s="2">
        <f>'Iron and Steel'!AM24*BTU_Conversion</f>
        <v>4686906884613.8164</v>
      </c>
      <c r="W4" s="2">
        <f>'Iron and Steel'!AN24*BTU_Conversion</f>
        <v>4441058792894.2715</v>
      </c>
      <c r="X4" s="2">
        <f>'Iron and Steel'!AO24*BTU_Conversion</f>
        <v>4365191772128.0347</v>
      </c>
      <c r="Y4" s="2">
        <f>'Iron and Steel'!AP24*BTU_Conversion</f>
        <v>4234727364280.4497</v>
      </c>
      <c r="Z4" s="2">
        <f>'Iron and Steel'!AQ24*BTU_Conversion</f>
        <v>4176015022142.1035</v>
      </c>
      <c r="AA4" s="2">
        <f>'Iron and Steel'!AR24*BTU_Conversion</f>
        <v>4073741892283.9351</v>
      </c>
      <c r="AB4" s="2">
        <f>'Iron and Steel'!AS24*BTU_Conversion</f>
        <v>3983441110817.4512</v>
      </c>
      <c r="AC4" s="2">
        <f>'Iron and Steel'!AT24*BTU_Conversion</f>
        <v>3881136900452.4297</v>
      </c>
      <c r="AD4" s="2">
        <f>'Iron and Steel'!AU24*BTU_Conversion</f>
        <v>3791455248322.2178</v>
      </c>
      <c r="AE4" s="2">
        <f>'Iron and Steel'!AV24*BTU_Conversion</f>
        <v>3726781995543.3413</v>
      </c>
      <c r="AF4" s="2">
        <f>'Iron and Steel'!AW24*BTU_Conversion</f>
        <v>3629802135729.3335</v>
      </c>
      <c r="AG4" s="2">
        <f>'Iron and Steel'!AX24*BTU_Conversion</f>
        <v>3537873086263.0122</v>
      </c>
      <c r="AH4" s="2">
        <f>'Iron and Steel'!AY24*BTU_Conversion</f>
        <v>3322960687828.895</v>
      </c>
      <c r="AI4" s="2">
        <f>'Iron and Steel'!AZ24*BTU_Conversion</f>
        <v>3209169808856.7661</v>
      </c>
    </row>
    <row r="5" spans="1:36" x14ac:dyDescent="0.45">
      <c r="A5" t="s">
        <v>4</v>
      </c>
      <c r="B5" s="2">
        <f>(Chemicals!S25+Chemicals!S47+Chemicals!S50)*BTU_Conversion</f>
        <v>1525044077087298</v>
      </c>
      <c r="C5" s="2">
        <f>(Chemicals!T25+Chemicals!T47+Chemicals!T50)*BTU_Conversion</f>
        <v>1539684564323041.8</v>
      </c>
      <c r="D5" s="2">
        <f>(Chemicals!U25+Chemicals!U47+Chemicals!U50)*BTU_Conversion</f>
        <v>1554405203188312.8</v>
      </c>
      <c r="E5" s="2">
        <f>(Chemicals!V25+Chemicals!V47+Chemicals!V50)*BTU_Conversion</f>
        <v>1568283499640237.8</v>
      </c>
      <c r="F5" s="2">
        <f>(Chemicals!W25+Chemicals!W47+Chemicals!W50)*BTU_Conversion</f>
        <v>1573046444074987</v>
      </c>
      <c r="G5" s="2">
        <f>(Chemicals!X25+Chemicals!X47+Chemicals!X50)*BTU_Conversion</f>
        <v>1577505249014463</v>
      </c>
      <c r="H5" s="2">
        <f>(Chemicals!Y25+Chemicals!Y47+Chemicals!Y50)*BTU_Conversion</f>
        <v>1567366445987282.3</v>
      </c>
      <c r="I5" s="2">
        <f>(Chemicals!Z25+Chemicals!Z47+Chemicals!Z50)*BTU_Conversion</f>
        <v>1566693838981750.5</v>
      </c>
      <c r="J5" s="2">
        <f>(Chemicals!AA25+Chemicals!AA47+Chemicals!AA50)*BTU_Conversion</f>
        <v>1566108026582501.8</v>
      </c>
      <c r="K5" s="2">
        <f>(Chemicals!AB25+Chemicals!AB47+Chemicals!AB50)*BTU_Conversion</f>
        <v>1562690210226951.5</v>
      </c>
      <c r="L5" s="2">
        <f>(Chemicals!AC25+Chemicals!AC47+Chemicals!AC50)*BTU_Conversion</f>
        <v>1547507078040583.8</v>
      </c>
      <c r="M5" s="2">
        <f>(Chemicals!AD25+Chemicals!AD47+Chemicals!AD50)*BTU_Conversion</f>
        <v>1540832566377331</v>
      </c>
      <c r="N5" s="2">
        <f>(Chemicals!AE25+Chemicals!AE47+Chemicals!AE50)*BTU_Conversion</f>
        <v>1546834187815047.8</v>
      </c>
      <c r="O5" s="2">
        <f>(Chemicals!AF25+Chemicals!AF47+Chemicals!AF50)*BTU_Conversion</f>
        <v>1526584108394719.5</v>
      </c>
      <c r="P5" s="2">
        <f>(Chemicals!AG25+Chemicals!AG47+Chemicals!AG50)*BTU_Conversion</f>
        <v>1522929804448358.5</v>
      </c>
      <c r="Q5" s="2">
        <f>(Chemicals!AH25+Chemicals!AH47+Chemicals!AH50)*BTU_Conversion</f>
        <v>1512758114738928.5</v>
      </c>
      <c r="R5" s="2">
        <f>(Chemicals!AI25+Chemicals!AI47+Chemicals!AI50)*BTU_Conversion</f>
        <v>1492797091623188</v>
      </c>
      <c r="S5" s="2">
        <f>(Chemicals!AJ25+Chemicals!AJ47+Chemicals!AJ50)*BTU_Conversion</f>
        <v>1490024242847572.3</v>
      </c>
      <c r="T5" s="2">
        <f>(Chemicals!AK25+Chemicals!AK47+Chemicals!AK50)*BTU_Conversion</f>
        <v>1478457633979643.5</v>
      </c>
      <c r="U5" s="2">
        <f>(Chemicals!AL25+Chemicals!AL47+Chemicals!AL50)*BTU_Conversion</f>
        <v>1486009536250093.5</v>
      </c>
      <c r="V5" s="2">
        <f>(Chemicals!AM25+Chemicals!AM47+Chemicals!AM50)*BTU_Conversion</f>
        <v>1485579077339783</v>
      </c>
      <c r="W5" s="2">
        <f>(Chemicals!AN25+Chemicals!AN47+Chemicals!AN50)*BTU_Conversion</f>
        <v>1484020571247576.5</v>
      </c>
      <c r="X5" s="2">
        <f>(Chemicals!AO25+Chemicals!AO47+Chemicals!AO50)*BTU_Conversion</f>
        <v>1482118376924490.8</v>
      </c>
      <c r="Y5" s="2">
        <f>(Chemicals!AP25+Chemicals!AP47+Chemicals!AP50)*BTU_Conversion</f>
        <v>1481399081528395.5</v>
      </c>
      <c r="Z5" s="2">
        <f>(Chemicals!AQ25+Chemicals!AQ47+Chemicals!AQ50)*BTU_Conversion</f>
        <v>1474929758390753.8</v>
      </c>
      <c r="AA5" s="2">
        <f>(Chemicals!AR25+Chemicals!AR47+Chemicals!AR50)*BTU_Conversion</f>
        <v>1471275350371641</v>
      </c>
      <c r="AB5" s="2">
        <f>(Chemicals!AS25+Chemicals!AS47+Chemicals!AS50)*BTU_Conversion</f>
        <v>1452288824811740</v>
      </c>
      <c r="AC5" s="2">
        <f>(Chemicals!AT25+Chemicals!AT47+Chemicals!AT50)*BTU_Conversion</f>
        <v>1452855276288643.8</v>
      </c>
      <c r="AD5" s="2">
        <f>(Chemicals!AU25+Chemicals!AU47+Chemicals!AU50)*BTU_Conversion</f>
        <v>1448490158896471</v>
      </c>
      <c r="AE5" s="2">
        <f>(Chemicals!AV25+Chemicals!AV47+Chemicals!AV50)*BTU_Conversion</f>
        <v>1443079303341045</v>
      </c>
      <c r="AF5" s="2">
        <f>(Chemicals!AW25+Chemicals!AW47+Chemicals!AW50)*BTU_Conversion</f>
        <v>1427246361176907.8</v>
      </c>
      <c r="AG5" s="2">
        <f>(Chemicals!AX25+Chemicals!AX47+Chemicals!AX50)*BTU_Conversion</f>
        <v>1421440544192982</v>
      </c>
      <c r="AH5" s="2">
        <f>(Chemicals!AY25+Chemicals!AY47+Chemicals!AY50)*BTU_Conversion</f>
        <v>1425947489859492</v>
      </c>
      <c r="AI5" s="2">
        <f>(Chemicals!AZ25+Chemicals!AZ47+Chemicals!AZ50)*BTU_Conversion</f>
        <v>1411661195992379.5</v>
      </c>
    </row>
    <row r="6" spans="1:36" x14ac:dyDescent="0.45">
      <c r="A6" t="s">
        <v>5</v>
      </c>
      <c r="B6" s="2">
        <f>'Prim Extr. Sec. Calculations'!B85*BTU_Conversion</f>
        <v>3192913752194.186</v>
      </c>
      <c r="C6" s="2">
        <f>'Prim Extr. Sec. Calculations'!C85*BTU_Conversion</f>
        <v>3186770308225.687</v>
      </c>
      <c r="D6" s="2">
        <f>'Prim Extr. Sec. Calculations'!D85*BTU_Conversion</f>
        <v>3177635993116.9263</v>
      </c>
      <c r="E6" s="2">
        <f>'Prim Extr. Sec. Calculations'!E85*BTU_Conversion</f>
        <v>3167088251596.9321</v>
      </c>
      <c r="F6" s="2">
        <f>'Prim Extr. Sec. Calculations'!F85*BTU_Conversion</f>
        <v>3164485585255.0122</v>
      </c>
      <c r="G6" s="2">
        <f>'Prim Extr. Sec. Calculations'!G85*BTU_Conversion</f>
        <v>3160171596715.458</v>
      </c>
      <c r="H6" s="2">
        <f>'Prim Extr. Sec. Calculations'!H85*BTU_Conversion</f>
        <v>3128033350322.3804</v>
      </c>
      <c r="I6" s="2">
        <f>'Prim Extr. Sec. Calculations'!I85*BTU_Conversion</f>
        <v>3094790700761.916</v>
      </c>
      <c r="J6" s="2">
        <f>'Prim Extr. Sec. Calculations'!J85*BTU_Conversion</f>
        <v>3080232639276.3574</v>
      </c>
      <c r="K6" s="2">
        <f>'Prim Extr. Sec. Calculations'!K85*BTU_Conversion</f>
        <v>3059237740752.083</v>
      </c>
      <c r="L6" s="2">
        <f>'Prim Extr. Sec. Calculations'!L85*BTU_Conversion</f>
        <v>3043725812705.7773</v>
      </c>
      <c r="M6" s="2">
        <f>'Prim Extr. Sec. Calculations'!M85*BTU_Conversion</f>
        <v>3008706819347.8223</v>
      </c>
      <c r="N6" s="2">
        <f>'Prim Extr. Sec. Calculations'!N85*BTU_Conversion</f>
        <v>2993845832319.5972</v>
      </c>
      <c r="O6" s="2">
        <f>'Prim Extr. Sec. Calculations'!O85*BTU_Conversion</f>
        <v>2982468853575.3975</v>
      </c>
      <c r="P6" s="2">
        <f>'Prim Extr. Sec. Calculations'!P85*BTU_Conversion</f>
        <v>2970192470838.0732</v>
      </c>
      <c r="Q6" s="2">
        <f>'Prim Extr. Sec. Calculations'!Q85*BTU_Conversion</f>
        <v>2948358035747.249</v>
      </c>
      <c r="R6" s="2">
        <f>'Prim Extr. Sec. Calculations'!R85*BTU_Conversion</f>
        <v>2917688632583.6079</v>
      </c>
      <c r="S6" s="2">
        <f>'Prim Extr. Sec. Calculations'!S85*BTU_Conversion</f>
        <v>2901649824677.1831</v>
      </c>
      <c r="T6" s="2">
        <f>'Prim Extr. Sec. Calculations'!T85*BTU_Conversion</f>
        <v>2873507234676.3506</v>
      </c>
      <c r="U6" s="2">
        <f>'Prim Extr. Sec. Calculations'!U85*BTU_Conversion</f>
        <v>2865535658068.5371</v>
      </c>
      <c r="V6" s="2">
        <f>'Prim Extr. Sec. Calculations'!V85*BTU_Conversion</f>
        <v>2852683287032.6191</v>
      </c>
      <c r="W6" s="2">
        <f>'Prim Extr. Sec. Calculations'!W85*BTU_Conversion</f>
        <v>2838867418073.6846</v>
      </c>
      <c r="X6" s="2">
        <f>'Prim Extr. Sec. Calculations'!X85*BTU_Conversion</f>
        <v>2825380589545.4858</v>
      </c>
      <c r="Y6" s="2">
        <f>'Prim Extr. Sec. Calculations'!Y85*BTU_Conversion</f>
        <v>2811672881141.7915</v>
      </c>
      <c r="Z6" s="2">
        <f>'Prim Extr. Sec. Calculations'!Z85*BTU_Conversion</f>
        <v>2801457072160.2188</v>
      </c>
      <c r="AA6" s="2">
        <f>'Prim Extr. Sec. Calculations'!AA85*BTU_Conversion</f>
        <v>2791789305239.2603</v>
      </c>
      <c r="AB6" s="2">
        <f>'Prim Extr. Sec. Calculations'!AB85*BTU_Conversion</f>
        <v>2740853561595.9058</v>
      </c>
      <c r="AC6" s="2">
        <f>'Prim Extr. Sec. Calculations'!AC85*BTU_Conversion</f>
        <v>2693909498355.6616</v>
      </c>
      <c r="AD6" s="2">
        <f>'Prim Extr. Sec. Calculations'!AD85*BTU_Conversion</f>
        <v>2674033769843.6743</v>
      </c>
      <c r="AE6" s="2">
        <f>'Prim Extr. Sec. Calculations'!AE85*BTU_Conversion</f>
        <v>2643275498988.5967</v>
      </c>
      <c r="AF6" s="2">
        <f>'Prim Extr. Sec. Calculations'!AF85*BTU_Conversion</f>
        <v>2616785834941.4419</v>
      </c>
      <c r="AG6" s="2">
        <f>'Prim Extr. Sec. Calculations'!AG85*BTU_Conversion</f>
        <v>2568333303004.6411</v>
      </c>
      <c r="AH6" s="2">
        <f>'Prim Extr. Sec. Calculations'!AH85*BTU_Conversion</f>
        <v>2542416007885.1743</v>
      </c>
      <c r="AI6" s="2">
        <f>'Prim Extr. Sec. Calculations'!AI85*BTU_Conversion</f>
        <v>2519638053756.4321</v>
      </c>
    </row>
    <row r="7" spans="1:36" x14ac:dyDescent="0.45">
      <c r="A7" t="s">
        <v>6</v>
      </c>
      <c r="B7" s="2">
        <v>0</v>
      </c>
      <c r="C7" s="2">
        <v>0</v>
      </c>
      <c r="D7" s="2">
        <v>0</v>
      </c>
      <c r="E7" s="2">
        <v>0</v>
      </c>
      <c r="F7" s="2">
        <v>0</v>
      </c>
      <c r="G7" s="2">
        <v>0</v>
      </c>
      <c r="H7" s="2">
        <v>0</v>
      </c>
      <c r="I7" s="2">
        <v>0</v>
      </c>
      <c r="J7" s="2">
        <v>0</v>
      </c>
      <c r="K7" s="2">
        <v>0</v>
      </c>
      <c r="L7" s="2">
        <v>0</v>
      </c>
      <c r="M7" s="2">
        <v>0</v>
      </c>
      <c r="N7" s="2">
        <v>0</v>
      </c>
      <c r="O7" s="2">
        <v>0</v>
      </c>
      <c r="P7" s="2">
        <v>0</v>
      </c>
      <c r="Q7" s="2">
        <v>0</v>
      </c>
      <c r="R7" s="2">
        <v>0</v>
      </c>
      <c r="S7" s="2">
        <v>0</v>
      </c>
      <c r="T7" s="2">
        <v>0</v>
      </c>
      <c r="U7" s="2">
        <v>0</v>
      </c>
      <c r="V7" s="2">
        <v>0</v>
      </c>
      <c r="W7" s="2">
        <v>0</v>
      </c>
      <c r="X7" s="2">
        <v>0</v>
      </c>
      <c r="Y7" s="2">
        <v>0</v>
      </c>
      <c r="Z7" s="2">
        <v>0</v>
      </c>
      <c r="AA7" s="2">
        <v>0</v>
      </c>
      <c r="AB7" s="2">
        <v>0</v>
      </c>
      <c r="AC7" s="2">
        <v>0</v>
      </c>
      <c r="AD7" s="2">
        <v>0</v>
      </c>
      <c r="AE7" s="2">
        <v>0</v>
      </c>
      <c r="AF7" s="2">
        <v>0</v>
      </c>
      <c r="AG7" s="2">
        <v>0</v>
      </c>
      <c r="AH7" s="2">
        <v>0</v>
      </c>
      <c r="AI7" s="2">
        <v>0</v>
      </c>
    </row>
    <row r="8" spans="1:36" x14ac:dyDescent="0.45">
      <c r="A8" t="s">
        <v>7</v>
      </c>
      <c r="B8" s="2">
        <f>Agriculture!S16*BTU_Conversion</f>
        <v>527407435994780.44</v>
      </c>
      <c r="C8" s="2">
        <f>Agriculture!T16*BTU_Conversion</f>
        <v>531908924824908</v>
      </c>
      <c r="D8" s="2">
        <f>Agriculture!U16*BTU_Conversion</f>
        <v>536831801979136.69</v>
      </c>
      <c r="E8" s="2">
        <f>Agriculture!V16*BTU_Conversion</f>
        <v>537400479639925.25</v>
      </c>
      <c r="F8" s="2">
        <f>Agriculture!W16*BTU_Conversion</f>
        <v>539285600876255.75</v>
      </c>
      <c r="G8" s="2">
        <f>Agriculture!X16*BTU_Conversion</f>
        <v>542635098293486</v>
      </c>
      <c r="H8" s="2">
        <f>Agriculture!Y16*BTU_Conversion</f>
        <v>544247351056643.63</v>
      </c>
      <c r="I8" s="2">
        <f>Agriculture!Z16*BTU_Conversion</f>
        <v>539814210200328.13</v>
      </c>
      <c r="J8" s="2">
        <f>Agriculture!AA16*BTU_Conversion</f>
        <v>534438896526624.94</v>
      </c>
      <c r="K8" s="2">
        <f>Agriculture!AB16*BTU_Conversion</f>
        <v>536441525995412.75</v>
      </c>
      <c r="L8" s="2">
        <f>Agriculture!AC16*BTU_Conversion</f>
        <v>535203944732221.88</v>
      </c>
      <c r="M8" s="2">
        <f>Agriculture!AD16*BTU_Conversion</f>
        <v>532183208240501.69</v>
      </c>
      <c r="N8" s="2">
        <f>Agriculture!AE16*BTU_Conversion</f>
        <v>529015423998426.44</v>
      </c>
      <c r="O8" s="2">
        <f>Agriculture!AF16*BTU_Conversion</f>
        <v>523907811503926.88</v>
      </c>
      <c r="P8" s="2">
        <f>Agriculture!AG16*BTU_Conversion</f>
        <v>508938556994552.13</v>
      </c>
      <c r="Q8" s="2">
        <f>Agriculture!AH16*BTU_Conversion</f>
        <v>504642573469428.75</v>
      </c>
      <c r="R8" s="2">
        <f>Agriculture!AI16*BTU_Conversion</f>
        <v>490228072616898.63</v>
      </c>
      <c r="S8" s="2">
        <f>Agriculture!AJ16*BTU_Conversion</f>
        <v>478278449396435.19</v>
      </c>
      <c r="T8" s="2">
        <f>Agriculture!AK16*BTU_Conversion</f>
        <v>465497470487909.44</v>
      </c>
      <c r="U8" s="2">
        <f>Agriculture!AL16*BTU_Conversion</f>
        <v>467202650499225.88</v>
      </c>
      <c r="V8" s="2">
        <f>Agriculture!AM16*BTU_Conversion</f>
        <v>465219116090354.81</v>
      </c>
      <c r="W8" s="2">
        <f>Agriculture!AN16*BTU_Conversion</f>
        <v>462946725244255.94</v>
      </c>
      <c r="X8" s="2">
        <f>Agriculture!AO16*BTU_Conversion</f>
        <v>459762366878140.31</v>
      </c>
      <c r="Y8" s="2">
        <f>Agriculture!AP16*BTU_Conversion</f>
        <v>456282093806379.13</v>
      </c>
      <c r="Z8" s="2">
        <f>Agriculture!AQ16*BTU_Conversion</f>
        <v>449742377335482.75</v>
      </c>
      <c r="AA8" s="2">
        <f>Agriculture!AR16*BTU_Conversion</f>
        <v>447572849182288.44</v>
      </c>
      <c r="AB8" s="2">
        <f>Agriculture!AS16*BTU_Conversion</f>
        <v>440993051198436.69</v>
      </c>
      <c r="AC8" s="2">
        <f>Agriculture!AT16*BTU_Conversion</f>
        <v>438785849415604.56</v>
      </c>
      <c r="AD8" s="2">
        <f>Agriculture!AU16*BTU_Conversion</f>
        <v>436195447063391.69</v>
      </c>
      <c r="AE8" s="2">
        <f>Agriculture!AV16*BTU_Conversion</f>
        <v>435990623910662.75</v>
      </c>
      <c r="AF8" s="2">
        <f>Agriculture!AW16*BTU_Conversion</f>
        <v>435859082026466.69</v>
      </c>
      <c r="AG8" s="2">
        <f>Agriculture!AX16*BTU_Conversion</f>
        <v>435250814587329.69</v>
      </c>
      <c r="AH8" s="2">
        <f>Agriculture!AY16*BTU_Conversion</f>
        <v>433914254368191.94</v>
      </c>
      <c r="AI8" s="2">
        <f>Agriculture!AZ16*BTU_Conversion</f>
        <v>432716939761660.75</v>
      </c>
    </row>
    <row r="9" spans="1:36" x14ac:dyDescent="0.45">
      <c r="A9" t="s">
        <v>8</v>
      </c>
      <c r="B9" s="2">
        <f>'Overview Industry'!S34*BTU_Conversion-SUM(B2,B4)-Chemicals!S25</f>
        <v>318402397745838.88</v>
      </c>
      <c r="C9" s="2">
        <f>'Overview Industry'!T34*BTU_Conversion-SUM(C2,C4)-Chemicals!T25</f>
        <v>317557708770662.94</v>
      </c>
      <c r="D9" s="2">
        <f>'Overview Industry'!U34*BTU_Conversion-SUM(D2,D4)-Chemicals!U25</f>
        <v>313612144009320</v>
      </c>
      <c r="E9" s="2">
        <f>'Overview Industry'!V34*BTU_Conversion-SUM(E2,E4)-Chemicals!V25</f>
        <v>310015757757521.13</v>
      </c>
      <c r="F9" s="2">
        <f>'Overview Industry'!W34*BTU_Conversion-SUM(F2,F4)-Chemicals!W25</f>
        <v>309086508861698.69</v>
      </c>
      <c r="G9" s="2">
        <f>'Overview Industry'!X34*BTU_Conversion-SUM(G2,G4)-Chemicals!X25</f>
        <v>309262441347507.56</v>
      </c>
      <c r="H9" s="2">
        <f>'Overview Industry'!Y34*BTU_Conversion-SUM(H2,H4)-Chemicals!Y25</f>
        <v>305354061391957.94</v>
      </c>
      <c r="I9" s="2">
        <f>'Overview Industry'!Z34*BTU_Conversion-SUM(I2,I4)-Chemicals!Z25</f>
        <v>301087814005435</v>
      </c>
      <c r="J9" s="2">
        <f>'Overview Industry'!AA34*BTU_Conversion-SUM(J2,J4)-Chemicals!AA25</f>
        <v>298912770409623.31</v>
      </c>
      <c r="K9" s="2">
        <f>'Overview Industry'!AB34*BTU_Conversion-SUM(K2,K4)-Chemicals!AB25</f>
        <v>296432600165576.38</v>
      </c>
      <c r="L9" s="2">
        <f>'Overview Industry'!AC34*BTU_Conversion-SUM(L2,L4)-Chemicals!AC25</f>
        <v>293638507515059.5</v>
      </c>
      <c r="M9" s="2">
        <f>'Overview Industry'!AD34*BTU_Conversion-SUM(M2,M4)-Chemicals!AD25</f>
        <v>291554479974923</v>
      </c>
      <c r="N9" s="2">
        <f>'Overview Industry'!AE34*BTU_Conversion-SUM(N2,N4)-Chemicals!AE25</f>
        <v>290188005681572.63</v>
      </c>
      <c r="O9" s="2">
        <f>'Overview Industry'!AF34*BTU_Conversion-SUM(O2,O4)-Chemicals!AF25</f>
        <v>287691979705856.81</v>
      </c>
      <c r="P9" s="2">
        <f>'Overview Industry'!AG34*BTU_Conversion-SUM(P2,P4)-Chemicals!AG25</f>
        <v>286589904970612.13</v>
      </c>
      <c r="Q9" s="2">
        <f>'Overview Industry'!AH34*BTU_Conversion-SUM(Q2,Q4)-Chemicals!AH25</f>
        <v>284434176111491.94</v>
      </c>
      <c r="R9" s="2">
        <f>'Overview Industry'!AI34*BTU_Conversion-SUM(R2,R4)-Chemicals!AI25</f>
        <v>280802260133086.38</v>
      </c>
      <c r="S9" s="2">
        <f>'Overview Industry'!AJ34*BTU_Conversion-SUM(S2,S4)-Chemicals!AJ25</f>
        <v>278392818559563.38</v>
      </c>
      <c r="T9" s="2">
        <f>'Overview Industry'!AK34*BTU_Conversion-SUM(T2,T4)-Chemicals!AK25</f>
        <v>274024009001697.75</v>
      </c>
      <c r="U9" s="2">
        <f>'Overview Industry'!AL34*BTU_Conversion-SUM(U2,U4)-Chemicals!AL25</f>
        <v>273748649739023.63</v>
      </c>
      <c r="V9" s="2">
        <f>'Overview Industry'!AM34*BTU_Conversion-SUM(V2,V4)-Chemicals!AM25</f>
        <v>272344637203806.38</v>
      </c>
      <c r="W9" s="2">
        <f>'Overview Industry'!AN34*BTU_Conversion-SUM(W2,W4)-Chemicals!AN25</f>
        <v>271621495327630.47</v>
      </c>
      <c r="X9" s="2">
        <f>'Overview Industry'!AO34*BTU_Conversion-SUM(X2,X4)-Chemicals!AO25</f>
        <v>271425790901136.66</v>
      </c>
      <c r="Y9" s="2">
        <f>'Overview Industry'!AP34*BTU_Conversion-SUM(Y2,Y4)-Chemicals!AP25</f>
        <v>270802923260133.91</v>
      </c>
      <c r="Z9" s="2">
        <f>'Overview Industry'!AQ34*BTU_Conversion-SUM(Z2,Z4)-Chemicals!AQ25</f>
        <v>270008888754268.94</v>
      </c>
      <c r="AA9" s="2">
        <f>'Overview Industry'!AR34*BTU_Conversion-SUM(AA2,AA4)-Chemicals!AR25</f>
        <v>269478802835546.13</v>
      </c>
      <c r="AB9" s="2">
        <f>'Overview Industry'!AS34*BTU_Conversion-SUM(AB2,AB4)-Chemicals!AS25</f>
        <v>266003375067323.63</v>
      </c>
      <c r="AC9" s="2">
        <f>'Overview Industry'!AT34*BTU_Conversion-SUM(AC2,AC4)-Chemicals!AT25</f>
        <v>261661402141112.72</v>
      </c>
      <c r="AD9" s="2">
        <f>'Overview Industry'!AU34*BTU_Conversion-SUM(AD2,AD4)-Chemicals!AU25</f>
        <v>258888141405738.16</v>
      </c>
      <c r="AE9" s="2">
        <f>'Overview Industry'!AV34*BTU_Conversion-SUM(AE2,AE4)-Chemicals!AV25</f>
        <v>256331508742603.41</v>
      </c>
      <c r="AF9" s="2">
        <f>'Overview Industry'!AW34*BTU_Conversion-SUM(AF2,AF4)-Chemicals!AW25</f>
        <v>253823510236380.66</v>
      </c>
      <c r="AG9" s="2">
        <f>'Overview Industry'!AX34*BTU_Conversion-SUM(AG2,AG4)-Chemicals!AX25</f>
        <v>250766164242142</v>
      </c>
      <c r="AH9" s="2">
        <f>'Overview Industry'!AY34*BTU_Conversion-SUM(AH2,AH4)-Chemicals!AY25</f>
        <v>249027071537368.16</v>
      </c>
      <c r="AI9" s="2">
        <f>'Overview Industry'!AZ34*BTU_Conversion-SUM(AI2,AI4)-Chemicals!AZ25</f>
        <v>246546182133391.41</v>
      </c>
      <c r="AJ9" s="2"/>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theme="8" tint="-0.499984740745262"/>
  </sheetPr>
  <dimension ref="A1:AJ9"/>
  <sheetViews>
    <sheetView workbookViewId="0"/>
  </sheetViews>
  <sheetFormatPr defaultColWidth="9.1328125" defaultRowHeight="14.25" x14ac:dyDescent="0.45"/>
  <cols>
    <col min="1" max="1" width="39.86328125" customWidth="1"/>
  </cols>
  <sheetData>
    <row r="1" spans="1:36" x14ac:dyDescent="0.45">
      <c r="A1" s="1" t="s">
        <v>0</v>
      </c>
      <c r="B1" s="1">
        <v>2017</v>
      </c>
      <c r="C1" s="1">
        <v>2018</v>
      </c>
      <c r="D1" s="1">
        <v>2019</v>
      </c>
      <c r="E1" s="1">
        <v>2020</v>
      </c>
      <c r="F1" s="1">
        <v>2021</v>
      </c>
      <c r="G1" s="1">
        <v>2022</v>
      </c>
      <c r="H1" s="1">
        <v>2023</v>
      </c>
      <c r="I1" s="1">
        <v>2024</v>
      </c>
      <c r="J1" s="1">
        <v>2025</v>
      </c>
      <c r="K1" s="1">
        <v>2026</v>
      </c>
      <c r="L1" s="1">
        <v>2027</v>
      </c>
      <c r="M1" s="1">
        <v>2028</v>
      </c>
      <c r="N1" s="1">
        <v>2029</v>
      </c>
      <c r="O1" s="1">
        <v>2030</v>
      </c>
      <c r="P1" s="1">
        <v>2031</v>
      </c>
      <c r="Q1" s="1">
        <v>2032</v>
      </c>
      <c r="R1" s="1">
        <v>2033</v>
      </c>
      <c r="S1" s="1">
        <v>2034</v>
      </c>
      <c r="T1" s="1">
        <v>2035</v>
      </c>
      <c r="U1" s="1">
        <v>2036</v>
      </c>
      <c r="V1" s="1">
        <v>2037</v>
      </c>
      <c r="W1" s="1">
        <v>2038</v>
      </c>
      <c r="X1" s="1">
        <v>2039</v>
      </c>
      <c r="Y1" s="1">
        <v>2040</v>
      </c>
      <c r="Z1" s="1">
        <v>2041</v>
      </c>
      <c r="AA1" s="1">
        <v>2042</v>
      </c>
      <c r="AB1" s="1">
        <v>2043</v>
      </c>
      <c r="AC1" s="1">
        <v>2044</v>
      </c>
      <c r="AD1" s="1">
        <v>2045</v>
      </c>
      <c r="AE1" s="1">
        <v>2046</v>
      </c>
      <c r="AF1" s="1">
        <v>2047</v>
      </c>
      <c r="AG1" s="1">
        <v>2048</v>
      </c>
      <c r="AH1" s="1">
        <v>2049</v>
      </c>
      <c r="AI1" s="1">
        <v>2050</v>
      </c>
    </row>
    <row r="2" spans="1:36" x14ac:dyDescent="0.45">
      <c r="A2" t="s">
        <v>1</v>
      </c>
      <c r="B2" s="3">
        <f>'Non-Metallic Minerals'!S33*BTU_Conversion</f>
        <v>10065008839809.359</v>
      </c>
      <c r="C2" s="3">
        <f>'Non-Metallic Minerals'!T33*BTU_Conversion</f>
        <v>10032272449729.455</v>
      </c>
      <c r="D2" s="3">
        <f>'Non-Metallic Minerals'!U33*BTU_Conversion</f>
        <v>9954817077440.668</v>
      </c>
      <c r="E2" s="3">
        <f>'Non-Metallic Minerals'!V33*BTU_Conversion</f>
        <v>10032610979637.762</v>
      </c>
      <c r="F2" s="3">
        <f>'Non-Metallic Minerals'!W33*BTU_Conversion</f>
        <v>10112537801061.121</v>
      </c>
      <c r="G2" s="3">
        <f>'Non-Metallic Minerals'!X33*BTU_Conversion</f>
        <v>10353488427063.889</v>
      </c>
      <c r="H2" s="3">
        <f>'Non-Metallic Minerals'!Y33*BTU_Conversion</f>
        <v>10357068276386.512</v>
      </c>
      <c r="I2" s="3">
        <f>'Non-Metallic Minerals'!Z33*BTU_Conversion</f>
        <v>10470147745848.443</v>
      </c>
      <c r="J2" s="3">
        <f>'Non-Metallic Minerals'!AA33*BTU_Conversion</f>
        <v>10604149518268.414</v>
      </c>
      <c r="K2" s="3">
        <f>'Non-Metallic Minerals'!AB33*BTU_Conversion</f>
        <v>10783866800253.197</v>
      </c>
      <c r="L2" s="3">
        <f>'Non-Metallic Minerals'!AC33*BTU_Conversion</f>
        <v>10988702424878.098</v>
      </c>
      <c r="M2" s="3">
        <f>'Non-Metallic Minerals'!AD33*BTU_Conversion</f>
        <v>11407326679837.273</v>
      </c>
      <c r="N2" s="3">
        <f>'Non-Metallic Minerals'!AE33*BTU_Conversion</f>
        <v>11564833354507.945</v>
      </c>
      <c r="O2" s="3">
        <f>'Non-Metallic Minerals'!AF33*BTU_Conversion</f>
        <v>11785415152626.098</v>
      </c>
      <c r="P2" s="3">
        <f>'Non-Metallic Minerals'!AG33*BTU_Conversion</f>
        <v>11912868159453.75</v>
      </c>
      <c r="Q2" s="3">
        <f>'Non-Metallic Minerals'!AH33*BTU_Conversion</f>
        <v>12262266436505.502</v>
      </c>
      <c r="R2" s="3">
        <f>'Non-Metallic Minerals'!AI33*BTU_Conversion</f>
        <v>12759945031252.73</v>
      </c>
      <c r="S2" s="3">
        <f>'Non-Metallic Minerals'!AJ33*BTU_Conversion</f>
        <v>12978262870375.25</v>
      </c>
      <c r="T2" s="3">
        <f>'Non-Metallic Minerals'!AK33*BTU_Conversion</f>
        <v>13144086888116.844</v>
      </c>
      <c r="U2" s="3">
        <f>'Non-Metallic Minerals'!AL33*BTU_Conversion</f>
        <v>13383115110613.123</v>
      </c>
      <c r="V2" s="3">
        <f>'Non-Metallic Minerals'!AM33*BTU_Conversion</f>
        <v>13851511733024.939</v>
      </c>
      <c r="W2" s="3">
        <f>'Non-Metallic Minerals'!AN33*BTU_Conversion</f>
        <v>14411632574001.086</v>
      </c>
      <c r="X2" s="3">
        <f>'Non-Metallic Minerals'!AO33*BTU_Conversion</f>
        <v>15373457470393.143</v>
      </c>
      <c r="Y2" s="3">
        <f>'Non-Metallic Minerals'!AP33*BTU_Conversion</f>
        <v>16949948837290.527</v>
      </c>
      <c r="Z2" s="3">
        <f>'Non-Metallic Minerals'!AQ33*BTU_Conversion</f>
        <v>19092605558278.734</v>
      </c>
      <c r="AA2" s="3">
        <f>'Non-Metallic Minerals'!AR33*BTU_Conversion</f>
        <v>21490613075177.277</v>
      </c>
      <c r="AB2" s="3">
        <f>'Non-Metallic Minerals'!AS33*BTU_Conversion</f>
        <v>25116228668419.066</v>
      </c>
      <c r="AC2" s="3">
        <f>'Non-Metallic Minerals'!AT33*BTU_Conversion</f>
        <v>26457297927925.043</v>
      </c>
      <c r="AD2" s="3">
        <f>'Non-Metallic Minerals'!AU33*BTU_Conversion</f>
        <v>26570272695393.828</v>
      </c>
      <c r="AE2" s="3">
        <f>'Non-Metallic Minerals'!AV33*BTU_Conversion</f>
        <v>27011477933565.816</v>
      </c>
      <c r="AF2" s="3">
        <f>'Non-Metallic Minerals'!AW33*BTU_Conversion</f>
        <v>30090941444426.723</v>
      </c>
      <c r="AG2" s="3">
        <f>'Non-Metallic Minerals'!AX33*BTU_Conversion</f>
        <v>30471099738363.168</v>
      </c>
      <c r="AH2" s="3">
        <f>'Non-Metallic Minerals'!AY33*BTU_Conversion</f>
        <v>31593189700059.25</v>
      </c>
      <c r="AI2" s="3">
        <f>'Non-Metallic Minerals'!AZ33*BTU_Conversion</f>
        <v>34084828277265.211</v>
      </c>
    </row>
    <row r="3" spans="1:36" x14ac:dyDescent="0.45">
      <c r="A3" t="s">
        <v>2</v>
      </c>
      <c r="B3" s="3">
        <f>('Prim Extr. Sec. Calculations'!B109+'CEB-Refineries-cenrf'!T60)*BTU_Conversion</f>
        <v>89617832009353.625</v>
      </c>
      <c r="C3" s="3">
        <f>('Prim Extr. Sec. Calculations'!C109+'CEB-Refineries-cenrf'!U60)*BTU_Conversion</f>
        <v>92614435214497.484</v>
      </c>
      <c r="D3" s="3">
        <f>('Prim Extr. Sec. Calculations'!D109+'CEB-Refineries-cenrf'!V60)*BTU_Conversion</f>
        <v>96036602477490.219</v>
      </c>
      <c r="E3" s="3">
        <f>('Prim Extr. Sec. Calculations'!E109+'CEB-Refineries-cenrf'!W60)*BTU_Conversion</f>
        <v>97487438920690.328</v>
      </c>
      <c r="F3" s="3">
        <f>('Prim Extr. Sec. Calculations'!F109+'CEB-Refineries-cenrf'!X60)*BTU_Conversion</f>
        <v>98249207801249.984</v>
      </c>
      <c r="G3" s="3">
        <f>('Prim Extr. Sec. Calculations'!G109+'CEB-Refineries-cenrf'!Y60)*BTU_Conversion</f>
        <v>100044827656767.31</v>
      </c>
      <c r="H3" s="3">
        <f>('Prim Extr. Sec. Calculations'!H109+'CEB-Refineries-cenrf'!Z60)*BTU_Conversion</f>
        <v>99585831320313.953</v>
      </c>
      <c r="I3" s="3">
        <f>('Prim Extr. Sec. Calculations'!I109+'CEB-Refineries-cenrf'!AA60)*BTU_Conversion</f>
        <v>98759238782503.703</v>
      </c>
      <c r="J3" s="3">
        <f>('Prim Extr. Sec. Calculations'!J109+'CEB-Refineries-cenrf'!AB60)*BTU_Conversion</f>
        <v>97925478423020.75</v>
      </c>
      <c r="K3" s="3">
        <f>('Prim Extr. Sec. Calculations'!K109+'CEB-Refineries-cenrf'!AC60)*BTU_Conversion</f>
        <v>95876214693355.938</v>
      </c>
      <c r="L3" s="3">
        <f>('Prim Extr. Sec. Calculations'!L109+'CEB-Refineries-cenrf'!AD60)*BTU_Conversion</f>
        <v>93647272198441.094</v>
      </c>
      <c r="M3" s="3">
        <f>('Prim Extr. Sec. Calculations'!M109+'CEB-Refineries-cenrf'!AE60)*BTU_Conversion</f>
        <v>91543168227674.469</v>
      </c>
      <c r="N3" s="3">
        <f>('Prim Extr. Sec. Calculations'!N109+'CEB-Refineries-cenrf'!AF60)*BTU_Conversion</f>
        <v>91270669963693.406</v>
      </c>
      <c r="O3" s="3">
        <f>('Prim Extr. Sec. Calculations'!O109+'CEB-Refineries-cenrf'!AG60)*BTU_Conversion</f>
        <v>90339020825946.141</v>
      </c>
      <c r="P3" s="3">
        <f>('Prim Extr. Sec. Calculations'!P109+'CEB-Refineries-cenrf'!AH60)*BTU_Conversion</f>
        <v>88615663412404</v>
      </c>
      <c r="Q3" s="3">
        <f>('Prim Extr. Sec. Calculations'!Q109+'CEB-Refineries-cenrf'!AI60)*BTU_Conversion</f>
        <v>88464401024100.391</v>
      </c>
      <c r="R3" s="3">
        <f>('Prim Extr. Sec. Calculations'!R109+'CEB-Refineries-cenrf'!AJ60)*BTU_Conversion</f>
        <v>87865302672611.078</v>
      </c>
      <c r="S3" s="3">
        <f>('Prim Extr. Sec. Calculations'!S109+'CEB-Refineries-cenrf'!AK60)*BTU_Conversion</f>
        <v>87919724362607.906</v>
      </c>
      <c r="T3" s="3">
        <f>('Prim Extr. Sec. Calculations'!T109+'CEB-Refineries-cenrf'!AL60)*BTU_Conversion</f>
        <v>86957272344537.453</v>
      </c>
      <c r="U3" s="3">
        <f>('Prim Extr. Sec. Calculations'!U109+'CEB-Refineries-cenrf'!AM60)*BTU_Conversion</f>
        <v>86263450796291.469</v>
      </c>
      <c r="V3" s="3">
        <f>('Prim Extr. Sec. Calculations'!V109+'CEB-Refineries-cenrf'!AN60)*BTU_Conversion</f>
        <v>85738777231436.859</v>
      </c>
      <c r="W3" s="3">
        <f>('Prim Extr. Sec. Calculations'!W109+'CEB-Refineries-cenrf'!AO60)*BTU_Conversion</f>
        <v>85034042604609.609</v>
      </c>
      <c r="X3" s="3">
        <f>('Prim Extr. Sec. Calculations'!X109+'CEB-Refineries-cenrf'!AP60)*BTU_Conversion</f>
        <v>84192778606425.078</v>
      </c>
      <c r="Y3" s="3">
        <f>('Prim Extr. Sec. Calculations'!Y109+'CEB-Refineries-cenrf'!AQ60)*BTU_Conversion</f>
        <v>83381946689920.094</v>
      </c>
      <c r="Z3" s="3">
        <f>('Prim Extr. Sec. Calculations'!Z109+'CEB-Refineries-cenrf'!AR60)*BTU_Conversion</f>
        <v>82337088030585.516</v>
      </c>
      <c r="AA3" s="3">
        <f>('Prim Extr. Sec. Calculations'!AA109+'CEB-Refineries-cenrf'!AS60)*BTU_Conversion</f>
        <v>81586213525249.078</v>
      </c>
      <c r="AB3" s="3">
        <f>('Prim Extr. Sec. Calculations'!AB109+'CEB-Refineries-cenrf'!AT60)*BTU_Conversion</f>
        <v>78918520771749.203</v>
      </c>
      <c r="AC3" s="3">
        <f>('Prim Extr. Sec. Calculations'!AC109+'CEB-Refineries-cenrf'!AU60)*BTU_Conversion</f>
        <v>76928019674516.094</v>
      </c>
      <c r="AD3" s="3">
        <f>('Prim Extr. Sec. Calculations'!AD109+'CEB-Refineries-cenrf'!AV60)*BTU_Conversion</f>
        <v>75344756704485.734</v>
      </c>
      <c r="AE3" s="3">
        <f>('Prim Extr. Sec. Calculations'!AE109+'CEB-Refineries-cenrf'!AW60)*BTU_Conversion</f>
        <v>72906845540480.406</v>
      </c>
      <c r="AF3" s="3">
        <f>('Prim Extr. Sec. Calculations'!AF109+'CEB-Refineries-cenrf'!AX60)*BTU_Conversion</f>
        <v>71313467648511.875</v>
      </c>
      <c r="AG3" s="3">
        <f>('Prim Extr. Sec. Calculations'!AG109+'CEB-Refineries-cenrf'!AY60)*BTU_Conversion</f>
        <v>68244137073419.664</v>
      </c>
      <c r="AH3" s="3">
        <f>('Prim Extr. Sec. Calculations'!AH109+'CEB-Refineries-cenrf'!AZ60)*BTU_Conversion</f>
        <v>67512903434094.789</v>
      </c>
      <c r="AI3" s="3">
        <f>('Prim Extr. Sec. Calculations'!AI109+'CEB-Refineries-cenrf'!BA60)*BTU_Conversion</f>
        <v>65875602452724.523</v>
      </c>
      <c r="AJ3" s="388"/>
    </row>
    <row r="4" spans="1:36" x14ac:dyDescent="0.45">
      <c r="A4" t="s">
        <v>3</v>
      </c>
      <c r="B4" s="3">
        <f>'Iron and Steel'!S33*BTU_Conversion</f>
        <v>21314248943856.551</v>
      </c>
      <c r="C4" s="3">
        <f>'Iron and Steel'!T33*BTU_Conversion</f>
        <v>21713477207556.449</v>
      </c>
      <c r="D4" s="3">
        <f>'Iron and Steel'!U33*BTU_Conversion</f>
        <v>21696855689877.52</v>
      </c>
      <c r="E4" s="3">
        <f>'Iron and Steel'!V33*BTU_Conversion</f>
        <v>21432647693465.832</v>
      </c>
      <c r="F4" s="3">
        <f>'Iron and Steel'!W33*BTU_Conversion</f>
        <v>21479172739194.879</v>
      </c>
      <c r="G4" s="3">
        <f>'Iron and Steel'!X33*BTU_Conversion</f>
        <v>21959323266101.68</v>
      </c>
      <c r="H4" s="3">
        <f>'Iron and Steel'!Y33*BTU_Conversion</f>
        <v>26253916424894.75</v>
      </c>
      <c r="I4" s="3">
        <f>'Iron and Steel'!Z33*BTU_Conversion</f>
        <v>26450261791198.824</v>
      </c>
      <c r="J4" s="3">
        <f>'Iron and Steel'!AA33*BTU_Conversion</f>
        <v>26794880443492.508</v>
      </c>
      <c r="K4" s="3">
        <f>'Iron and Steel'!AB33*BTU_Conversion</f>
        <v>26984302260311.102</v>
      </c>
      <c r="L4" s="3">
        <f>'Iron and Steel'!AC33*BTU_Conversion</f>
        <v>27230621539353.934</v>
      </c>
      <c r="M4" s="3">
        <f>'Iron and Steel'!AD33*BTU_Conversion</f>
        <v>27412202645429.699</v>
      </c>
      <c r="N4" s="3">
        <f>'Iron and Steel'!AE33*BTU_Conversion</f>
        <v>27539600398683.855</v>
      </c>
      <c r="O4" s="3">
        <f>'Iron and Steel'!AF33*BTU_Conversion</f>
        <v>27645590456779.316</v>
      </c>
      <c r="P4" s="3">
        <f>'Iron and Steel'!AG33*BTU_Conversion</f>
        <v>27574588771751.004</v>
      </c>
      <c r="Q4" s="3">
        <f>'Iron and Steel'!AH33*BTU_Conversion</f>
        <v>27735872863752.738</v>
      </c>
      <c r="R4" s="3">
        <f>'Iron and Steel'!AI33*BTU_Conversion</f>
        <v>27655117752949.055</v>
      </c>
      <c r="S4" s="3">
        <f>'Iron and Steel'!AJ33*BTU_Conversion</f>
        <v>27680118170865.023</v>
      </c>
      <c r="T4" s="3">
        <f>'Iron and Steel'!AK33*BTU_Conversion</f>
        <v>27807383395906.258</v>
      </c>
      <c r="U4" s="3">
        <f>'Iron and Steel'!AL33*BTU_Conversion</f>
        <v>28388398979353.32</v>
      </c>
      <c r="V4" s="3">
        <f>'Iron and Steel'!AM33*BTU_Conversion</f>
        <v>28815587304139.133</v>
      </c>
      <c r="W4" s="3">
        <f>'Iron and Steel'!AN33*BTU_Conversion</f>
        <v>29978280326790.676</v>
      </c>
      <c r="X4" s="3">
        <f>'Iron and Steel'!AO33*BTU_Conversion</f>
        <v>30599882480109.371</v>
      </c>
      <c r="Y4" s="3">
        <f>'Iron and Steel'!AP33*BTU_Conversion</f>
        <v>31448957714022.863</v>
      </c>
      <c r="Z4" s="3">
        <f>'Iron and Steel'!AQ33*BTU_Conversion</f>
        <v>31973881723119.867</v>
      </c>
      <c r="AA4" s="3">
        <f>'Iron and Steel'!AR33*BTU_Conversion</f>
        <v>33002553659819.902</v>
      </c>
      <c r="AB4" s="3">
        <f>'Iron and Steel'!AS33*BTU_Conversion</f>
        <v>33863371463960.461</v>
      </c>
      <c r="AC4" s="3">
        <f>'Iron and Steel'!AT33*BTU_Conversion</f>
        <v>34725413045704.348</v>
      </c>
      <c r="AD4" s="3">
        <f>'Iron and Steel'!AU33*BTU_Conversion</f>
        <v>35510019157508.727</v>
      </c>
      <c r="AE4" s="3">
        <f>'Iron and Steel'!AV33*BTU_Conversion</f>
        <v>36371179226538.992</v>
      </c>
      <c r="AF4" s="3">
        <f>'Iron and Steel'!AW33*BTU_Conversion</f>
        <v>37325040126832.82</v>
      </c>
      <c r="AG4" s="3">
        <f>'Iron and Steel'!AX33*BTU_Conversion</f>
        <v>37976827048674.75</v>
      </c>
      <c r="AH4" s="3">
        <f>'Iron and Steel'!AY33*BTU_Conversion</f>
        <v>39759785957997.758</v>
      </c>
      <c r="AI4" s="3">
        <f>'Iron and Steel'!AZ33*BTU_Conversion</f>
        <v>41210831587731.711</v>
      </c>
    </row>
    <row r="5" spans="1:36" x14ac:dyDescent="0.45">
      <c r="A5" t="s">
        <v>4</v>
      </c>
      <c r="B5" s="3">
        <f>Chemicals!S34*BTU_Conversion</f>
        <v>297714892997809.88</v>
      </c>
      <c r="C5" s="3">
        <f>Chemicals!T34*BTU_Conversion</f>
        <v>303516949901538.06</v>
      </c>
      <c r="D5" s="3">
        <f>Chemicals!U34*BTU_Conversion</f>
        <v>310697191350631.38</v>
      </c>
      <c r="E5" s="3">
        <f>Chemicals!V34*BTU_Conversion</f>
        <v>320714862349202.56</v>
      </c>
      <c r="F5" s="3">
        <f>Chemicals!W34*BTU_Conversion</f>
        <v>333329893870154.81</v>
      </c>
      <c r="G5" s="3">
        <f>Chemicals!X34*BTU_Conversion</f>
        <v>350081517750925.06</v>
      </c>
      <c r="H5" s="3">
        <f>Chemicals!Y34*BTU_Conversion</f>
        <v>376968764373940.44</v>
      </c>
      <c r="I5" s="3">
        <f>Chemicals!Z34*BTU_Conversion</f>
        <v>389831942963610.44</v>
      </c>
      <c r="J5" s="3">
        <f>Chemicals!AA34*BTU_Conversion</f>
        <v>400963829097542.31</v>
      </c>
      <c r="K5" s="3">
        <f>Chemicals!AB34*BTU_Conversion</f>
        <v>415234389642432.69</v>
      </c>
      <c r="L5" s="3">
        <f>Chemicals!AC34*BTU_Conversion</f>
        <v>436469490023574.63</v>
      </c>
      <c r="M5" s="3">
        <f>Chemicals!AD34*BTU_Conversion</f>
        <v>448720136595532.88</v>
      </c>
      <c r="N5" s="3">
        <f>Chemicals!AE34*BTU_Conversion</f>
        <v>456095519238175.13</v>
      </c>
      <c r="O5" s="3">
        <f>Chemicals!AF34*BTU_Conversion</f>
        <v>477691520257026.06</v>
      </c>
      <c r="P5" s="3">
        <f>Chemicals!AG34*BTU_Conversion</f>
        <v>487642622671965.5</v>
      </c>
      <c r="Q5" s="3">
        <f>Chemicals!AH34*BTU_Conversion</f>
        <v>504809689918208.56</v>
      </c>
      <c r="R5" s="3">
        <f>Chemicals!AI34*BTU_Conversion</f>
        <v>527600310149865.06</v>
      </c>
      <c r="S5" s="3">
        <f>Chemicals!AJ34*BTU_Conversion</f>
        <v>539920641063704.69</v>
      </c>
      <c r="T5" s="3">
        <f>Chemicals!AK34*BTU_Conversion</f>
        <v>564293407192421.25</v>
      </c>
      <c r="U5" s="3">
        <f>Chemicals!AL34*BTU_Conversion</f>
        <v>570067773439012</v>
      </c>
      <c r="V5" s="3">
        <f>Chemicals!AM34*BTU_Conversion</f>
        <v>586788044868293.63</v>
      </c>
      <c r="W5" s="3">
        <f>Chemicals!AN34*BTU_Conversion</f>
        <v>605950055894634.75</v>
      </c>
      <c r="X5" s="3">
        <f>Chemicals!AO34*BTU_Conversion</f>
        <v>623067600806236.38</v>
      </c>
      <c r="Y5" s="3">
        <f>Chemicals!AP34*BTU_Conversion</f>
        <v>639815367505852.88</v>
      </c>
      <c r="Z5" s="3">
        <f>Chemicals!AQ34*BTU_Conversion</f>
        <v>665239692183632.88</v>
      </c>
      <c r="AA5" s="3">
        <f>Chemicals!AR34*BTU_Conversion</f>
        <v>684303817817386.13</v>
      </c>
      <c r="AB5" s="3">
        <f>Chemicals!AS34*BTU_Conversion</f>
        <v>711952871384339.25</v>
      </c>
      <c r="AC5" s="3">
        <f>Chemicals!AT34*BTU_Conversion</f>
        <v>724248854791220.63</v>
      </c>
      <c r="AD5" s="3">
        <f>Chemicals!AU34*BTU_Conversion</f>
        <v>735826670812945.63</v>
      </c>
      <c r="AE5" s="3">
        <f>Chemicals!AV34*BTU_Conversion</f>
        <v>753798081208274</v>
      </c>
      <c r="AF5" s="3">
        <f>Chemicals!AW34*BTU_Conversion</f>
        <v>780250888086834.88</v>
      </c>
      <c r="AG5" s="3">
        <f>Chemicals!AX34*BTU_Conversion</f>
        <v>804804966601731.38</v>
      </c>
      <c r="AH5" s="3">
        <f>Chemicals!AY34*BTU_Conversion</f>
        <v>819162295047103</v>
      </c>
      <c r="AI5" s="3">
        <f>Chemicals!AZ34*BTU_Conversion</f>
        <v>840824251633277</v>
      </c>
    </row>
    <row r="6" spans="1:36" x14ac:dyDescent="0.45">
      <c r="A6" t="s">
        <v>5</v>
      </c>
      <c r="B6" s="3">
        <f>'Prim Extr. Sec. Calculations'!B84*BTU_Conversion</f>
        <v>4625678836662.75</v>
      </c>
      <c r="C6" s="3">
        <f>'Prim Extr. Sec. Calculations'!C84*BTU_Conversion</f>
        <v>4616778627964.7285</v>
      </c>
      <c r="D6" s="3">
        <f>'Prim Extr. Sec. Calculations'!D84*BTU_Conversion</f>
        <v>4603545446186.1836</v>
      </c>
      <c r="E6" s="3">
        <f>'Prim Extr. Sec. Calculations'!E84*BTU_Conversion</f>
        <v>4588264587224.6484</v>
      </c>
      <c r="F6" s="3">
        <f>'Prim Extr. Sec. Calculations'!F84*BTU_Conversion</f>
        <v>4584494019163.2842</v>
      </c>
      <c r="G6" s="3">
        <f>'Prim Extr. Sec. Calculations'!G84*BTU_Conversion</f>
        <v>4578244202526.2676</v>
      </c>
      <c r="H6" s="3">
        <f>'Prim Extr. Sec. Calculations'!H84*BTU_Conversion</f>
        <v>4531684471282.1182</v>
      </c>
      <c r="I6" s="3">
        <f>'Prim Extr. Sec. Calculations'!I84*BTU_Conversion</f>
        <v>4483524754960.0703</v>
      </c>
      <c r="J6" s="3">
        <f>'Prim Extr. Sec. Calculations'!J84*BTU_Conversion</f>
        <v>4462434013980.8291</v>
      </c>
      <c r="K6" s="3">
        <f>'Prim Extr. Sec. Calculations'!K84*BTU_Conversion</f>
        <v>4432018016143.4678</v>
      </c>
      <c r="L6" s="3">
        <f>'Prim Extr. Sec. Calculations'!L84*BTU_Conversion</f>
        <v>4409545377403.9092</v>
      </c>
      <c r="M6" s="3">
        <f>'Prim Extr. Sec. Calculations'!M84*BTU_Conversion</f>
        <v>4358812213582.6792</v>
      </c>
      <c r="N6" s="3">
        <f>'Prim Extr. Sec. Calculations'!N84*BTU_Conversion</f>
        <v>4337282614437.9668</v>
      </c>
      <c r="O6" s="3">
        <f>'Prim Extr. Sec. Calculations'!O84*BTU_Conversion</f>
        <v>4320800412322.0957</v>
      </c>
      <c r="P6" s="3">
        <f>'Prim Extr. Sec. Calculations'!P84*BTU_Conversion</f>
        <v>4303015214153.2485</v>
      </c>
      <c r="Q6" s="3">
        <f>'Prim Extr. Sec. Calculations'!Q84*BTU_Conversion</f>
        <v>4271382952166.6211</v>
      </c>
      <c r="R6" s="3">
        <f>'Prim Extr. Sec. Calculations'!R84*BTU_Conversion</f>
        <v>4226951182266.9038</v>
      </c>
      <c r="S6" s="3">
        <f>'Prim Extr. Sec. Calculations'!S84*BTU_Conversion</f>
        <v>4203715235399.5439</v>
      </c>
      <c r="T6" s="3">
        <f>'Prim Extr. Sec. Calculations'!T84*BTU_Conversion</f>
        <v>4162944142573.6675</v>
      </c>
      <c r="U6" s="3">
        <f>'Prim Extr. Sec. Calculations'!U84*BTU_Conversion</f>
        <v>4151395458183.3481</v>
      </c>
      <c r="V6" s="3">
        <f>'Prim Extr. Sec. Calculations'!V84*BTU_Conversion</f>
        <v>4132775806881.7974</v>
      </c>
      <c r="W6" s="3">
        <f>'Prim Extr. Sec. Calculations'!W84*BTU_Conversion</f>
        <v>4112760304549.6309</v>
      </c>
      <c r="X6" s="3">
        <f>'Prim Extr. Sec. Calculations'!X84*BTU_Conversion</f>
        <v>4093221493877.4937</v>
      </c>
      <c r="Y6" s="3">
        <f>'Prim Extr. Sec. Calculations'!Y84*BTU_Conversion</f>
        <v>4073362687287.8882</v>
      </c>
      <c r="Z6" s="3">
        <f>'Prim Extr. Sec. Calculations'!Z84*BTU_Conversion</f>
        <v>4058562709877.6064</v>
      </c>
      <c r="AA6" s="3">
        <f>'Prim Extr. Sec. Calculations'!AA84*BTU_Conversion</f>
        <v>4044556698968.8145</v>
      </c>
      <c r="AB6" s="3">
        <f>'Prim Extr. Sec. Calculations'!AB84*BTU_Conversion</f>
        <v>3970764417157.6226</v>
      </c>
      <c r="AC6" s="3">
        <f>'Prim Extr. Sec. Calculations'!AC84*BTU_Conversion</f>
        <v>3902755013618.8862</v>
      </c>
      <c r="AD6" s="3">
        <f>'Prim Extr. Sec. Calculations'!AD84*BTU_Conversion</f>
        <v>3873960394071.7803</v>
      </c>
      <c r="AE6" s="3">
        <f>'Prim Extr. Sec. Calculations'!AE84*BTU_Conversion</f>
        <v>3829399878633.8354</v>
      </c>
      <c r="AF6" s="3">
        <f>'Prim Extr. Sec. Calculations'!AF84*BTU_Conversion</f>
        <v>3791023433830.3936</v>
      </c>
      <c r="AG6" s="3">
        <f>'Prim Extr. Sec. Calculations'!AG84*BTU_Conversion</f>
        <v>3720828662233.8345</v>
      </c>
      <c r="AH6" s="3">
        <f>'Prim Extr. Sec. Calculations'!AH84*BTU_Conversion</f>
        <v>3683281427061.7993</v>
      </c>
      <c r="AI6" s="3">
        <f>'Prim Extr. Sec. Calculations'!AI84*BTU_Conversion</f>
        <v>3650282258110.4331</v>
      </c>
    </row>
    <row r="7" spans="1:36" x14ac:dyDescent="0.45">
      <c r="A7" t="s">
        <v>6</v>
      </c>
      <c r="B7" s="3">
        <v>0</v>
      </c>
      <c r="C7" s="3">
        <v>0</v>
      </c>
      <c r="D7" s="3">
        <v>0</v>
      </c>
      <c r="E7" s="3">
        <v>0</v>
      </c>
      <c r="F7" s="3">
        <v>0</v>
      </c>
      <c r="G7" s="3">
        <v>0</v>
      </c>
      <c r="H7" s="3">
        <v>0</v>
      </c>
      <c r="I7" s="3">
        <v>0</v>
      </c>
      <c r="J7" s="3">
        <v>0</v>
      </c>
      <c r="K7" s="3">
        <v>0</v>
      </c>
      <c r="L7" s="3">
        <v>0</v>
      </c>
      <c r="M7" s="3">
        <v>0</v>
      </c>
      <c r="N7" s="3">
        <v>0</v>
      </c>
      <c r="O7" s="3">
        <v>0</v>
      </c>
      <c r="P7" s="3">
        <v>0</v>
      </c>
      <c r="Q7" s="3">
        <v>0</v>
      </c>
      <c r="R7" s="3">
        <v>0</v>
      </c>
      <c r="S7" s="3">
        <v>0</v>
      </c>
      <c r="T7" s="3">
        <v>0</v>
      </c>
      <c r="U7" s="3">
        <v>0</v>
      </c>
      <c r="V7" s="3">
        <v>0</v>
      </c>
      <c r="W7" s="3">
        <v>0</v>
      </c>
      <c r="X7" s="3">
        <v>0</v>
      </c>
      <c r="Y7" s="3">
        <v>0</v>
      </c>
      <c r="Z7" s="3">
        <v>0</v>
      </c>
      <c r="AA7" s="3">
        <v>0</v>
      </c>
      <c r="AB7" s="3">
        <v>0</v>
      </c>
      <c r="AC7" s="3">
        <v>0</v>
      </c>
      <c r="AD7" s="3">
        <v>0</v>
      </c>
      <c r="AE7" s="3">
        <v>0</v>
      </c>
      <c r="AF7" s="3">
        <v>0</v>
      </c>
      <c r="AG7" s="3">
        <v>0</v>
      </c>
      <c r="AH7" s="3">
        <v>0</v>
      </c>
      <c r="AI7" s="3">
        <v>0</v>
      </c>
    </row>
    <row r="8" spans="1:36" x14ac:dyDescent="0.45">
      <c r="A8" t="s">
        <v>7</v>
      </c>
      <c r="B8" s="3">
        <f>Agriculture!S25*BTU_Conversion</f>
        <v>11762915541440.043</v>
      </c>
      <c r="C8" s="3">
        <f>Agriculture!T25*BTU_Conversion</f>
        <v>11895233594248.598</v>
      </c>
      <c r="D8" s="3">
        <f>Agriculture!U25*BTU_Conversion</f>
        <v>12045784039297.352</v>
      </c>
      <c r="E8" s="3">
        <f>Agriculture!V25*BTU_Conversion</f>
        <v>12347061462435.734</v>
      </c>
      <c r="F8" s="3">
        <f>Agriculture!W25*BTU_Conversion</f>
        <v>12668928683198.855</v>
      </c>
      <c r="G8" s="3">
        <f>Agriculture!X25*BTU_Conversion</f>
        <v>12944518271953.135</v>
      </c>
      <c r="H8" s="3">
        <f>Agriculture!Y25*BTU_Conversion</f>
        <v>13192684624117.422</v>
      </c>
      <c r="I8" s="3">
        <f>Agriculture!Z25*BTU_Conversion</f>
        <v>13683176481029.35</v>
      </c>
      <c r="J8" s="3">
        <f>Agriculture!AA25*BTU_Conversion</f>
        <v>14359185248685.609</v>
      </c>
      <c r="K8" s="3">
        <f>Agriculture!AB25*BTU_Conversion</f>
        <v>14634486456541.428</v>
      </c>
      <c r="L8" s="3">
        <f>Agriculture!AC25*BTU_Conversion</f>
        <v>15186069181654.186</v>
      </c>
      <c r="M8" s="3">
        <f>Agriculture!AD25*BTU_Conversion</f>
        <v>15754111124313.547</v>
      </c>
      <c r="N8" s="3">
        <f>Agriculture!AE25*BTU_Conversion</f>
        <v>16331028593948.602</v>
      </c>
      <c r="O8" s="3">
        <f>Agriculture!AF25*BTU_Conversion</f>
        <v>17159355659719.9</v>
      </c>
      <c r="P8" s="3">
        <f>Agriculture!AG25*BTU_Conversion</f>
        <v>18598988087565.23</v>
      </c>
      <c r="Q8" s="3">
        <f>Agriculture!AH25*BTU_Conversion</f>
        <v>19303336163435.691</v>
      </c>
      <c r="R8" s="3">
        <f>Agriculture!AI25*BTU_Conversion</f>
        <v>20200924966070.828</v>
      </c>
      <c r="S8" s="3">
        <f>Agriculture!AJ25*BTU_Conversion</f>
        <v>21053952088704.219</v>
      </c>
      <c r="T8" s="3">
        <f>Agriculture!AK25*BTU_Conversion</f>
        <v>21883318617607.934</v>
      </c>
      <c r="U8" s="3">
        <f>Agriculture!AL25*BTU_Conversion</f>
        <v>22233907574881</v>
      </c>
      <c r="V8" s="3">
        <f>Agriculture!AM25*BTU_Conversion</f>
        <v>22733368909202.086</v>
      </c>
      <c r="W8" s="3">
        <f>Agriculture!AN25*BTU_Conversion</f>
        <v>23237485111664.563</v>
      </c>
      <c r="X8" s="3">
        <f>Agriculture!AO25*BTU_Conversion</f>
        <v>23673197867786.91</v>
      </c>
      <c r="Y8" s="3">
        <f>Agriculture!AP25*BTU_Conversion</f>
        <v>24223452843727.887</v>
      </c>
      <c r="Z8" s="3">
        <f>Agriculture!AQ25*BTU_Conversion</f>
        <v>24860641135288.777</v>
      </c>
      <c r="AA8" s="3">
        <f>Agriculture!AR25*BTU_Conversion</f>
        <v>25415142078528.742</v>
      </c>
      <c r="AB8" s="3">
        <f>Agriculture!AS25*BTU_Conversion</f>
        <v>25919651952209.105</v>
      </c>
      <c r="AC8" s="3">
        <f>Agriculture!AT25*BTU_Conversion</f>
        <v>26504577113682.102</v>
      </c>
      <c r="AD8" s="3">
        <f>Agriculture!AU25*BTU_Conversion</f>
        <v>26831926563167.73</v>
      </c>
      <c r="AE8" s="3">
        <f>Agriculture!AV25*BTU_Conversion</f>
        <v>27331359014233.996</v>
      </c>
      <c r="AF8" s="3">
        <f>Agriculture!AW25*BTU_Conversion</f>
        <v>27904474611749.273</v>
      </c>
      <c r="AG8" s="3">
        <f>Agriculture!AX25*BTU_Conversion</f>
        <v>28427777526323.543</v>
      </c>
      <c r="AH8" s="3">
        <f>Agriculture!AY25*BTU_Conversion</f>
        <v>28959535201607.371</v>
      </c>
      <c r="AI8" s="3">
        <f>Agriculture!AZ25*BTU_Conversion</f>
        <v>29464336952727.879</v>
      </c>
    </row>
    <row r="9" spans="1:36" x14ac:dyDescent="0.45">
      <c r="A9" t="s">
        <v>8</v>
      </c>
      <c r="B9" s="3">
        <f>'Overview Industry'!S43*BTU_Conversion-SUM(B2,B4,B5)</f>
        <v>298094902087741.31</v>
      </c>
      <c r="C9" s="3">
        <f>'Overview Industry'!T43*BTU_Conversion-SUM(C2,C4,C5)</f>
        <v>300309391199098.25</v>
      </c>
      <c r="D9" s="3">
        <f>'Overview Industry'!U43*BTU_Conversion-SUM(D2,D4,D5)</f>
        <v>301580833472850.81</v>
      </c>
      <c r="E9" s="3">
        <f>'Overview Industry'!V43*BTU_Conversion-SUM(E2,E4,E5)</f>
        <v>305214788157969.13</v>
      </c>
      <c r="F9" s="3">
        <f>'Overview Industry'!W43*BTU_Conversion-SUM(F2,F4,F5)</f>
        <v>308056397566029.06</v>
      </c>
      <c r="G9" s="3">
        <f>'Overview Industry'!X43*BTU_Conversion-SUM(G2,G4,G5)</f>
        <v>312389962940850.25</v>
      </c>
      <c r="H9" s="3">
        <f>'Overview Industry'!Y43*BTU_Conversion-SUM(H2,H4,H5)</f>
        <v>316919177543675.19</v>
      </c>
      <c r="I9" s="3">
        <f>'Overview Industry'!Z43*BTU_Conversion-SUM(I2,I4,I5)</f>
        <v>321371114831596.44</v>
      </c>
      <c r="J9" s="3">
        <f>'Overview Industry'!AA43*BTU_Conversion-SUM(J2,J4,J5)</f>
        <v>325545725726434</v>
      </c>
      <c r="K9" s="3">
        <f>'Overview Industry'!AB43*BTU_Conversion-SUM(K2,K4,K5)</f>
        <v>329664856276356</v>
      </c>
      <c r="L9" s="3">
        <f>'Overview Industry'!AC43*BTU_Conversion-SUM(L2,L4,L5)</f>
        <v>333872689199139.5</v>
      </c>
      <c r="M9" s="3">
        <f>'Overview Industry'!AD43*BTU_Conversion-SUM(M2,M4,M5)</f>
        <v>339241964595266.75</v>
      </c>
      <c r="N9" s="3">
        <f>'Overview Industry'!AE43*BTU_Conversion-SUM(N2,N4,N5)</f>
        <v>344238760204238.19</v>
      </c>
      <c r="O9" s="3">
        <f>'Overview Industry'!AF43*BTU_Conversion-SUM(O2,O4,O5)</f>
        <v>348447855245539.25</v>
      </c>
      <c r="P9" s="3">
        <f>'Overview Industry'!AG43*BTU_Conversion-SUM(P2,P4,P5)</f>
        <v>352050721337962.5</v>
      </c>
      <c r="Q9" s="3">
        <f>'Overview Industry'!AH43*BTU_Conversion-SUM(Q2,Q4,Q5)</f>
        <v>358936329694949.06</v>
      </c>
      <c r="R9" s="3">
        <f>'Overview Industry'!AI43*BTU_Conversion-SUM(R2,R4,R5)</f>
        <v>367029470699882.5</v>
      </c>
      <c r="S9" s="3">
        <f>'Overview Industry'!AJ43*BTU_Conversion-SUM(S2,S4,S5)</f>
        <v>373613386184662.75</v>
      </c>
      <c r="T9" s="3">
        <f>'Overview Industry'!AK43*BTU_Conversion-SUM(T2,T4,T5)</f>
        <v>384760038643071.88</v>
      </c>
      <c r="U9" s="3">
        <f>'Overview Industry'!AL43*BTU_Conversion-SUM(U2,U4,U5)</f>
        <v>391695752197248.13</v>
      </c>
      <c r="V9" s="3">
        <f>'Overview Industry'!AM43*BTU_Conversion-SUM(V2,V4,V5)</f>
        <v>401101987447316.13</v>
      </c>
      <c r="W9" s="3">
        <f>'Overview Industry'!AN43*BTU_Conversion-SUM(W2,W4,W5)</f>
        <v>406687133747910.63</v>
      </c>
      <c r="X9" s="3">
        <f>'Overview Industry'!AO43*BTU_Conversion-SUM(X2,X4,X5)</f>
        <v>411301629264021</v>
      </c>
      <c r="Y9" s="3">
        <f>'Overview Industry'!AP43*BTU_Conversion-SUM(Y2,Y4,Y5)</f>
        <v>419455345696488.63</v>
      </c>
      <c r="Z9" s="3">
        <f>'Overview Industry'!AQ43*BTU_Conversion-SUM(Z2,Z4,Z5)</f>
        <v>425129541504687.25</v>
      </c>
      <c r="AA9" s="3">
        <f>'Overview Industry'!AR43*BTU_Conversion-SUM(AA2,AA4,AA5)</f>
        <v>433618112613061.5</v>
      </c>
      <c r="AB9" s="3">
        <f>'Overview Industry'!AS43*BTU_Conversion-SUM(AB2,AB4,AB5)</f>
        <v>440005734030954.75</v>
      </c>
      <c r="AC9" s="3">
        <f>'Overview Industry'!AT43*BTU_Conversion-SUM(AC2,AC4,AC5)</f>
        <v>451176025663192</v>
      </c>
      <c r="AD9" s="3">
        <f>'Overview Industry'!AU43*BTU_Conversion-SUM(AD2,AD4,AD5)</f>
        <v>459759674491499.88</v>
      </c>
      <c r="AE9" s="3">
        <f>'Overview Industry'!AV43*BTU_Conversion-SUM(AE2,AE4,AE5)</f>
        <v>465117483224507.5</v>
      </c>
      <c r="AF9" s="3">
        <f>'Overview Industry'!AW43*BTU_Conversion-SUM(AF2,AF4,AF5)</f>
        <v>472340817198906.63</v>
      </c>
      <c r="AG9" s="3">
        <f>'Overview Industry'!AX43*BTU_Conversion-SUM(AG2,AG4,AG5)</f>
        <v>479995506829500.5</v>
      </c>
      <c r="AH9" s="3">
        <f>'Overview Industry'!AY43*BTU_Conversion-SUM(AH2,AH4,AH5)</f>
        <v>488290612727510.25</v>
      </c>
      <c r="AI9" s="3">
        <f>'Overview Industry'!AZ43*BTU_Conversion-SUM(AI2,AI4,AI5)</f>
        <v>498014108188277.63</v>
      </c>
      <c r="AJ9" s="388"/>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theme="8" tint="-0.499984740745262"/>
  </sheetPr>
  <dimension ref="A1:AI11"/>
  <sheetViews>
    <sheetView workbookViewId="0"/>
  </sheetViews>
  <sheetFormatPr defaultColWidth="9.1328125" defaultRowHeight="14.25" x14ac:dyDescent="0.45"/>
  <cols>
    <col min="1" max="1" width="39.86328125" customWidth="1"/>
    <col min="2" max="2" width="12" bestFit="1" customWidth="1"/>
  </cols>
  <sheetData>
    <row r="1" spans="1:35" x14ac:dyDescent="0.45">
      <c r="A1" s="1" t="s">
        <v>0</v>
      </c>
      <c r="B1" s="1">
        <v>2017</v>
      </c>
      <c r="C1" s="1">
        <v>2018</v>
      </c>
      <c r="D1" s="1">
        <v>2019</v>
      </c>
      <c r="E1" s="1">
        <v>2020</v>
      </c>
      <c r="F1" s="1">
        <v>2021</v>
      </c>
      <c r="G1" s="1">
        <v>2022</v>
      </c>
      <c r="H1" s="1">
        <v>2023</v>
      </c>
      <c r="I1" s="1">
        <v>2024</v>
      </c>
      <c r="J1" s="1">
        <v>2025</v>
      </c>
      <c r="K1" s="1">
        <v>2026</v>
      </c>
      <c r="L1" s="1">
        <v>2027</v>
      </c>
      <c r="M1" s="1">
        <v>2028</v>
      </c>
      <c r="N1" s="1">
        <v>2029</v>
      </c>
      <c r="O1" s="1">
        <v>2030</v>
      </c>
      <c r="P1" s="1">
        <v>2031</v>
      </c>
      <c r="Q1" s="1">
        <v>2032</v>
      </c>
      <c r="R1" s="1">
        <v>2033</v>
      </c>
      <c r="S1" s="1">
        <v>2034</v>
      </c>
      <c r="T1" s="1">
        <v>2035</v>
      </c>
      <c r="U1" s="1">
        <v>2036</v>
      </c>
      <c r="V1" s="1">
        <v>2037</v>
      </c>
      <c r="W1" s="1">
        <v>2038</v>
      </c>
      <c r="X1" s="1">
        <v>2039</v>
      </c>
      <c r="Y1" s="1">
        <v>2040</v>
      </c>
      <c r="Z1" s="1">
        <v>2041</v>
      </c>
      <c r="AA1" s="1">
        <v>2042</v>
      </c>
      <c r="AB1" s="1">
        <v>2043</v>
      </c>
      <c r="AC1" s="1">
        <v>2044</v>
      </c>
      <c r="AD1" s="1">
        <v>2045</v>
      </c>
      <c r="AE1" s="1">
        <v>2046</v>
      </c>
      <c r="AF1" s="1">
        <v>2047</v>
      </c>
      <c r="AG1" s="1">
        <v>2048</v>
      </c>
      <c r="AH1" s="1">
        <v>2049</v>
      </c>
      <c r="AI1" s="1">
        <v>2050</v>
      </c>
    </row>
    <row r="2" spans="1:35" x14ac:dyDescent="0.45">
      <c r="A2" t="s">
        <v>1</v>
      </c>
      <c r="B2">
        <v>0</v>
      </c>
      <c r="C2" s="132">
        <v>0</v>
      </c>
      <c r="D2" s="132">
        <v>0</v>
      </c>
      <c r="E2" s="132">
        <v>0</v>
      </c>
      <c r="F2" s="132">
        <v>0</v>
      </c>
      <c r="G2" s="132">
        <v>0</v>
      </c>
      <c r="H2" s="132">
        <v>0</v>
      </c>
      <c r="I2" s="132">
        <v>0</v>
      </c>
      <c r="J2" s="132">
        <v>0</v>
      </c>
      <c r="K2" s="132">
        <v>0</v>
      </c>
      <c r="L2" s="132">
        <v>0</v>
      </c>
      <c r="M2" s="132">
        <v>0</v>
      </c>
      <c r="N2" s="132">
        <v>0</v>
      </c>
      <c r="O2" s="132">
        <v>0</v>
      </c>
      <c r="P2" s="132">
        <v>0</v>
      </c>
      <c r="Q2" s="132">
        <v>0</v>
      </c>
      <c r="R2" s="132">
        <v>0</v>
      </c>
      <c r="S2" s="132">
        <v>0</v>
      </c>
      <c r="T2" s="132">
        <v>0</v>
      </c>
      <c r="U2" s="132">
        <v>0</v>
      </c>
      <c r="V2" s="132">
        <v>0</v>
      </c>
      <c r="W2" s="132">
        <v>0</v>
      </c>
      <c r="X2" s="132">
        <v>0</v>
      </c>
      <c r="Y2" s="132">
        <v>0</v>
      </c>
      <c r="Z2" s="132">
        <v>0</v>
      </c>
      <c r="AA2" s="132">
        <v>0</v>
      </c>
      <c r="AB2" s="132">
        <v>0</v>
      </c>
      <c r="AC2" s="132">
        <v>0</v>
      </c>
      <c r="AD2" s="132">
        <v>0</v>
      </c>
      <c r="AE2" s="132">
        <v>0</v>
      </c>
      <c r="AF2" s="132">
        <v>0</v>
      </c>
      <c r="AG2" s="132">
        <v>0</v>
      </c>
      <c r="AH2" s="132">
        <v>0</v>
      </c>
      <c r="AI2" s="132">
        <v>0</v>
      </c>
    </row>
    <row r="3" spans="1:35" x14ac:dyDescent="0.45">
      <c r="A3" t="s">
        <v>2</v>
      </c>
      <c r="B3" s="3">
        <f>'Prim Extr. Sec. Calculations'!B111*BTU_Conversion</f>
        <v>90720751986.896118</v>
      </c>
      <c r="C3" s="3">
        <f>'Prim Extr. Sec. Calculations'!C111*BTU_Conversion</f>
        <v>90546197363.794052</v>
      </c>
      <c r="D3" s="3">
        <f>'Prim Extr. Sec. Calculations'!D111*BTU_Conversion</f>
        <v>90286662656.668777</v>
      </c>
      <c r="E3" s="3">
        <f>'Prim Extr. Sec. Calculations'!E111*BTU_Conversion</f>
        <v>89986968046.440201</v>
      </c>
      <c r="F3" s="3">
        <f>'Prim Extr. Sec. Calculations'!F111*BTU_Conversion</f>
        <v>89913018085.359116</v>
      </c>
      <c r="G3" s="3">
        <f>'Prim Extr. Sec. Calculations'!G111*BTU_Conversion</f>
        <v>89790444062.148438</v>
      </c>
      <c r="H3" s="3">
        <f>'Prim Extr. Sec. Calculations'!H111*BTU_Conversion</f>
        <v>88877295099.60083</v>
      </c>
      <c r="I3" s="3">
        <f>'Prim Extr. Sec. Calculations'!I111*BTU_Conversion</f>
        <v>87932766559.14473</v>
      </c>
      <c r="J3" s="3">
        <f>'Prim Extr. Sec. Calculations'!J111*BTU_Conversion</f>
        <v>87519126107.837906</v>
      </c>
      <c r="K3" s="3">
        <f>'Prim Extr. Sec. Calculations'!K111*BTU_Conversion</f>
        <v>86922594810.773636</v>
      </c>
      <c r="L3" s="3">
        <f>'Prim Extr. Sec. Calculations'!L111*BTU_Conversion</f>
        <v>86481852001.432053</v>
      </c>
      <c r="M3" s="3">
        <f>'Prim Extr. Sec. Calculations'!M111*BTU_Conversion</f>
        <v>85486851930.078827</v>
      </c>
      <c r="N3" s="3">
        <f>'Prim Extr. Sec. Calculations'!N111*BTU_Conversion</f>
        <v>85064604408.503418</v>
      </c>
      <c r="O3" s="3">
        <f>'Prim Extr. Sec. Calculations'!O111*BTU_Conversion</f>
        <v>84741348552.843842</v>
      </c>
      <c r="P3" s="3">
        <f>'Prim Extr. Sec. Calculations'!P111*BTU_Conversion</f>
        <v>84392537792.501953</v>
      </c>
      <c r="Q3" s="3">
        <f>'Prim Extr. Sec. Calculations'!Q111*BTU_Conversion</f>
        <v>83772152613.200623</v>
      </c>
      <c r="R3" s="3">
        <f>'Prim Extr. Sec. Calculations'!R111*BTU_Conversion</f>
        <v>82900738120.37793</v>
      </c>
      <c r="S3" s="3">
        <f>'Prim Extr. Sec. Calculations'!S111*BTU_Conversion</f>
        <v>82445024992.128143</v>
      </c>
      <c r="T3" s="3">
        <f>'Prim Extr. Sec. Calculations'!T111*BTU_Conversion</f>
        <v>81645405232.283432</v>
      </c>
      <c r="U3" s="3">
        <f>'Prim Extr. Sec. Calculations'!U111*BTU_Conversion</f>
        <v>81418907593.916275</v>
      </c>
      <c r="V3" s="3">
        <f>'Prim Extr. Sec. Calculations'!V111*BTU_Conversion</f>
        <v>81053731189.012802</v>
      </c>
      <c r="W3" s="3">
        <f>'Prim Extr. Sec. Calculations'!W111*BTU_Conversion</f>
        <v>80661178768.689636</v>
      </c>
      <c r="X3" s="3">
        <f>'Prim Extr. Sec. Calculations'!X111*BTU_Conversion</f>
        <v>80277975424.986526</v>
      </c>
      <c r="Y3" s="3">
        <f>'Prim Extr. Sec. Calculations'!Y111*BTU_Conversion</f>
        <v>79888496187.238327</v>
      </c>
      <c r="Z3" s="3">
        <f>'Prim Extr. Sec. Calculations'!Z111*BTU_Conversion</f>
        <v>79598232827.532532</v>
      </c>
      <c r="AA3" s="3">
        <f>'Prim Extr. Sec. Calculations'!AA111*BTU_Conversion</f>
        <v>79323541071.608765</v>
      </c>
      <c r="AB3" s="3">
        <f>'Prim Extr. Sec. Calculations'!AB111*BTU_Conversion</f>
        <v>77876295914.059052</v>
      </c>
      <c r="AC3" s="3">
        <f>'Prim Extr. Sec. Calculations'!AC111*BTU_Conversion</f>
        <v>76542466988.818375</v>
      </c>
      <c r="AD3" s="3">
        <f>'Prim Extr. Sec. Calculations'!AD111*BTU_Conversion</f>
        <v>75977734842.309326</v>
      </c>
      <c r="AE3" s="3">
        <f>'Prim Extr. Sec. Calculations'!AE111*BTU_Conversion</f>
        <v>75103795338.033112</v>
      </c>
      <c r="AF3" s="3">
        <f>'Prim Extr. Sec. Calculations'!AF111*BTU_Conversion</f>
        <v>74351140418.811859</v>
      </c>
      <c r="AG3" s="3">
        <f>'Prim Extr. Sec. Calculations'!AG111*BTU_Conversion</f>
        <v>72974451139.323837</v>
      </c>
      <c r="AH3" s="3">
        <f>'Prim Extr. Sec. Calculations'!AH111*BTU_Conversion</f>
        <v>72238059026.919113</v>
      </c>
      <c r="AI3" s="3">
        <f>'Prim Extr. Sec. Calculations'!AI111*BTU_Conversion</f>
        <v>71590865495.348633</v>
      </c>
    </row>
    <row r="4" spans="1:35" x14ac:dyDescent="0.45">
      <c r="A4" t="s">
        <v>3</v>
      </c>
      <c r="B4">
        <v>0</v>
      </c>
      <c r="C4" s="287">
        <v>0</v>
      </c>
      <c r="D4" s="287">
        <v>0</v>
      </c>
      <c r="E4" s="287">
        <v>0</v>
      </c>
      <c r="F4" s="287">
        <v>0</v>
      </c>
      <c r="G4" s="287">
        <v>0</v>
      </c>
      <c r="H4" s="287">
        <v>0</v>
      </c>
      <c r="I4" s="287">
        <v>0</v>
      </c>
      <c r="J4" s="287">
        <v>0</v>
      </c>
      <c r="K4" s="287">
        <v>0</v>
      </c>
      <c r="L4" s="287">
        <v>0</v>
      </c>
      <c r="M4" s="287">
        <v>0</v>
      </c>
      <c r="N4" s="287">
        <v>0</v>
      </c>
      <c r="O4" s="287">
        <v>0</v>
      </c>
      <c r="P4" s="287">
        <v>0</v>
      </c>
      <c r="Q4" s="287">
        <v>0</v>
      </c>
      <c r="R4" s="287">
        <v>0</v>
      </c>
      <c r="S4" s="287">
        <v>0</v>
      </c>
      <c r="T4" s="287">
        <v>0</v>
      </c>
      <c r="U4" s="287">
        <v>0</v>
      </c>
      <c r="V4" s="287">
        <v>0</v>
      </c>
      <c r="W4" s="287">
        <v>0</v>
      </c>
      <c r="X4" s="287">
        <v>0</v>
      </c>
      <c r="Y4" s="287">
        <v>0</v>
      </c>
      <c r="Z4" s="287">
        <v>0</v>
      </c>
      <c r="AA4" s="287">
        <v>0</v>
      </c>
      <c r="AB4" s="287">
        <v>0</v>
      </c>
      <c r="AC4" s="287">
        <v>0</v>
      </c>
      <c r="AD4" s="287">
        <v>0</v>
      </c>
      <c r="AE4" s="287">
        <v>0</v>
      </c>
      <c r="AF4" s="287">
        <v>0</v>
      </c>
      <c r="AG4" s="287">
        <v>0</v>
      </c>
      <c r="AH4" s="287">
        <v>0</v>
      </c>
      <c r="AI4" s="287">
        <v>0</v>
      </c>
    </row>
    <row r="5" spans="1:35" x14ac:dyDescent="0.45">
      <c r="A5" t="s">
        <v>4</v>
      </c>
      <c r="B5">
        <v>0</v>
      </c>
      <c r="C5" s="287">
        <v>0</v>
      </c>
      <c r="D5" s="287">
        <v>0</v>
      </c>
      <c r="E5" s="287">
        <v>0</v>
      </c>
      <c r="F5" s="287">
        <v>0</v>
      </c>
      <c r="G5" s="287">
        <v>0</v>
      </c>
      <c r="H5" s="287">
        <v>0</v>
      </c>
      <c r="I5" s="287">
        <v>0</v>
      </c>
      <c r="J5" s="287">
        <v>0</v>
      </c>
      <c r="K5" s="287">
        <v>0</v>
      </c>
      <c r="L5" s="287">
        <v>0</v>
      </c>
      <c r="M5" s="287">
        <v>0</v>
      </c>
      <c r="N5" s="287">
        <v>0</v>
      </c>
      <c r="O5" s="287">
        <v>0</v>
      </c>
      <c r="P5" s="287">
        <v>0</v>
      </c>
      <c r="Q5" s="287">
        <v>0</v>
      </c>
      <c r="R5" s="287">
        <v>0</v>
      </c>
      <c r="S5" s="287">
        <v>0</v>
      </c>
      <c r="T5" s="287">
        <v>0</v>
      </c>
      <c r="U5" s="287">
        <v>0</v>
      </c>
      <c r="V5" s="287">
        <v>0</v>
      </c>
      <c r="W5" s="287">
        <v>0</v>
      </c>
      <c r="X5" s="287">
        <v>0</v>
      </c>
      <c r="Y5" s="287">
        <v>0</v>
      </c>
      <c r="Z5" s="287">
        <v>0</v>
      </c>
      <c r="AA5" s="287">
        <v>0</v>
      </c>
      <c r="AB5" s="287">
        <v>0</v>
      </c>
      <c r="AC5" s="287">
        <v>0</v>
      </c>
      <c r="AD5" s="287">
        <v>0</v>
      </c>
      <c r="AE5" s="287">
        <v>0</v>
      </c>
      <c r="AF5" s="287">
        <v>0</v>
      </c>
      <c r="AG5" s="287">
        <v>0</v>
      </c>
      <c r="AH5" s="287">
        <v>0</v>
      </c>
      <c r="AI5" s="287">
        <v>0</v>
      </c>
    </row>
    <row r="6" spans="1:35" x14ac:dyDescent="0.45">
      <c r="A6" t="s">
        <v>5</v>
      </c>
      <c r="B6">
        <v>0</v>
      </c>
      <c r="C6" s="287">
        <v>0</v>
      </c>
      <c r="D6" s="287">
        <v>0</v>
      </c>
      <c r="E6" s="287">
        <v>0</v>
      </c>
      <c r="F6" s="287">
        <v>0</v>
      </c>
      <c r="G6" s="287">
        <v>0</v>
      </c>
      <c r="H6" s="287">
        <v>0</v>
      </c>
      <c r="I6" s="287">
        <v>0</v>
      </c>
      <c r="J6" s="287">
        <v>0</v>
      </c>
      <c r="K6" s="287">
        <v>0</v>
      </c>
      <c r="L6" s="287">
        <v>0</v>
      </c>
      <c r="M6" s="287">
        <v>0</v>
      </c>
      <c r="N6" s="287">
        <v>0</v>
      </c>
      <c r="O6" s="287">
        <v>0</v>
      </c>
      <c r="P6" s="287">
        <v>0</v>
      </c>
      <c r="Q6" s="287">
        <v>0</v>
      </c>
      <c r="R6" s="287">
        <v>0</v>
      </c>
      <c r="S6" s="287">
        <v>0</v>
      </c>
      <c r="T6" s="287">
        <v>0</v>
      </c>
      <c r="U6" s="287">
        <v>0</v>
      </c>
      <c r="V6" s="287">
        <v>0</v>
      </c>
      <c r="W6" s="287">
        <v>0</v>
      </c>
      <c r="X6" s="287">
        <v>0</v>
      </c>
      <c r="Y6" s="287">
        <v>0</v>
      </c>
      <c r="Z6" s="287">
        <v>0</v>
      </c>
      <c r="AA6" s="287">
        <v>0</v>
      </c>
      <c r="AB6" s="287">
        <v>0</v>
      </c>
      <c r="AC6" s="287">
        <v>0</v>
      </c>
      <c r="AD6" s="287">
        <v>0</v>
      </c>
      <c r="AE6" s="287">
        <v>0</v>
      </c>
      <c r="AF6" s="287">
        <v>0</v>
      </c>
      <c r="AG6" s="287">
        <v>0</v>
      </c>
      <c r="AH6" s="287">
        <v>0</v>
      </c>
      <c r="AI6" s="287">
        <v>0</v>
      </c>
    </row>
    <row r="7" spans="1:35" x14ac:dyDescent="0.45">
      <c r="A7" t="s">
        <v>6</v>
      </c>
      <c r="B7">
        <v>0</v>
      </c>
      <c r="C7" s="132">
        <v>0</v>
      </c>
      <c r="D7" s="132">
        <v>0</v>
      </c>
      <c r="E7" s="132">
        <v>0</v>
      </c>
      <c r="F7" s="132">
        <v>0</v>
      </c>
      <c r="G7" s="132">
        <v>0</v>
      </c>
      <c r="H7" s="132">
        <v>0</v>
      </c>
      <c r="I7" s="132">
        <v>0</v>
      </c>
      <c r="J7" s="132">
        <v>0</v>
      </c>
      <c r="K7" s="132">
        <v>0</v>
      </c>
      <c r="L7" s="132">
        <v>0</v>
      </c>
      <c r="M7" s="132">
        <v>0</v>
      </c>
      <c r="N7" s="132">
        <v>0</v>
      </c>
      <c r="O7" s="132">
        <v>0</v>
      </c>
      <c r="P7" s="132">
        <v>0</v>
      </c>
      <c r="Q7" s="132">
        <v>0</v>
      </c>
      <c r="R7" s="132">
        <v>0</v>
      </c>
      <c r="S7" s="132">
        <v>0</v>
      </c>
      <c r="T7" s="132">
        <v>0</v>
      </c>
      <c r="U7" s="132">
        <v>0</v>
      </c>
      <c r="V7" s="132">
        <v>0</v>
      </c>
      <c r="W7" s="132">
        <v>0</v>
      </c>
      <c r="X7" s="132">
        <v>0</v>
      </c>
      <c r="Y7" s="132">
        <v>0</v>
      </c>
      <c r="Z7" s="132">
        <v>0</v>
      </c>
      <c r="AA7" s="132">
        <v>0</v>
      </c>
      <c r="AB7" s="132">
        <v>0</v>
      </c>
      <c r="AC7" s="132">
        <v>0</v>
      </c>
      <c r="AD7" s="132">
        <v>0</v>
      </c>
      <c r="AE7" s="132">
        <v>0</v>
      </c>
      <c r="AF7" s="132">
        <v>0</v>
      </c>
      <c r="AG7" s="132">
        <v>0</v>
      </c>
      <c r="AH7" s="132">
        <v>0</v>
      </c>
      <c r="AI7" s="132">
        <v>0</v>
      </c>
    </row>
    <row r="8" spans="1:35" x14ac:dyDescent="0.45">
      <c r="A8" t="s">
        <v>7</v>
      </c>
      <c r="B8" s="132">
        <v>0</v>
      </c>
      <c r="C8" s="132">
        <v>0</v>
      </c>
      <c r="D8" s="132">
        <v>0</v>
      </c>
      <c r="E8" s="132">
        <v>0</v>
      </c>
      <c r="F8" s="132">
        <v>0</v>
      </c>
      <c r="G8" s="132">
        <v>0</v>
      </c>
      <c r="H8" s="132">
        <v>0</v>
      </c>
      <c r="I8" s="132">
        <v>0</v>
      </c>
      <c r="J8" s="132">
        <v>0</v>
      </c>
      <c r="K8" s="132">
        <v>0</v>
      </c>
      <c r="L8" s="132">
        <v>0</v>
      </c>
      <c r="M8" s="132">
        <v>0</v>
      </c>
      <c r="N8" s="132">
        <v>0</v>
      </c>
      <c r="O8" s="132">
        <v>0</v>
      </c>
      <c r="P8" s="132">
        <v>0</v>
      </c>
      <c r="Q8" s="132">
        <v>0</v>
      </c>
      <c r="R8" s="132">
        <v>0</v>
      </c>
      <c r="S8" s="132">
        <v>0</v>
      </c>
      <c r="T8" s="132">
        <v>0</v>
      </c>
      <c r="U8" s="132">
        <v>0</v>
      </c>
      <c r="V8" s="132">
        <v>0</v>
      </c>
      <c r="W8" s="132">
        <v>0</v>
      </c>
      <c r="X8" s="132">
        <v>0</v>
      </c>
      <c r="Y8" s="132">
        <v>0</v>
      </c>
      <c r="Z8" s="132">
        <v>0</v>
      </c>
      <c r="AA8" s="132">
        <v>0</v>
      </c>
      <c r="AB8" s="132">
        <v>0</v>
      </c>
      <c r="AC8" s="132">
        <v>0</v>
      </c>
      <c r="AD8" s="132">
        <v>0</v>
      </c>
      <c r="AE8" s="132">
        <v>0</v>
      </c>
      <c r="AF8" s="132">
        <v>0</v>
      </c>
      <c r="AG8" s="132">
        <v>0</v>
      </c>
      <c r="AH8" s="132">
        <v>0</v>
      </c>
      <c r="AI8" s="132">
        <v>0</v>
      </c>
    </row>
    <row r="9" spans="1:35" x14ac:dyDescent="0.45">
      <c r="A9" t="s">
        <v>8</v>
      </c>
      <c r="B9" s="132">
        <v>0</v>
      </c>
      <c r="C9" s="132">
        <v>0</v>
      </c>
      <c r="D9" s="132">
        <v>0</v>
      </c>
      <c r="E9" s="132">
        <v>0</v>
      </c>
      <c r="F9" s="132">
        <v>0</v>
      </c>
      <c r="G9" s="132">
        <v>0</v>
      </c>
      <c r="H9" s="132">
        <v>0</v>
      </c>
      <c r="I9" s="132">
        <v>0</v>
      </c>
      <c r="J9" s="132">
        <v>0</v>
      </c>
      <c r="K9" s="132">
        <v>0</v>
      </c>
      <c r="L9" s="132">
        <v>0</v>
      </c>
      <c r="M9" s="132">
        <v>0</v>
      </c>
      <c r="N9" s="132">
        <v>0</v>
      </c>
      <c r="O9" s="132">
        <v>0</v>
      </c>
      <c r="P9" s="132">
        <v>0</v>
      </c>
      <c r="Q9" s="132">
        <v>0</v>
      </c>
      <c r="R9" s="132">
        <v>0</v>
      </c>
      <c r="S9" s="132">
        <v>0</v>
      </c>
      <c r="T9" s="132">
        <v>0</v>
      </c>
      <c r="U9" s="132">
        <v>0</v>
      </c>
      <c r="V9" s="132">
        <v>0</v>
      </c>
      <c r="W9" s="132">
        <v>0</v>
      </c>
      <c r="X9" s="132">
        <v>0</v>
      </c>
      <c r="Y9" s="132">
        <v>0</v>
      </c>
      <c r="Z9" s="132">
        <v>0</v>
      </c>
      <c r="AA9" s="132">
        <v>0</v>
      </c>
      <c r="AB9" s="132">
        <v>0</v>
      </c>
      <c r="AC9" s="132">
        <v>0</v>
      </c>
      <c r="AD9" s="132">
        <v>0</v>
      </c>
      <c r="AE9" s="132">
        <v>0</v>
      </c>
      <c r="AF9" s="132">
        <v>0</v>
      </c>
      <c r="AG9" s="132">
        <v>0</v>
      </c>
      <c r="AH9" s="132">
        <v>0</v>
      </c>
      <c r="AI9" s="132">
        <v>0</v>
      </c>
    </row>
    <row r="11" spans="1:35" x14ac:dyDescent="0.45">
      <c r="A11" s="1"/>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theme="8" tint="-0.499984740745262"/>
  </sheetPr>
  <dimension ref="A1:AJ9"/>
  <sheetViews>
    <sheetView workbookViewId="0"/>
  </sheetViews>
  <sheetFormatPr defaultColWidth="9.1328125" defaultRowHeight="14.25" x14ac:dyDescent="0.45"/>
  <cols>
    <col min="1" max="1" width="39.86328125" customWidth="1"/>
    <col min="2" max="2" width="12" bestFit="1" customWidth="1"/>
  </cols>
  <sheetData>
    <row r="1" spans="1:36" x14ac:dyDescent="0.45">
      <c r="A1" s="1" t="s">
        <v>0</v>
      </c>
      <c r="B1" s="1">
        <v>2017</v>
      </c>
      <c r="C1" s="1">
        <v>2018</v>
      </c>
      <c r="D1" s="1">
        <v>2019</v>
      </c>
      <c r="E1" s="1">
        <v>2020</v>
      </c>
      <c r="F1" s="1">
        <v>2021</v>
      </c>
      <c r="G1" s="1">
        <v>2022</v>
      </c>
      <c r="H1" s="1">
        <v>2023</v>
      </c>
      <c r="I1" s="1">
        <v>2024</v>
      </c>
      <c r="J1" s="1">
        <v>2025</v>
      </c>
      <c r="K1" s="1">
        <v>2026</v>
      </c>
      <c r="L1" s="1">
        <v>2027</v>
      </c>
      <c r="M1" s="1">
        <v>2028</v>
      </c>
      <c r="N1" s="1">
        <v>2029</v>
      </c>
      <c r="O1" s="1">
        <v>2030</v>
      </c>
      <c r="P1" s="1">
        <v>2031</v>
      </c>
      <c r="Q1" s="1">
        <v>2032</v>
      </c>
      <c r="R1" s="1">
        <v>2033</v>
      </c>
      <c r="S1" s="1">
        <v>2034</v>
      </c>
      <c r="T1" s="1">
        <v>2035</v>
      </c>
      <c r="U1" s="1">
        <v>2036</v>
      </c>
      <c r="V1" s="1">
        <v>2037</v>
      </c>
      <c r="W1" s="1">
        <v>2038</v>
      </c>
      <c r="X1" s="1">
        <v>2039</v>
      </c>
      <c r="Y1" s="1">
        <v>2040</v>
      </c>
      <c r="Z1" s="1">
        <v>2041</v>
      </c>
      <c r="AA1" s="1">
        <v>2042</v>
      </c>
      <c r="AB1" s="1">
        <v>2043</v>
      </c>
      <c r="AC1" s="1">
        <v>2044</v>
      </c>
      <c r="AD1" s="1">
        <v>2045</v>
      </c>
      <c r="AE1" s="1">
        <v>2046</v>
      </c>
      <c r="AF1" s="1">
        <v>2047</v>
      </c>
      <c r="AG1" s="1">
        <v>2048</v>
      </c>
      <c r="AH1" s="1">
        <v>2049</v>
      </c>
      <c r="AI1" s="1">
        <v>2050</v>
      </c>
    </row>
    <row r="2" spans="1:36" x14ac:dyDescent="0.45">
      <c r="A2" t="s">
        <v>1</v>
      </c>
      <c r="B2" s="3">
        <f>('Non-Metallic Minerals'!S25+'Non-Metallic Minerals'!S26)*BTU_Conversion</f>
        <v>220746680825296.31</v>
      </c>
      <c r="C2" s="3">
        <f>('Non-Metallic Minerals'!T25+'Non-Metallic Minerals'!T26)*BTU_Conversion</f>
        <v>211355361951869.88</v>
      </c>
      <c r="D2" s="3">
        <f>('Non-Metallic Minerals'!U25+'Non-Metallic Minerals'!U26)*BTU_Conversion</f>
        <v>204727674855469.22</v>
      </c>
      <c r="E2" s="3">
        <f>('Non-Metallic Minerals'!V25+'Non-Metallic Minerals'!V26)*BTU_Conversion</f>
        <v>201758736709769.91</v>
      </c>
      <c r="F2" s="3">
        <f>('Non-Metallic Minerals'!W25+'Non-Metallic Minerals'!W26)*BTU_Conversion</f>
        <v>199739923277801.19</v>
      </c>
      <c r="G2" s="3">
        <f>('Non-Metallic Minerals'!X25+'Non-Metallic Minerals'!X26)*BTU_Conversion</f>
        <v>197988695937895.19</v>
      </c>
      <c r="H2" s="3">
        <f>('Non-Metallic Minerals'!Y25+'Non-Metallic Minerals'!Y26)*BTU_Conversion</f>
        <v>187643896301703.56</v>
      </c>
      <c r="I2" s="3">
        <f>('Non-Metallic Minerals'!Z25+'Non-Metallic Minerals'!Z26)*BTU_Conversion</f>
        <v>185603756309683.5</v>
      </c>
      <c r="J2" s="3">
        <f>('Non-Metallic Minerals'!AA25+'Non-Metallic Minerals'!AA26)*BTU_Conversion</f>
        <v>180058819120517.13</v>
      </c>
      <c r="K2" s="3">
        <f>('Non-Metallic Minerals'!AB25+'Non-Metallic Minerals'!AB26)*BTU_Conversion</f>
        <v>181121961093089.09</v>
      </c>
      <c r="L2" s="3">
        <f>('Non-Metallic Minerals'!AC25+'Non-Metallic Minerals'!AC26)*BTU_Conversion</f>
        <v>180250181699030.66</v>
      </c>
      <c r="M2" s="3">
        <f>('Non-Metallic Minerals'!AD25+'Non-Metallic Minerals'!AD26)*BTU_Conversion</f>
        <v>180659489787506.78</v>
      </c>
      <c r="N2" s="3">
        <f>('Non-Metallic Minerals'!AE25+'Non-Metallic Minerals'!AE26)*BTU_Conversion</f>
        <v>180663483088859.38</v>
      </c>
      <c r="O2" s="3">
        <f>('Non-Metallic Minerals'!AF25+'Non-Metallic Minerals'!AF26)*BTU_Conversion</f>
        <v>178165158945730.69</v>
      </c>
      <c r="P2" s="3">
        <f>('Non-Metallic Minerals'!AG25+'Non-Metallic Minerals'!AG26)*BTU_Conversion</f>
        <v>177961790440284.63</v>
      </c>
      <c r="Q2" s="3">
        <f>('Non-Metallic Minerals'!AH25+'Non-Metallic Minerals'!AH26)*BTU_Conversion</f>
        <v>176466949694434.72</v>
      </c>
      <c r="R2" s="3">
        <f>('Non-Metallic Minerals'!AI25+'Non-Metallic Minerals'!AI26)*BTU_Conversion</f>
        <v>172814107254057.47</v>
      </c>
      <c r="S2" s="3">
        <f>('Non-Metallic Minerals'!AJ25+'Non-Metallic Minerals'!AJ26)*BTU_Conversion</f>
        <v>169311980057355.53</v>
      </c>
      <c r="T2" s="3">
        <f>('Non-Metallic Minerals'!AK25+'Non-Metallic Minerals'!AK26)*BTU_Conversion</f>
        <v>167586788764423.75</v>
      </c>
      <c r="U2" s="3">
        <f>('Non-Metallic Minerals'!AL25+'Non-Metallic Minerals'!AL26)*BTU_Conversion</f>
        <v>166896681870035.25</v>
      </c>
      <c r="V2" s="3">
        <f>('Non-Metallic Minerals'!AM25+'Non-Metallic Minerals'!AM26)*BTU_Conversion</f>
        <v>163982078110229.75</v>
      </c>
      <c r="W2" s="3">
        <f>('Non-Metallic Minerals'!AN25+'Non-Metallic Minerals'!AN26)*BTU_Conversion</f>
        <v>161080692614044.19</v>
      </c>
      <c r="X2" s="3">
        <f>('Non-Metallic Minerals'!AO25+'Non-Metallic Minerals'!AO26)*BTU_Conversion</f>
        <v>153713595458654</v>
      </c>
      <c r="Y2" s="3">
        <f>('Non-Metallic Minerals'!AP25+'Non-Metallic Minerals'!AP26)*BTU_Conversion</f>
        <v>141974487143255.38</v>
      </c>
      <c r="Z2" s="3">
        <f>('Non-Metallic Minerals'!AQ25+'Non-Metallic Minerals'!AQ26)*BTU_Conversion</f>
        <v>126200974312551.25</v>
      </c>
      <c r="AA2" s="3">
        <f>('Non-Metallic Minerals'!AR25+'Non-Metallic Minerals'!AR26)*BTU_Conversion</f>
        <v>110135520737887.16</v>
      </c>
      <c r="AB2" s="3">
        <f>('Non-Metallic Minerals'!AS25+'Non-Metallic Minerals'!AS26)*BTU_Conversion</f>
        <v>95130846324265.797</v>
      </c>
      <c r="AC2" s="3">
        <f>('Non-Metallic Minerals'!AT25+'Non-Metallic Minerals'!AT26)*BTU_Conversion</f>
        <v>91720422344035.547</v>
      </c>
      <c r="AD2" s="3">
        <f>('Non-Metallic Minerals'!AU25+'Non-Metallic Minerals'!AU26)*BTU_Conversion</f>
        <v>88930859833057.125</v>
      </c>
      <c r="AE2" s="3">
        <f>('Non-Metallic Minerals'!AV25+'Non-Metallic Minerals'!AV26)*BTU_Conversion</f>
        <v>88145081194364.547</v>
      </c>
      <c r="AF2" s="3">
        <f>('Non-Metallic Minerals'!AW25+'Non-Metallic Minerals'!AW26)*BTU_Conversion</f>
        <v>81478951425742.188</v>
      </c>
      <c r="AG2" s="3">
        <f>('Non-Metallic Minerals'!AX25+'Non-Metallic Minerals'!AX26)*BTU_Conversion</f>
        <v>80096096670035.969</v>
      </c>
      <c r="AH2" s="3">
        <f>('Non-Metallic Minerals'!AY25+'Non-Metallic Minerals'!AY26)*BTU_Conversion</f>
        <v>77917253413496.313</v>
      </c>
      <c r="AI2" s="3">
        <f>('Non-Metallic Minerals'!AZ25+'Non-Metallic Minerals'!AZ26)*BTU_Conversion</f>
        <v>73246812423682.75</v>
      </c>
      <c r="AJ2" s="132"/>
    </row>
    <row r="3" spans="1:36" x14ac:dyDescent="0.45">
      <c r="A3" t="s">
        <v>2</v>
      </c>
      <c r="B3" s="3">
        <f>('CEB-Refineries-cenrf'!T44+'CEB-Refineries-cenrf'!T45+'Prim Extr. Sec. Calculations'!B123+'CEB-Non-energy other Ind.-neos'!T44+'CEB-Non-energy other Ind.-neos'!T45)*BTU_Conversion</f>
        <v>1230547046850880.8</v>
      </c>
      <c r="C3" s="3">
        <f>('CEB-Refineries-cenrf'!U44+'CEB-Refineries-cenrf'!U45+'Prim Extr. Sec. Calculations'!C123+'CEB-Non-energy other Ind.-neos'!U44+'CEB-Non-energy other Ind.-neos'!U45)*BTU_Conversion</f>
        <v>1221619870793652.5</v>
      </c>
      <c r="D3" s="3">
        <f>('CEB-Refineries-cenrf'!V44+'CEB-Refineries-cenrf'!V45+'Prim Extr. Sec. Calculations'!D123+'CEB-Non-energy other Ind.-neos'!V44+'CEB-Non-energy other Ind.-neos'!V45)*BTU_Conversion</f>
        <v>1225275323863064.8</v>
      </c>
      <c r="E3" s="3">
        <f>('CEB-Refineries-cenrf'!W44+'CEB-Refineries-cenrf'!W45+'Prim Extr. Sec. Calculations'!E123+'CEB-Non-energy other Ind.-neos'!W44+'CEB-Non-energy other Ind.-neos'!W45)*BTU_Conversion</f>
        <v>1228238200301602</v>
      </c>
      <c r="F3" s="3">
        <f>('CEB-Refineries-cenrf'!X44+'CEB-Refineries-cenrf'!X45+'Prim Extr. Sec. Calculations'!F123+'CEB-Non-energy other Ind.-neos'!X44+'CEB-Non-energy other Ind.-neos'!X45)*BTU_Conversion</f>
        <v>1233275464408124.3</v>
      </c>
      <c r="G3" s="3">
        <f>('CEB-Refineries-cenrf'!Y44+'CEB-Refineries-cenrf'!Y45+'Prim Extr. Sec. Calculations'!G123+'CEB-Non-energy other Ind.-neos'!Y44+'CEB-Non-energy other Ind.-neos'!Y45)*BTU_Conversion</f>
        <v>1235316825930792</v>
      </c>
      <c r="H3" s="3">
        <f>('CEB-Refineries-cenrf'!Z44+'CEB-Refineries-cenrf'!Z45+'Prim Extr. Sec. Calculations'!H123+'CEB-Non-energy other Ind.-neos'!Z44+'CEB-Non-energy other Ind.-neos'!Z45)*BTU_Conversion</f>
        <v>1233883002199615</v>
      </c>
      <c r="I3" s="3">
        <f>('CEB-Refineries-cenrf'!AA44+'CEB-Refineries-cenrf'!AA45+'Prim Extr. Sec. Calculations'!I123+'CEB-Non-energy other Ind.-neos'!AA44+'CEB-Non-energy other Ind.-neos'!AA45)*BTU_Conversion</f>
        <v>1234489413495465</v>
      </c>
      <c r="J3" s="3">
        <f>('CEB-Refineries-cenrf'!AB44+'CEB-Refineries-cenrf'!AB45+'Prim Extr. Sec. Calculations'!J123+'CEB-Non-energy other Ind.-neos'!AB44+'CEB-Non-energy other Ind.-neos'!AB45)*BTU_Conversion</f>
        <v>1237476132085327</v>
      </c>
      <c r="K3" s="3">
        <f>('CEB-Refineries-cenrf'!AC44+'CEB-Refineries-cenrf'!AC45+'Prim Extr. Sec. Calculations'!K123+'CEB-Non-energy other Ind.-neos'!AC44+'CEB-Non-energy other Ind.-neos'!AC45)*BTU_Conversion</f>
        <v>1239686556762748</v>
      </c>
      <c r="L3" s="3">
        <f>('CEB-Refineries-cenrf'!AD44+'CEB-Refineries-cenrf'!AD45+'Prim Extr. Sec. Calculations'!L123+'CEB-Non-energy other Ind.-neos'!AD44+'CEB-Non-energy other Ind.-neos'!AD45)*BTU_Conversion</f>
        <v>1241227156785668.8</v>
      </c>
      <c r="M3" s="3">
        <f>('CEB-Refineries-cenrf'!AE44+'CEB-Refineries-cenrf'!AE45+'Prim Extr. Sec. Calculations'!M123+'CEB-Non-energy other Ind.-neos'!AE44+'CEB-Non-energy other Ind.-neos'!AE45)*BTU_Conversion</f>
        <v>1244651741890648.3</v>
      </c>
      <c r="N3" s="3">
        <f>('CEB-Refineries-cenrf'!AF44+'CEB-Refineries-cenrf'!AF45+'Prim Extr. Sec. Calculations'!N123+'CEB-Non-energy other Ind.-neos'!AF44+'CEB-Non-energy other Ind.-neos'!AF45)*BTU_Conversion</f>
        <v>1248283721355838.3</v>
      </c>
      <c r="O3" s="3">
        <f>('CEB-Refineries-cenrf'!AG44+'CEB-Refineries-cenrf'!AG45+'Prim Extr. Sec. Calculations'!O123+'CEB-Non-energy other Ind.-neos'!AG44+'CEB-Non-energy other Ind.-neos'!AG45)*BTU_Conversion</f>
        <v>1250489941187452</v>
      </c>
      <c r="P3" s="3">
        <f>('CEB-Refineries-cenrf'!AH44+'CEB-Refineries-cenrf'!AH45+'Prim Extr. Sec. Calculations'!P123+'CEB-Non-energy other Ind.-neos'!AH44+'CEB-Non-energy other Ind.-neos'!AH45)*BTU_Conversion</f>
        <v>1250892570287416</v>
      </c>
      <c r="Q3" s="3">
        <f>('CEB-Refineries-cenrf'!AI44+'CEB-Refineries-cenrf'!AI45+'Prim Extr. Sec. Calculations'!Q123+'CEB-Non-energy other Ind.-neos'!AI44+'CEB-Non-energy other Ind.-neos'!AI45)*BTU_Conversion</f>
        <v>1253396143403360.5</v>
      </c>
      <c r="R3" s="3">
        <f>('CEB-Refineries-cenrf'!AJ44+'CEB-Refineries-cenrf'!AJ45+'Prim Extr. Sec. Calculations'!R123+'CEB-Non-energy other Ind.-neos'!AJ44+'CEB-Non-energy other Ind.-neos'!AJ45)*BTU_Conversion</f>
        <v>1255221674995937.8</v>
      </c>
      <c r="S3" s="3">
        <f>('CEB-Refineries-cenrf'!AK44+'CEB-Refineries-cenrf'!AK45+'Prim Extr. Sec. Calculations'!S123+'CEB-Non-energy other Ind.-neos'!AK44+'CEB-Non-energy other Ind.-neos'!AK45)*BTU_Conversion</f>
        <v>1257316313495394.5</v>
      </c>
      <c r="T3" s="3">
        <f>('CEB-Refineries-cenrf'!AL44+'CEB-Refineries-cenrf'!AL45+'Prim Extr. Sec. Calculations'!T123+'CEB-Non-energy other Ind.-neos'!AL44+'CEB-Non-energy other Ind.-neos'!AL45)*BTU_Conversion</f>
        <v>1258998030418091</v>
      </c>
      <c r="U3" s="3">
        <f>('CEB-Refineries-cenrf'!AM44+'CEB-Refineries-cenrf'!AM45+'Prim Extr. Sec. Calculations'!U123+'CEB-Non-energy other Ind.-neos'!AM44+'CEB-Non-energy other Ind.-neos'!AM45)*BTU_Conversion</f>
        <v>1263806440744454</v>
      </c>
      <c r="V3" s="3">
        <f>('CEB-Refineries-cenrf'!AN44+'CEB-Refineries-cenrf'!AN45+'Prim Extr. Sec. Calculations'!V123+'CEB-Non-energy other Ind.-neos'!AN44+'CEB-Non-energy other Ind.-neos'!AN45)*BTU_Conversion</f>
        <v>1267041727281618.5</v>
      </c>
      <c r="W3" s="3">
        <f>('CEB-Refineries-cenrf'!AO44+'CEB-Refineries-cenrf'!AO45+'Prim Extr. Sec. Calculations'!W123+'CEB-Non-energy other Ind.-neos'!AO44+'CEB-Non-energy other Ind.-neos'!AO45)*BTU_Conversion</f>
        <v>1269094376493940.3</v>
      </c>
      <c r="X3" s="3">
        <f>('CEB-Refineries-cenrf'!AP44+'CEB-Refineries-cenrf'!AP45+'Prim Extr. Sec. Calculations'!X123+'CEB-Non-energy other Ind.-neos'!AP44+'CEB-Non-energy other Ind.-neos'!AP45)*BTU_Conversion</f>
        <v>1271319878661661.8</v>
      </c>
      <c r="Y3" s="3">
        <f>('CEB-Refineries-cenrf'!AQ44+'CEB-Refineries-cenrf'!AQ45+'Prim Extr. Sec. Calculations'!Y123+'CEB-Non-energy other Ind.-neos'!AQ44+'CEB-Non-energy other Ind.-neos'!AQ45)*BTU_Conversion</f>
        <v>1276178101603267.8</v>
      </c>
      <c r="Z3" s="3">
        <f>('CEB-Refineries-cenrf'!AR44+'CEB-Refineries-cenrf'!AR45+'Prim Extr. Sec. Calculations'!Z123+'CEB-Non-energy other Ind.-neos'!AR44+'CEB-Non-energy other Ind.-neos'!AR45)*BTU_Conversion</f>
        <v>1280384284769144.3</v>
      </c>
      <c r="AA3" s="3">
        <f>('CEB-Refineries-cenrf'!AS44+'CEB-Refineries-cenrf'!AS45+'Prim Extr. Sec. Calculations'!AA123+'CEB-Non-energy other Ind.-neos'!AS44+'CEB-Non-energy other Ind.-neos'!AS45)*BTU_Conversion</f>
        <v>1283845465761786</v>
      </c>
      <c r="AB3" s="3">
        <f>('CEB-Refineries-cenrf'!AT44+'CEB-Refineries-cenrf'!AT45+'Prim Extr. Sec. Calculations'!AB123+'CEB-Non-energy other Ind.-neos'!AT44+'CEB-Non-energy other Ind.-neos'!AT45)*BTU_Conversion</f>
        <v>1283832713513208</v>
      </c>
      <c r="AC3" s="3">
        <f>('CEB-Refineries-cenrf'!AU44+'CEB-Refineries-cenrf'!AU45+'Prim Extr. Sec. Calculations'!AC123+'CEB-Non-energy other Ind.-neos'!AU44+'CEB-Non-energy other Ind.-neos'!AU45)*BTU_Conversion</f>
        <v>1287055406079461</v>
      </c>
      <c r="AD3" s="3">
        <f>('CEB-Refineries-cenrf'!AV44+'CEB-Refineries-cenrf'!AV45+'Prim Extr. Sec. Calculations'!AD123+'CEB-Non-energy other Ind.-neos'!AV44+'CEB-Non-energy other Ind.-neos'!AV45)*BTU_Conversion</f>
        <v>1293348849013892.5</v>
      </c>
      <c r="AE3" s="3">
        <f>('CEB-Refineries-cenrf'!AW44+'CEB-Refineries-cenrf'!AW45+'Prim Extr. Sec. Calculations'!AE123+'CEB-Non-energy other Ind.-neos'!AW44+'CEB-Non-energy other Ind.-neos'!AW45)*BTU_Conversion</f>
        <v>1298290388618086.5</v>
      </c>
      <c r="AF3" s="3">
        <f>('CEB-Refineries-cenrf'!AX44+'CEB-Refineries-cenrf'!AX45+'Prim Extr. Sec. Calculations'!AF123+'CEB-Non-energy other Ind.-neos'!AX44+'CEB-Non-energy other Ind.-neos'!AX45)*BTU_Conversion</f>
        <v>1302458007442531.5</v>
      </c>
      <c r="AG3" s="3">
        <f>('CEB-Refineries-cenrf'!AY44+'CEB-Refineries-cenrf'!AY45+'Prim Extr. Sec. Calculations'!AG123+'CEB-Non-energy other Ind.-neos'!AY44+'CEB-Non-energy other Ind.-neos'!AY45)*BTU_Conversion</f>
        <v>1308171871100161</v>
      </c>
      <c r="AH3" s="3">
        <f>('CEB-Refineries-cenrf'!AZ44+'CEB-Refineries-cenrf'!AZ45+'Prim Extr. Sec. Calculations'!AH123+'CEB-Non-energy other Ind.-neos'!AZ44+'CEB-Non-energy other Ind.-neos'!AZ45)*BTU_Conversion</f>
        <v>1313798826913666.3</v>
      </c>
      <c r="AI3" s="3">
        <f>('CEB-Refineries-cenrf'!BA44+'CEB-Refineries-cenrf'!BA45+'Prim Extr. Sec. Calculations'!AI123+'CEB-Non-energy other Ind.-neos'!BA44+'CEB-Non-energy other Ind.-neos'!BA45)*BTU_Conversion</f>
        <v>1319308227662781.5</v>
      </c>
    </row>
    <row r="4" spans="1:36" x14ac:dyDescent="0.45">
      <c r="A4" t="s">
        <v>3</v>
      </c>
      <c r="B4" s="3">
        <f>('Iron and Steel'!S25+'Iron and Steel'!S26)*BTU_Conversion</f>
        <v>16575324074702.918</v>
      </c>
      <c r="C4" s="3">
        <f>('Iron and Steel'!T25+'Iron and Steel'!T26)*BTU_Conversion</f>
        <v>16118810566014.611</v>
      </c>
      <c r="D4" s="3">
        <f>('Iron and Steel'!U25+'Iron and Steel'!U26)*BTU_Conversion</f>
        <v>15925296035865.307</v>
      </c>
      <c r="E4" s="3">
        <f>('Iron and Steel'!V25+'Iron and Steel'!V26)*BTU_Conversion</f>
        <v>15531600803628.879</v>
      </c>
      <c r="F4" s="3">
        <f>('Iron and Steel'!W25+'Iron and Steel'!W26)*BTU_Conversion</f>
        <v>15514888862957.24</v>
      </c>
      <c r="G4" s="3">
        <f>('Iron and Steel'!X25+'Iron and Steel'!X26)*BTU_Conversion</f>
        <v>15476049243961.939</v>
      </c>
      <c r="H4" s="3">
        <f>('Iron and Steel'!Y25+'Iron and Steel'!Y26)*BTU_Conversion</f>
        <v>13992715019667</v>
      </c>
      <c r="I4" s="3">
        <f>('Iron and Steel'!Z25+'Iron and Steel'!Z26)*BTU_Conversion</f>
        <v>13873426534534.873</v>
      </c>
      <c r="J4" s="3">
        <f>('Iron and Steel'!AA25+'Iron and Steel'!AA26)*BTU_Conversion</f>
        <v>13807104149567.66</v>
      </c>
      <c r="K4" s="3">
        <f>('Iron and Steel'!AB25+'Iron and Steel'!AB26)*BTU_Conversion</f>
        <v>13630828231928.67</v>
      </c>
      <c r="L4" s="3">
        <f>('Iron and Steel'!AC25+'Iron and Steel'!AC26)*BTU_Conversion</f>
        <v>13548403420011.008</v>
      </c>
      <c r="M4" s="3">
        <f>('Iron and Steel'!AD25+'Iron and Steel'!AD26)*BTU_Conversion</f>
        <v>13273223847820.15</v>
      </c>
      <c r="N4" s="3">
        <f>('Iron and Steel'!AE25+'Iron and Steel'!AE26)*BTU_Conversion</f>
        <v>13182751306988.002</v>
      </c>
      <c r="O4" s="3">
        <f>('Iron and Steel'!AF25+'Iron and Steel'!AF26)*BTU_Conversion</f>
        <v>12938375521252.961</v>
      </c>
      <c r="P4" s="3">
        <f>('Iron and Steel'!AG25+'Iron and Steel'!AG26)*BTU_Conversion</f>
        <v>12846056236402.773</v>
      </c>
      <c r="Q4" s="3">
        <f>('Iron and Steel'!AH25+'Iron and Steel'!AH26)*BTU_Conversion</f>
        <v>12795303150093.645</v>
      </c>
      <c r="R4" s="3">
        <f>('Iron and Steel'!AI25+'Iron and Steel'!AI26)*BTU_Conversion</f>
        <v>12645396049144.965</v>
      </c>
      <c r="S4" s="3">
        <f>('Iron and Steel'!AJ25+'Iron and Steel'!AJ26)*BTU_Conversion</f>
        <v>12517916612993.271</v>
      </c>
      <c r="T4" s="3">
        <f>('Iron and Steel'!AK25+'Iron and Steel'!AK26)*BTU_Conversion</f>
        <v>12377341748721.73</v>
      </c>
      <c r="U4" s="3">
        <f>('Iron and Steel'!AL25+'Iron and Steel'!AL26)*BTU_Conversion</f>
        <v>12233683467485.105</v>
      </c>
      <c r="V4" s="3">
        <f>('Iron and Steel'!AM25+'Iron and Steel'!AM26)*BTU_Conversion</f>
        <v>12147884837713.117</v>
      </c>
      <c r="W4" s="3">
        <f>('Iron and Steel'!AN25+'Iron and Steel'!AN26)*BTU_Conversion</f>
        <v>11792934354774.393</v>
      </c>
      <c r="X4" s="3">
        <f>('Iron and Steel'!AO25+'Iron and Steel'!AO26)*BTU_Conversion</f>
        <v>11632670539553.912</v>
      </c>
      <c r="Y4" s="3">
        <f>('Iron and Steel'!AP25+'Iron and Steel'!AP26)*BTU_Conversion</f>
        <v>11486338359178.408</v>
      </c>
      <c r="Z4" s="3">
        <f>('Iron and Steel'!AQ25+'Iron and Steel'!AQ26)*BTU_Conversion</f>
        <v>11410780245927.1</v>
      </c>
      <c r="AA4" s="3">
        <f>('Iron and Steel'!AR25+'Iron and Steel'!AR26)*BTU_Conversion</f>
        <v>11319185853053.174</v>
      </c>
      <c r="AB4" s="3">
        <f>('Iron and Steel'!AS25+'Iron and Steel'!AS26)*BTU_Conversion</f>
        <v>11196737918715.164</v>
      </c>
      <c r="AC4" s="3">
        <f>('Iron and Steel'!AT25+'Iron and Steel'!AT26)*BTU_Conversion</f>
        <v>11051958417194.367</v>
      </c>
      <c r="AD4" s="3">
        <f>('Iron and Steel'!AU25+'Iron and Steel'!AU26)*BTU_Conversion</f>
        <v>10904487326284.594</v>
      </c>
      <c r="AE4" s="3">
        <f>('Iron and Steel'!AV25+'Iron and Steel'!AV26)*BTU_Conversion</f>
        <v>10798221463993.383</v>
      </c>
      <c r="AF4" s="3">
        <f>('Iron and Steel'!AW25+'Iron and Steel'!AW26)*BTU_Conversion</f>
        <v>10678850934681.359</v>
      </c>
      <c r="AG4" s="3">
        <f>('Iron and Steel'!AX25+'Iron and Steel'!AX26)*BTU_Conversion</f>
        <v>10562197134176.08</v>
      </c>
      <c r="AH4" s="3">
        <f>('Iron and Steel'!AY25+'Iron and Steel'!AY26)*BTU_Conversion</f>
        <v>10248413804013.389</v>
      </c>
      <c r="AI4" s="3">
        <f>('Iron and Steel'!AZ25+'Iron and Steel'!AZ26)*BTU_Conversion</f>
        <v>9991990075786.709</v>
      </c>
    </row>
    <row r="5" spans="1:36" x14ac:dyDescent="0.45">
      <c r="A5" t="s">
        <v>4</v>
      </c>
      <c r="B5" s="3">
        <f>(Chemicals!S26+Chemicals!S27+Chemicals!S48+Chemicals!S49)*BTU_Conversion</f>
        <v>449307446396660.81</v>
      </c>
      <c r="C5" s="3">
        <f>(Chemicals!T26+Chemicals!T27+Chemicals!T48+Chemicals!T49)*BTU_Conversion</f>
        <v>448639461373388.38</v>
      </c>
      <c r="D5" s="3">
        <f>(Chemicals!U26+Chemicals!U27+Chemicals!U48+Chemicals!U49)*BTU_Conversion</f>
        <v>446627844817779.75</v>
      </c>
      <c r="E5" s="3">
        <f>(Chemicals!V26+Chemicals!V27+Chemicals!V48+Chemicals!V49)*BTU_Conversion</f>
        <v>444143382998975.94</v>
      </c>
      <c r="F5" s="3">
        <f>(Chemicals!W26+Chemicals!W27+Chemicals!W48+Chemicals!W49)*BTU_Conversion</f>
        <v>437463509868101.06</v>
      </c>
      <c r="G5" s="3">
        <f>(Chemicals!X26+Chemicals!X27+Chemicals!X48+Chemicals!X49)*BTU_Conversion</f>
        <v>428528319496278.94</v>
      </c>
      <c r="H5" s="3">
        <f>(Chemicals!Y26+Chemicals!Y27+Chemicals!Y48+Chemicals!Y49)*BTU_Conversion</f>
        <v>402945659559363.63</v>
      </c>
      <c r="I5" s="3">
        <f>(Chemicals!Z26+Chemicals!Z27+Chemicals!Z48+Chemicals!Z49)*BTU_Conversion</f>
        <v>384852743294415.5</v>
      </c>
      <c r="J5" s="3">
        <f>(Chemicals!AA26+Chemicals!AA27+Chemicals!AA48+Chemicals!AA49)*BTU_Conversion</f>
        <v>375068176928087.69</v>
      </c>
      <c r="K5" s="3">
        <f>(Chemicals!AB26+Chemicals!AB27+Chemicals!AB48+Chemicals!AB49)*BTU_Conversion</f>
        <v>362476071942949.63</v>
      </c>
      <c r="L5" s="3">
        <f>(Chemicals!AC26+Chemicals!AC27+Chemicals!AC48+Chemicals!AC49)*BTU_Conversion</f>
        <v>330834952998601.63</v>
      </c>
      <c r="M5" s="3">
        <f>(Chemicals!AD26+Chemicals!AD27+Chemicals!AD48+Chemicals!AD49)*BTU_Conversion</f>
        <v>313610423505306.56</v>
      </c>
      <c r="N5" s="3">
        <f>(Chemicals!AE26+Chemicals!AE27+Chemicals!AE48+Chemicals!AE49)*BTU_Conversion</f>
        <v>308327065975794</v>
      </c>
      <c r="O5" s="3">
        <f>(Chemicals!AF26+Chemicals!AF27+Chemicals!AF48+Chemicals!AF49)*BTU_Conversion</f>
        <v>276064804261573.5</v>
      </c>
      <c r="P5" s="3">
        <f>(Chemicals!AG26+Chemicals!AG27+Chemicals!AG48+Chemicals!AG49)*BTU_Conversion</f>
        <v>261739328846509.28</v>
      </c>
      <c r="Q5" s="3">
        <f>(Chemicals!AH26+Chemicals!AH27+Chemicals!AH48+Chemicals!AH49)*BTU_Conversion</f>
        <v>242918538318665.44</v>
      </c>
      <c r="R5" s="3">
        <f>(Chemicals!AI26+Chemicals!AI27+Chemicals!AI48+Chemicals!AI49)*BTU_Conversion</f>
        <v>208577030835252.72</v>
      </c>
      <c r="S5" s="3">
        <f>(Chemicals!AJ26+Chemicals!AJ27+Chemicals!AJ48+Chemicals!AJ49)*BTU_Conversion</f>
        <v>200026562778586.5</v>
      </c>
      <c r="T5" s="3">
        <f>(Chemicals!AK26+Chemicals!AK27+Chemicals!AK48+Chemicals!AK49)*BTU_Conversion</f>
        <v>179931713020426.59</v>
      </c>
      <c r="U5" s="3">
        <f>(Chemicals!AL26+Chemicals!AL27+Chemicals!AL48+Chemicals!AL49)*BTU_Conversion</f>
        <v>178775319725278.63</v>
      </c>
      <c r="V5" s="3">
        <f>(Chemicals!AM26+Chemicals!AM27+Chemicals!AM48+Chemicals!AM49)*BTU_Conversion</f>
        <v>169584573188471.56</v>
      </c>
      <c r="W5" s="3">
        <f>(Chemicals!AN26+Chemicals!AN27+Chemicals!AN48+Chemicals!AN49)*BTU_Conversion</f>
        <v>158844656348948.06</v>
      </c>
      <c r="X5" s="3">
        <f>(Chemicals!AO26+Chemicals!AO27+Chemicals!AO48+Chemicals!AO49)*BTU_Conversion</f>
        <v>149755665755765.03</v>
      </c>
      <c r="Y5" s="3">
        <f>(Chemicals!AP26+Chemicals!AP27+Chemicals!AP48+Chemicals!AP49)*BTU_Conversion</f>
        <v>141345652290742.69</v>
      </c>
      <c r="Z5" s="3">
        <f>(Chemicals!AQ26+Chemicals!AQ27+Chemicals!AQ48+Chemicals!AQ49)*BTU_Conversion</f>
        <v>129564957501482.77</v>
      </c>
      <c r="AA5" s="3">
        <f>(Chemicals!AR26+Chemicals!AR27+Chemicals!AR48+Chemicals!AR49)*BTU_Conversion</f>
        <v>119794153765088.78</v>
      </c>
      <c r="AB5" s="3">
        <f>(Chemicals!AS26+Chemicals!AS27+Chemicals!AS48+Chemicals!AS49)*BTU_Conversion</f>
        <v>100179082529453.28</v>
      </c>
      <c r="AC5" s="3">
        <f>(Chemicals!AT26+Chemicals!AT27+Chemicals!AT48+Chemicals!AT49)*BTU_Conversion</f>
        <v>87370581400388.828</v>
      </c>
      <c r="AD5" s="3">
        <f>(Chemicals!AU26+Chemicals!AU27+Chemicals!AU48+Chemicals!AU49)*BTU_Conversion</f>
        <v>81166877619576.656</v>
      </c>
      <c r="AE5" s="3">
        <f>(Chemicals!AV26+Chemicals!AV27+Chemicals!AV48+Chemicals!AV49)*BTU_Conversion</f>
        <v>74482398709866.438</v>
      </c>
      <c r="AF5" s="3">
        <f>(Chemicals!AW26+Chemicals!AW27+Chemicals!AW48+Chemicals!AW49)*BTU_Conversion</f>
        <v>60527683049039.625</v>
      </c>
      <c r="AG5" s="3">
        <f>(Chemicals!AX26+Chemicals!AX27+Chemicals!AX48+Chemicals!AX49)*BTU_Conversion</f>
        <v>53822687547475.906</v>
      </c>
      <c r="AH5" s="3">
        <f>(Chemicals!AY26+Chemicals!AY27+Chemicals!AY48+Chemicals!AY49)*BTU_Conversion</f>
        <v>51138475095647.836</v>
      </c>
      <c r="AI5" s="3">
        <f>(Chemicals!AZ26+Chemicals!AZ27+Chemicals!AZ48+Chemicals!AZ49)*BTU_Conversion</f>
        <v>41877733373643.406</v>
      </c>
      <c r="AJ5" s="132"/>
    </row>
    <row r="6" spans="1:36" x14ac:dyDescent="0.45">
      <c r="A6" t="s">
        <v>5</v>
      </c>
      <c r="B6" s="3">
        <f>'Prim Extr. Sec. Calculations'!B92*BTU_Conversion</f>
        <v>12912656232.459812</v>
      </c>
      <c r="C6" s="3">
        <f>'Prim Extr. Sec. Calculations'!C92*BTU_Conversion</f>
        <v>12887811157.958788</v>
      </c>
      <c r="D6" s="3">
        <f>'Prim Extr. Sec. Calculations'!D92*BTU_Conversion</f>
        <v>12850870520.010977</v>
      </c>
      <c r="E6" s="3">
        <f>'Prim Extr. Sec. Calculations'!E92*BTU_Conversion</f>
        <v>12808213758.555103</v>
      </c>
      <c r="F6" s="3">
        <f>'Prim Extr. Sec. Calculations'!F92*BTU_Conversion</f>
        <v>12797688157.687271</v>
      </c>
      <c r="G6" s="3">
        <f>'Prim Extr. Sec. Calculations'!G92*BTU_Conversion</f>
        <v>12780241694.887032</v>
      </c>
      <c r="H6" s="3">
        <f>'Prim Extr. Sec. Calculations'!H92*BTU_Conversion</f>
        <v>12650269462.689177</v>
      </c>
      <c r="I6" s="3">
        <f>'Prim Extr. Sec. Calculations'!I92*BTU_Conversion</f>
        <v>12515830846.633411</v>
      </c>
      <c r="J6" s="3">
        <f>'Prim Extr. Sec. Calculations'!J92*BTU_Conversion</f>
        <v>12456955706.882191</v>
      </c>
      <c r="K6" s="3">
        <f>'Prim Extr. Sec. Calculations'!K92*BTU_Conversion</f>
        <v>12372048963.913313</v>
      </c>
      <c r="L6" s="3">
        <f>'Prim Extr. Sec. Calculations'!L92*BTU_Conversion</f>
        <v>12309316234.52877</v>
      </c>
      <c r="M6" s="3">
        <f>'Prim Extr. Sec. Calculations'!M92*BTU_Conversion</f>
        <v>12167693798.743486</v>
      </c>
      <c r="N6" s="3">
        <f>'Prim Extr. Sec. Calculations'!N92*BTU_Conversion</f>
        <v>12107593579.425428</v>
      </c>
      <c r="O6" s="3">
        <f>'Prim Extr. Sec. Calculations'!O92*BTU_Conversion</f>
        <v>12061583249.397909</v>
      </c>
      <c r="P6" s="3">
        <f>'Prim Extr. Sec. Calculations'!P92*BTU_Conversion</f>
        <v>12011935585.111259</v>
      </c>
      <c r="Q6" s="3">
        <f>'Prim Extr. Sec. Calculations'!Q92*BTU_Conversion</f>
        <v>11923633621.375465</v>
      </c>
      <c r="R6" s="3">
        <f>'Prim Extr. Sec. Calculations'!R92*BTU_Conversion</f>
        <v>11799601627.202534</v>
      </c>
      <c r="S6" s="3">
        <f>'Prim Extr. Sec. Calculations'!S92*BTU_Conversion</f>
        <v>11734738111.007713</v>
      </c>
      <c r="T6" s="3">
        <f>'Prim Extr. Sec. Calculations'!T92*BTU_Conversion</f>
        <v>11620924955.258646</v>
      </c>
      <c r="U6" s="3">
        <f>'Prim Extr. Sec. Calculations'!U92*BTU_Conversion</f>
        <v>11588686618.630644</v>
      </c>
      <c r="V6" s="3">
        <f>'Prim Extr. Sec. Calculations'!V92*BTU_Conversion</f>
        <v>11536709565.118071</v>
      </c>
      <c r="W6" s="3">
        <f>'Prim Extr. Sec. Calculations'!W92*BTU_Conversion</f>
        <v>11480835971.195642</v>
      </c>
      <c r="X6" s="3">
        <f>'Prim Extr. Sec. Calculations'!X92*BTU_Conversion</f>
        <v>11426293069.643391</v>
      </c>
      <c r="Y6" s="3">
        <f>'Prim Extr. Sec. Calculations'!Y92*BTU_Conversion</f>
        <v>11370856894.384953</v>
      </c>
      <c r="Z6" s="3">
        <f>'Prim Extr. Sec. Calculations'!Z92*BTU_Conversion</f>
        <v>11329542521.44742</v>
      </c>
      <c r="AA6" s="3">
        <f>'Prim Extr. Sec. Calculations'!AA92*BTU_Conversion</f>
        <v>11290444518.659187</v>
      </c>
      <c r="AB6" s="3">
        <f>'Prim Extr. Sec. Calculations'!AB92*BTU_Conversion</f>
        <v>11084452187.310007</v>
      </c>
      <c r="AC6" s="3">
        <f>'Prim Extr. Sec. Calculations'!AC92*BTU_Conversion</f>
        <v>10894602852.870714</v>
      </c>
      <c r="AD6" s="3">
        <f>'Prim Extr. Sec. Calculations'!AD92*BTU_Conversion</f>
        <v>10814222213.253181</v>
      </c>
      <c r="AE6" s="3">
        <f>'Prim Extr. Sec. Calculations'!AE92*BTU_Conversion</f>
        <v>10689830823.857344</v>
      </c>
      <c r="AF6" s="3">
        <f>'Prim Extr. Sec. Calculations'!AF92*BTU_Conversion</f>
        <v>10582702366.247362</v>
      </c>
      <c r="AG6" s="3">
        <f>'Prim Extr. Sec. Calculations'!AG92*BTU_Conversion</f>
        <v>10386752542.027328</v>
      </c>
      <c r="AH6" s="3">
        <f>'Prim Extr. Sec. Calculations'!AH92*BTU_Conversion</f>
        <v>10281938836.325787</v>
      </c>
      <c r="AI6" s="3">
        <f>'Prim Extr. Sec. Calculations'!AI92*BTU_Conversion</f>
        <v>10189821130.001566</v>
      </c>
    </row>
    <row r="7" spans="1:36" x14ac:dyDescent="0.45">
      <c r="A7" t="s">
        <v>6</v>
      </c>
      <c r="B7">
        <v>0</v>
      </c>
      <c r="C7" s="388">
        <v>0</v>
      </c>
      <c r="D7" s="388">
        <v>0</v>
      </c>
      <c r="E7" s="388">
        <v>0</v>
      </c>
      <c r="F7" s="388">
        <v>0</v>
      </c>
      <c r="G7" s="388">
        <v>0</v>
      </c>
      <c r="H7" s="388">
        <v>0</v>
      </c>
      <c r="I7" s="388">
        <v>0</v>
      </c>
      <c r="J7" s="388">
        <v>0</v>
      </c>
      <c r="K7" s="388">
        <v>0</v>
      </c>
      <c r="L7" s="388">
        <v>0</v>
      </c>
      <c r="M7" s="388">
        <v>0</v>
      </c>
      <c r="N7" s="388">
        <v>0</v>
      </c>
      <c r="O7" s="388">
        <v>0</v>
      </c>
      <c r="P7" s="388">
        <v>0</v>
      </c>
      <c r="Q7" s="388">
        <v>0</v>
      </c>
      <c r="R7" s="388">
        <v>0</v>
      </c>
      <c r="S7" s="388">
        <v>0</v>
      </c>
      <c r="T7" s="388">
        <v>0</v>
      </c>
      <c r="U7" s="388">
        <v>0</v>
      </c>
      <c r="V7" s="388">
        <v>0</v>
      </c>
      <c r="W7" s="388">
        <v>0</v>
      </c>
      <c r="X7" s="388">
        <v>0</v>
      </c>
      <c r="Y7" s="388">
        <v>0</v>
      </c>
      <c r="Z7" s="388">
        <v>0</v>
      </c>
      <c r="AA7" s="388">
        <v>0</v>
      </c>
      <c r="AB7" s="388">
        <v>0</v>
      </c>
      <c r="AC7" s="388">
        <v>0</v>
      </c>
      <c r="AD7" s="388">
        <v>0</v>
      </c>
      <c r="AE7" s="388">
        <v>0</v>
      </c>
      <c r="AF7" s="388">
        <v>0</v>
      </c>
      <c r="AG7" s="388">
        <v>0</v>
      </c>
      <c r="AH7" s="388">
        <v>0</v>
      </c>
      <c r="AI7" s="388">
        <v>0</v>
      </c>
    </row>
    <row r="8" spans="1:36" x14ac:dyDescent="0.45">
      <c r="A8" t="s">
        <v>7</v>
      </c>
      <c r="B8" s="3">
        <f>Agriculture!S17*BTU_Conversion</f>
        <v>25156842507966.813</v>
      </c>
      <c r="C8" s="3">
        <f>Agriculture!T17*BTU_Conversion</f>
        <v>25487537324763.82</v>
      </c>
      <c r="D8" s="3">
        <f>Agriculture!U17*BTU_Conversion</f>
        <v>25697485137837.602</v>
      </c>
      <c r="E8" s="3">
        <f>Agriculture!V17*BTU_Conversion</f>
        <v>25660203830150.469</v>
      </c>
      <c r="F8" s="3">
        <f>Agriculture!W17*BTU_Conversion</f>
        <v>25812045827349.621</v>
      </c>
      <c r="G8" s="3">
        <f>Agriculture!X17*BTU_Conversion</f>
        <v>25925514249306.367</v>
      </c>
      <c r="H8" s="3">
        <f>Agriculture!Y17*BTU_Conversion</f>
        <v>25810129486354.656</v>
      </c>
      <c r="I8" s="3">
        <f>Agriculture!Z17*BTU_Conversion</f>
        <v>25740807009504.066</v>
      </c>
      <c r="J8" s="3">
        <f>Agriculture!AA17*BTU_Conversion</f>
        <v>25385836571413.668</v>
      </c>
      <c r="K8" s="3">
        <f>Agriculture!AB17*BTU_Conversion</f>
        <v>25410835290688.043</v>
      </c>
      <c r="L8" s="3">
        <f>Agriculture!AC17*BTU_Conversion</f>
        <v>25277715674124.145</v>
      </c>
      <c r="M8" s="3">
        <f>Agriculture!AD17*BTU_Conversion</f>
        <v>25135386719763.258</v>
      </c>
      <c r="N8" s="3">
        <f>Agriculture!AE17*BTU_Conversion</f>
        <v>24789110633001.855</v>
      </c>
      <c r="O8" s="3">
        <f>Agriculture!AF17*BTU_Conversion</f>
        <v>24576871255256.113</v>
      </c>
      <c r="P8" s="3">
        <f>Agriculture!AG17*BTU_Conversion</f>
        <v>24436147406733.395</v>
      </c>
      <c r="Q8" s="3">
        <f>Agriculture!AH17*BTU_Conversion</f>
        <v>24258423153750.387</v>
      </c>
      <c r="R8" s="3">
        <f>Agriculture!AI17*BTU_Conversion</f>
        <v>24006456541571.895</v>
      </c>
      <c r="S8" s="3">
        <f>Agriculture!AJ17*BTU_Conversion</f>
        <v>24145488902867.02</v>
      </c>
      <c r="T8" s="3">
        <f>Agriculture!AK17*BTU_Conversion</f>
        <v>24226630158895.551</v>
      </c>
      <c r="U8" s="3">
        <f>Agriculture!AL17*BTU_Conversion</f>
        <v>24333310741638.109</v>
      </c>
      <c r="V8" s="3">
        <f>Agriculture!AM17*BTU_Conversion</f>
        <v>24322924337981</v>
      </c>
      <c r="W8" s="3">
        <f>Agriculture!AN17*BTU_Conversion</f>
        <v>24330478259407.781</v>
      </c>
      <c r="X8" s="3">
        <f>Agriculture!AO17*BTU_Conversion</f>
        <v>24165309018080.07</v>
      </c>
      <c r="Y8" s="3">
        <f>Agriculture!AP17*BTU_Conversion</f>
        <v>24200740072051.559</v>
      </c>
      <c r="Z8" s="3">
        <f>Agriculture!AQ17*BTU_Conversion</f>
        <v>24262456029272.516</v>
      </c>
      <c r="AA8" s="3">
        <f>Agriculture!AR17*BTU_Conversion</f>
        <v>24302548170143.859</v>
      </c>
      <c r="AB8" s="3">
        <f>Agriculture!AS17*BTU_Conversion</f>
        <v>24290934679544.891</v>
      </c>
      <c r="AC8" s="3">
        <f>Agriculture!AT17*BTU_Conversion</f>
        <v>24430079818249.273</v>
      </c>
      <c r="AD8" s="3">
        <f>Agriculture!AU17*BTU_Conversion</f>
        <v>24596107787363.613</v>
      </c>
      <c r="AE8" s="3">
        <f>Agriculture!AV17*BTU_Conversion</f>
        <v>24770716599482.27</v>
      </c>
      <c r="AF8" s="3">
        <f>Agriculture!AW17*BTU_Conversion</f>
        <v>24918804352186.707</v>
      </c>
      <c r="AG8" s="3">
        <f>Agriculture!AX17*BTU_Conversion</f>
        <v>25042953356908.914</v>
      </c>
      <c r="AH8" s="3">
        <f>Agriculture!AY17*BTU_Conversion</f>
        <v>25174115092245.824</v>
      </c>
      <c r="AI8" s="3">
        <f>Agriculture!AZ17*BTU_Conversion</f>
        <v>25300893701931.059</v>
      </c>
      <c r="AJ8" s="3"/>
    </row>
    <row r="9" spans="1:36" x14ac:dyDescent="0.45">
      <c r="A9" t="s">
        <v>8</v>
      </c>
      <c r="B9" s="3">
        <f>('Overview Industry'!S35+'Overview Industry'!S36)*BTU_Conversion-SUM(B2,B4)-Chemicals!S26-Chemicals!S27</f>
        <v>227523963709939.41</v>
      </c>
      <c r="C9" s="3">
        <f>('Overview Industry'!T35+'Overview Industry'!T36)*BTU_Conversion-SUM(C2,C4)-Chemicals!T26-Chemicals!T27</f>
        <v>223145131732394.28</v>
      </c>
      <c r="D9" s="3">
        <f>('Overview Industry'!U35+'Overview Industry'!U36)*BTU_Conversion-SUM(D2,D4)-Chemicals!U26-Chemicals!U27</f>
        <v>216723297003704.38</v>
      </c>
      <c r="E9" s="3">
        <f>('Overview Industry'!V35+'Overview Industry'!V36)*BTU_Conversion-SUM(E2,E4)-Chemicals!V26-Chemicals!V27</f>
        <v>212712180038554.81</v>
      </c>
      <c r="F9" s="3">
        <f>('Overview Industry'!W35+'Overview Industry'!W36)*BTU_Conversion-SUM(F2,F4)-Chemicals!W26-Chemicals!W27</f>
        <v>210860985092602.16</v>
      </c>
      <c r="G9" s="3">
        <f>('Overview Industry'!X35+'Overview Industry'!X36)*BTU_Conversion-SUM(G2,G4)-Chemicals!X26-Chemicals!X27</f>
        <v>206336779854935.5</v>
      </c>
      <c r="H9" s="3">
        <f>('Overview Industry'!Y35+'Overview Industry'!Y36)*BTU_Conversion-SUM(H2,H4)-Chemicals!Y26-Chemicals!Y27</f>
        <v>191393381779874.75</v>
      </c>
      <c r="I9" s="3">
        <f>('Overview Industry'!Z35+'Overview Industry'!Z36)*BTU_Conversion-SUM(I2,I4)-Chemicals!Z26-Chemicals!Z27</f>
        <v>179406109886206.13</v>
      </c>
      <c r="J9" s="3">
        <f>('Overview Industry'!AA35+'Overview Industry'!AA36)*BTU_Conversion-SUM(J2,J4)-Chemicals!AA26-Chemicals!AA27</f>
        <v>174060335310971.97</v>
      </c>
      <c r="K9" s="3">
        <f>('Overview Industry'!AB35+'Overview Industry'!AB36)*BTU_Conversion-SUM(K2,K4)-Chemicals!AB26-Chemicals!AB27</f>
        <v>166499363462429.5</v>
      </c>
      <c r="L9" s="3">
        <f>('Overview Industry'!AC35+'Overview Industry'!AC36)*BTU_Conversion-SUM(L2,L4)-Chemicals!AC26-Chemicals!AC27</f>
        <v>157040116472064.09</v>
      </c>
      <c r="M9" s="3">
        <f>('Overview Industry'!AD35+'Overview Industry'!AD36)*BTU_Conversion-SUM(M2,M4)-Chemicals!AD26-Chemicals!AD27</f>
        <v>145092860967276.06</v>
      </c>
      <c r="N9" s="3">
        <f>('Overview Industry'!AE35+'Overview Industry'!AE36)*BTU_Conversion-SUM(N2,N4)-Chemicals!AE26-Chemicals!AE27</f>
        <v>138973994434618</v>
      </c>
      <c r="O9" s="3">
        <f>('Overview Industry'!AF35+'Overview Industry'!AF36)*BTU_Conversion-SUM(O2,O4)-Chemicals!AF26-Chemicals!AF27</f>
        <v>129179959966306.28</v>
      </c>
      <c r="P9" s="3">
        <f>('Overview Industry'!AG35+'Overview Industry'!AG36)*BTU_Conversion-SUM(P2,P4)-Chemicals!AG26-Chemicals!AG27</f>
        <v>123721286110510.3</v>
      </c>
      <c r="Q9" s="3">
        <f>('Overview Industry'!AH35+'Overview Industry'!AH36)*BTU_Conversion-SUM(Q2,Q4)-Chemicals!AH26-Chemicals!AH27</f>
        <v>111179636703711.83</v>
      </c>
      <c r="R9" s="3">
        <f>('Overview Industry'!AI35+'Overview Industry'!AI36)*BTU_Conversion-SUM(R2,R4)-Chemicals!AI26-Chemicals!AI27</f>
        <v>98254882839324.188</v>
      </c>
      <c r="S9" s="3">
        <f>('Overview Industry'!AJ35+'Overview Industry'!AJ36)*BTU_Conversion-SUM(S2,S4)-Chemicals!AJ26-Chemicals!AJ27</f>
        <v>88289048316662.969</v>
      </c>
      <c r="T9" s="3">
        <f>('Overview Industry'!AK35+'Overview Industry'!AK36)*BTU_Conversion-SUM(T2,T4)-Chemicals!AK26-Chemicals!AK27</f>
        <v>75093881412497</v>
      </c>
      <c r="U9" s="3">
        <f>('Overview Industry'!AL35+'Overview Industry'!AL36)*BTU_Conversion-SUM(U2,U4)-Chemicals!AL26-Chemicals!AL27</f>
        <v>73729486379014.359</v>
      </c>
      <c r="V9" s="3">
        <f>('Overview Industry'!AM35+'Overview Industry'!AM36)*BTU_Conversion-SUM(V2,V4)-Chemicals!AM26-Chemicals!AM27</f>
        <v>68042793515276.297</v>
      </c>
      <c r="W9" s="3">
        <f>('Overview Industry'!AN35+'Overview Industry'!AN36)*BTU_Conversion-SUM(W2,W4)-Chemicals!AN26-Chemicals!AN27</f>
        <v>64934000318667.594</v>
      </c>
      <c r="X9" s="3">
        <f>('Overview Industry'!AO35+'Overview Industry'!AO36)*BTU_Conversion-SUM(X2,X4)-Chemicals!AO26-Chemicals!AO27</f>
        <v>62082912859171.195</v>
      </c>
      <c r="Y9" s="3">
        <f>('Overview Industry'!AP35+'Overview Industry'!AP36)*BTU_Conversion-SUM(Y2,Y4)-Chemicals!AP26-Chemicals!AP27</f>
        <v>59492893568173.547</v>
      </c>
      <c r="Z9" s="3">
        <f>('Overview Industry'!AQ35+'Overview Industry'!AQ36)*BTU_Conversion-SUM(Z2,Z4)-Chemicals!AQ26-Chemicals!AQ27</f>
        <v>56931835601642.742</v>
      </c>
      <c r="AA9" s="3">
        <f>('Overview Industry'!AR35+'Overview Industry'!AR36)*BTU_Conversion-SUM(AA2,AA4)-Chemicals!AR26-Chemicals!AR27</f>
        <v>54493177104958</v>
      </c>
      <c r="AB9" s="3">
        <f>('Overview Industry'!AS35+'Overview Industry'!AS36)*BTU_Conversion-SUM(AB2,AB4)-Chemicals!AS26-Chemicals!AS27</f>
        <v>46578527322383.867</v>
      </c>
      <c r="AC9" s="3">
        <f>('Overview Industry'!AT35+'Overview Industry'!AT36)*BTU_Conversion-SUM(AC2,AC4)-Chemicals!AT26-Chemicals!AT27</f>
        <v>39860529456826.141</v>
      </c>
      <c r="AD9" s="3">
        <f>('Overview Industry'!AU35+'Overview Industry'!AU36)*BTU_Conversion-SUM(AD2,AD4)-Chemicals!AU26-Chemicals!AU27</f>
        <v>36139130690301.914</v>
      </c>
      <c r="AE9" s="3">
        <f>('Overview Industry'!AV35+'Overview Industry'!AV36)*BTU_Conversion-SUM(AE2,AE4)-Chemicals!AV26-Chemicals!AV27</f>
        <v>32944848817028.605</v>
      </c>
      <c r="AF9" s="3">
        <f>('Overview Industry'!AW35+'Overview Industry'!AW36)*BTU_Conversion-SUM(AF2,AF4)-Chemicals!AW26-Chemicals!AW27</f>
        <v>29307301649793.766</v>
      </c>
      <c r="AG9" s="3">
        <f>('Overview Industry'!AX35+'Overview Industry'!AX36)*BTU_Conversion-SUM(AG2,AG4)-Chemicals!AX26-Chemicals!AX27</f>
        <v>24904959566430.496</v>
      </c>
      <c r="AH9" s="3">
        <f>('Overview Industry'!AY35+'Overview Industry'!AY36)*BTU_Conversion-SUM(AH2,AH4)-Chemicals!AY26-Chemicals!AY27</f>
        <v>22506631122866.059</v>
      </c>
      <c r="AI9" s="3">
        <f>('Overview Industry'!AZ35+'Overview Industry'!AZ36)*BTU_Conversion-SUM(AI2,AI4)-Chemicals!AZ26-Chemicals!AZ27</f>
        <v>20015938928655.609</v>
      </c>
      <c r="AJ9" s="3"/>
    </row>
  </sheetData>
  <pageMargins left="0.7" right="0.7" top="0.75" bottom="0.75" header="0.3" footer="0.3"/>
  <pageSetup paperSize="9"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theme="8" tint="-0.499984740745262"/>
  </sheetPr>
  <dimension ref="A1:AJ9"/>
  <sheetViews>
    <sheetView workbookViewId="0"/>
  </sheetViews>
  <sheetFormatPr defaultColWidth="9.1328125" defaultRowHeight="14.25" x14ac:dyDescent="0.45"/>
  <cols>
    <col min="1" max="1" width="39.86328125" customWidth="1"/>
    <col min="2" max="2" width="12.73046875" bestFit="1" customWidth="1"/>
  </cols>
  <sheetData>
    <row r="1" spans="1:36" x14ac:dyDescent="0.45">
      <c r="A1" s="1" t="s">
        <v>0</v>
      </c>
      <c r="B1" s="1">
        <v>2017</v>
      </c>
      <c r="C1" s="1">
        <v>2018</v>
      </c>
      <c r="D1" s="1">
        <v>2019</v>
      </c>
      <c r="E1" s="1">
        <v>2020</v>
      </c>
      <c r="F1" s="1">
        <v>2021</v>
      </c>
      <c r="G1" s="1">
        <v>2022</v>
      </c>
      <c r="H1" s="1">
        <v>2023</v>
      </c>
      <c r="I1" s="1">
        <v>2024</v>
      </c>
      <c r="J1" s="1">
        <v>2025</v>
      </c>
      <c r="K1" s="1">
        <v>2026</v>
      </c>
      <c r="L1" s="1">
        <v>2027</v>
      </c>
      <c r="M1" s="1">
        <v>2028</v>
      </c>
      <c r="N1" s="1">
        <v>2029</v>
      </c>
      <c r="O1" s="1">
        <v>2030</v>
      </c>
      <c r="P1" s="1">
        <v>2031</v>
      </c>
      <c r="Q1" s="1">
        <v>2032</v>
      </c>
      <c r="R1" s="1">
        <v>2033</v>
      </c>
      <c r="S1" s="1">
        <v>2034</v>
      </c>
      <c r="T1" s="1">
        <v>2035</v>
      </c>
      <c r="U1" s="1">
        <v>2036</v>
      </c>
      <c r="V1" s="1">
        <v>2037</v>
      </c>
      <c r="W1" s="1">
        <v>2038</v>
      </c>
      <c r="X1" s="1">
        <v>2039</v>
      </c>
      <c r="Y1" s="1">
        <v>2040</v>
      </c>
      <c r="Z1" s="1">
        <v>2041</v>
      </c>
      <c r="AA1" s="1">
        <v>2042</v>
      </c>
      <c r="AB1" s="1">
        <v>2043</v>
      </c>
      <c r="AC1" s="1">
        <v>2044</v>
      </c>
      <c r="AD1" s="1">
        <v>2045</v>
      </c>
      <c r="AE1" s="1">
        <v>2046</v>
      </c>
      <c r="AF1" s="1">
        <v>2047</v>
      </c>
      <c r="AG1" s="1">
        <v>2048</v>
      </c>
      <c r="AH1" s="1">
        <v>2049</v>
      </c>
      <c r="AI1" s="1">
        <v>2050</v>
      </c>
    </row>
    <row r="2" spans="1:36" x14ac:dyDescent="0.45">
      <c r="A2" t="s">
        <v>1</v>
      </c>
      <c r="B2" s="3">
        <f>'Non-Metallic Minerals'!S23*BTU_Conversion</f>
        <v>9874497603434.8145</v>
      </c>
      <c r="C2" s="3">
        <f>'Non-Metallic Minerals'!T23*BTU_Conversion</f>
        <v>9906747730495.0801</v>
      </c>
      <c r="D2" s="3">
        <f>'Non-Metallic Minerals'!U23*BTU_Conversion</f>
        <v>9677894445357.0527</v>
      </c>
      <c r="E2" s="3">
        <f>'Non-Metallic Minerals'!V23*BTU_Conversion</f>
        <v>9550414061063.1523</v>
      </c>
      <c r="F2" s="3">
        <f>'Non-Metallic Minerals'!W23*BTU_Conversion</f>
        <v>9536044121779.1289</v>
      </c>
      <c r="G2" s="3">
        <f>'Non-Metallic Minerals'!X23*BTU_Conversion</f>
        <v>9480694287523.8359</v>
      </c>
      <c r="H2" s="3">
        <f>'Non-Metallic Minerals'!Y23*BTU_Conversion</f>
        <v>9002788645733.3613</v>
      </c>
      <c r="I2" s="3">
        <f>'Non-Metallic Minerals'!Z23*BTU_Conversion</f>
        <v>8891649219141.1719</v>
      </c>
      <c r="J2" s="3">
        <f>'Non-Metallic Minerals'!AA23*BTU_Conversion</f>
        <v>8503743640593.9072</v>
      </c>
      <c r="K2" s="3">
        <f>'Non-Metallic Minerals'!AB23*BTU_Conversion</f>
        <v>8586285846883.7998</v>
      </c>
      <c r="L2" s="3">
        <f>'Non-Metallic Minerals'!AC23*BTU_Conversion</f>
        <v>8543417737348.0127</v>
      </c>
      <c r="M2" s="3">
        <f>'Non-Metallic Minerals'!AD23*BTU_Conversion</f>
        <v>8653059675100.4102</v>
      </c>
      <c r="N2" s="3">
        <f>'Non-Metallic Minerals'!AE23*BTU_Conversion</f>
        <v>8626626969761.167</v>
      </c>
      <c r="O2" s="3">
        <f>'Non-Metallic Minerals'!AF23*BTU_Conversion</f>
        <v>8555516226656.3848</v>
      </c>
      <c r="P2" s="3">
        <f>'Non-Metallic Minerals'!AG23*BTU_Conversion</f>
        <v>8557549526529.6953</v>
      </c>
      <c r="Q2" s="3">
        <f>'Non-Metallic Minerals'!AH23*BTU_Conversion</f>
        <v>8431060174616.4453</v>
      </c>
      <c r="R2" s="3">
        <f>'Non-Metallic Minerals'!AI23*BTU_Conversion</f>
        <v>8325369864048.8242</v>
      </c>
      <c r="S2" s="3">
        <f>'Non-Metallic Minerals'!AJ23*BTU_Conversion</f>
        <v>8130999106329.4609</v>
      </c>
      <c r="T2" s="3">
        <f>'Non-Metallic Minerals'!AK23*BTU_Conversion</f>
        <v>8049549507064.8691</v>
      </c>
      <c r="U2" s="3">
        <f>'Non-Metallic Minerals'!AL23*BTU_Conversion</f>
        <v>8051838701131.1006</v>
      </c>
      <c r="V2" s="3">
        <f>'Non-Metallic Minerals'!AM23*BTU_Conversion</f>
        <v>8016927495260.3594</v>
      </c>
      <c r="W2" s="3">
        <f>'Non-Metallic Minerals'!AN23*BTU_Conversion</f>
        <v>7953175401555.54</v>
      </c>
      <c r="X2" s="3">
        <f>'Non-Metallic Minerals'!AO23*BTU_Conversion</f>
        <v>7840784242187.8232</v>
      </c>
      <c r="Y2" s="3">
        <f>'Non-Metallic Minerals'!AP23*BTU_Conversion</f>
        <v>7804019843055.3877</v>
      </c>
      <c r="Z2" s="3">
        <f>'Non-Metallic Minerals'!AQ23*BTU_Conversion</f>
        <v>7682062071241.4326</v>
      </c>
      <c r="AA2" s="3">
        <f>'Non-Metallic Minerals'!AR23*BTU_Conversion</f>
        <v>7567877573762.3662</v>
      </c>
      <c r="AB2" s="3">
        <f>'Non-Metallic Minerals'!AS23*BTU_Conversion</f>
        <v>7038631300102.6943</v>
      </c>
      <c r="AC2" s="3">
        <f>'Non-Metallic Minerals'!AT23*BTU_Conversion</f>
        <v>6880169626667.918</v>
      </c>
      <c r="AD2" s="3">
        <f>'Non-Metallic Minerals'!AU23*BTU_Conversion</f>
        <v>6439272910686.916</v>
      </c>
      <c r="AE2" s="3">
        <f>'Non-Metallic Minerals'!AV23*BTU_Conversion</f>
        <v>6398092999487.6514</v>
      </c>
      <c r="AF2" s="3">
        <f>'Non-Metallic Minerals'!AW23*BTU_Conversion</f>
        <v>6214801734498.3838</v>
      </c>
      <c r="AG2" s="3">
        <f>'Non-Metallic Minerals'!AX23*BTU_Conversion</f>
        <v>5855144109269.6377</v>
      </c>
      <c r="AH2" s="3">
        <f>'Non-Metallic Minerals'!AY23*BTU_Conversion</f>
        <v>5758954862248.0039</v>
      </c>
      <c r="AI2" s="3">
        <f>'Non-Metallic Minerals'!AZ23*BTU_Conversion</f>
        <v>5535440172468.5781</v>
      </c>
    </row>
    <row r="3" spans="1:36" x14ac:dyDescent="0.45">
      <c r="A3" t="s">
        <v>2</v>
      </c>
      <c r="B3" s="3">
        <f>('CEB-Refineries-cenrf'!T31+'CEB-Refineries-cenrf'!T34+'Prim Extr. Sec. Calculations'!B115+'Prim Extr. Sec. Calculations'!B113+'CEB-Non-energy other Ind.-neos'!T34+'CEB-Non-energy other Ind.-neos'!T31)*BTU_Conversion</f>
        <v>936761914032328.5</v>
      </c>
      <c r="C3" s="3">
        <f>('CEB-Refineries-cenrf'!U31+'CEB-Refineries-cenrf'!U34+'Prim Extr. Sec. Calculations'!C115+'Prim Extr. Sec. Calculations'!C113+'CEB-Non-energy other Ind.-neos'!U34+'CEB-Non-energy other Ind.-neos'!U31)*BTU_Conversion</f>
        <v>940215939496801.25</v>
      </c>
      <c r="D3" s="3">
        <f>('CEB-Refineries-cenrf'!V31+'CEB-Refineries-cenrf'!V34+'Prim Extr. Sec. Calculations'!D115+'Prim Extr. Sec. Calculations'!D113+'CEB-Non-energy other Ind.-neos'!V34+'CEB-Non-energy other Ind.-neos'!V31)*BTU_Conversion</f>
        <v>940636111944455.38</v>
      </c>
      <c r="E3" s="3">
        <f>('CEB-Refineries-cenrf'!W31+'CEB-Refineries-cenrf'!W34+'Prim Extr. Sec. Calculations'!E115+'Prim Extr. Sec. Calculations'!E113+'CEB-Non-energy other Ind.-neos'!W34+'CEB-Non-energy other Ind.-neos'!W31)*BTU_Conversion</f>
        <v>937329887908604.75</v>
      </c>
      <c r="F3" s="3">
        <f>('CEB-Refineries-cenrf'!X31+'CEB-Refineries-cenrf'!X34+'Prim Extr. Sec. Calculations'!F115+'Prim Extr. Sec. Calculations'!F113+'CEB-Non-energy other Ind.-neos'!X34+'CEB-Non-energy other Ind.-neos'!X31)*BTU_Conversion</f>
        <v>932421928962948.5</v>
      </c>
      <c r="G3" s="3">
        <f>('CEB-Refineries-cenrf'!Y31+'CEB-Refineries-cenrf'!Y34+'Prim Extr. Sec. Calculations'!G115+'Prim Extr. Sec. Calculations'!G113+'CEB-Non-energy other Ind.-neos'!Y34+'CEB-Non-energy other Ind.-neos'!Y31)*BTU_Conversion</f>
        <v>927517955507215.25</v>
      </c>
      <c r="H3" s="3">
        <f>('CEB-Refineries-cenrf'!Z31+'CEB-Refineries-cenrf'!Z34+'Prim Extr. Sec. Calculations'!H115+'Prim Extr. Sec. Calculations'!H113+'CEB-Non-energy other Ind.-neos'!Z34+'CEB-Non-energy other Ind.-neos'!Z31)*BTU_Conversion</f>
        <v>918875191857396.25</v>
      </c>
      <c r="I3" s="3">
        <f>('CEB-Refineries-cenrf'!AA31+'CEB-Refineries-cenrf'!AA34+'Prim Extr. Sec. Calculations'!I115+'Prim Extr. Sec. Calculations'!I113+'CEB-Non-energy other Ind.-neos'!AA34+'CEB-Non-energy other Ind.-neos'!AA31)*BTU_Conversion</f>
        <v>909106168860108.75</v>
      </c>
      <c r="J3" s="3">
        <f>('CEB-Refineries-cenrf'!AB31+'CEB-Refineries-cenrf'!AB34+'Prim Extr. Sec. Calculations'!J115+'Prim Extr. Sec. Calculations'!J113+'CEB-Non-energy other Ind.-neos'!AB34+'CEB-Non-energy other Ind.-neos'!AB31)*BTU_Conversion</f>
        <v>900956685960770.88</v>
      </c>
      <c r="K3" s="3">
        <f>('CEB-Refineries-cenrf'!AC31+'CEB-Refineries-cenrf'!AC34+'Prim Extr. Sec. Calculations'!K115+'Prim Extr. Sec. Calculations'!K113+'CEB-Non-energy other Ind.-neos'!AC34+'CEB-Non-energy other Ind.-neos'!AC31)*BTU_Conversion</f>
        <v>895575154261798.75</v>
      </c>
      <c r="L3" s="3">
        <f>('CEB-Refineries-cenrf'!AD31+'CEB-Refineries-cenrf'!AD34+'Prim Extr. Sec. Calculations'!L115+'Prim Extr. Sec. Calculations'!L113+'CEB-Non-energy other Ind.-neos'!AD34+'CEB-Non-energy other Ind.-neos'!AD31)*BTU_Conversion</f>
        <v>887185744916149.25</v>
      </c>
      <c r="M3" s="3">
        <f>('CEB-Refineries-cenrf'!AE31+'CEB-Refineries-cenrf'!AE34+'Prim Extr. Sec. Calculations'!M115+'Prim Extr. Sec. Calculations'!M113+'CEB-Non-energy other Ind.-neos'!AE34+'CEB-Non-energy other Ind.-neos'!AE31)*BTU_Conversion</f>
        <v>882896384880388.88</v>
      </c>
      <c r="N3" s="3">
        <f>('CEB-Refineries-cenrf'!AF31+'CEB-Refineries-cenrf'!AF34+'Prim Extr. Sec. Calculations'!N115+'Prim Extr. Sec. Calculations'!N113+'CEB-Non-energy other Ind.-neos'!AF34+'CEB-Non-energy other Ind.-neos'!AF31)*BTU_Conversion</f>
        <v>878316643732192.75</v>
      </c>
      <c r="O3" s="3">
        <f>('CEB-Refineries-cenrf'!AG31+'CEB-Refineries-cenrf'!AG34+'Prim Extr. Sec. Calculations'!O115+'Prim Extr. Sec. Calculations'!O113+'CEB-Non-energy other Ind.-neos'!AG34+'CEB-Non-energy other Ind.-neos'!AG31)*BTU_Conversion</f>
        <v>870756735499514.38</v>
      </c>
      <c r="P3" s="3">
        <f>('CEB-Refineries-cenrf'!AH31+'CEB-Refineries-cenrf'!AH34+'Prim Extr. Sec. Calculations'!P115+'Prim Extr. Sec. Calculations'!P113+'CEB-Non-energy other Ind.-neos'!AH34+'CEB-Non-energy other Ind.-neos'!AH31)*BTU_Conversion</f>
        <v>866833653987501.75</v>
      </c>
      <c r="Q3" s="3">
        <f>('CEB-Refineries-cenrf'!AI31+'CEB-Refineries-cenrf'!AI34+'Prim Extr. Sec. Calculations'!Q115+'Prim Extr. Sec. Calculations'!Q113+'CEB-Non-energy other Ind.-neos'!AI34+'CEB-Non-energy other Ind.-neos'!AI31)*BTU_Conversion</f>
        <v>861631282097718.75</v>
      </c>
      <c r="R3" s="3">
        <f>('CEB-Refineries-cenrf'!AJ31+'CEB-Refineries-cenrf'!AJ34+'Prim Extr. Sec. Calculations'!R115+'Prim Extr. Sec. Calculations'!R113+'CEB-Non-energy other Ind.-neos'!AJ34+'CEB-Non-energy other Ind.-neos'!AJ31)*BTU_Conversion</f>
        <v>855179450310082.63</v>
      </c>
      <c r="S3" s="3">
        <f>('CEB-Refineries-cenrf'!AK31+'CEB-Refineries-cenrf'!AK34+'Prim Extr. Sec. Calculations'!S115+'Prim Extr. Sec. Calculations'!S113+'CEB-Non-energy other Ind.-neos'!AK34+'CEB-Non-energy other Ind.-neos'!AK31)*BTU_Conversion</f>
        <v>849025219198436</v>
      </c>
      <c r="T3" s="3">
        <f>('CEB-Refineries-cenrf'!AL31+'CEB-Refineries-cenrf'!AL34+'Prim Extr. Sec. Calculations'!T115+'Prim Extr. Sec. Calculations'!T113+'CEB-Non-energy other Ind.-neos'!AL34+'CEB-Non-energy other Ind.-neos'!AL31)*BTU_Conversion</f>
        <v>841547652662583.88</v>
      </c>
      <c r="U3" s="3">
        <f>('CEB-Refineries-cenrf'!AM31+'CEB-Refineries-cenrf'!AM34+'Prim Extr. Sec. Calculations'!U115+'Prim Extr. Sec. Calculations'!U113+'CEB-Non-energy other Ind.-neos'!AM34+'CEB-Non-energy other Ind.-neos'!AM31)*BTU_Conversion</f>
        <v>837154093981309.13</v>
      </c>
      <c r="V3" s="3">
        <f>('CEB-Refineries-cenrf'!AN31+'CEB-Refineries-cenrf'!AN34+'Prim Extr. Sec. Calculations'!V115+'Prim Extr. Sec. Calculations'!V113+'CEB-Non-energy other Ind.-neos'!AN34+'CEB-Non-energy other Ind.-neos'!AN31)*BTU_Conversion</f>
        <v>830879636580072.13</v>
      </c>
      <c r="W3" s="3">
        <f>('CEB-Refineries-cenrf'!AO31+'CEB-Refineries-cenrf'!AO34+'Prim Extr. Sec. Calculations'!W115+'Prim Extr. Sec. Calculations'!W113+'CEB-Non-energy other Ind.-neos'!AO34+'CEB-Non-energy other Ind.-neos'!AO31)*BTU_Conversion</f>
        <v>824293672466322.5</v>
      </c>
      <c r="X3" s="3">
        <f>('CEB-Refineries-cenrf'!AP31+'CEB-Refineries-cenrf'!AP34+'Prim Extr. Sec. Calculations'!X115+'Prim Extr. Sec. Calculations'!X113+'CEB-Non-energy other Ind.-neos'!AP34+'CEB-Non-energy other Ind.-neos'!AP31)*BTU_Conversion</f>
        <v>817044298396930.13</v>
      </c>
      <c r="Y3" s="3">
        <f>('CEB-Refineries-cenrf'!AQ31+'CEB-Refineries-cenrf'!AQ34+'Prim Extr. Sec. Calculations'!Y115+'Prim Extr. Sec. Calculations'!Y113+'CEB-Non-energy other Ind.-neos'!AQ34+'CEB-Non-energy other Ind.-neos'!AQ31)*BTU_Conversion</f>
        <v>809569635608276.75</v>
      </c>
      <c r="Z3" s="3">
        <f>('CEB-Refineries-cenrf'!AR31+'CEB-Refineries-cenrf'!AR34+'Prim Extr. Sec. Calculations'!Z115+'Prim Extr. Sec. Calculations'!Z113+'CEB-Non-energy other Ind.-neos'!AR34+'CEB-Non-energy other Ind.-neos'!AR31)*BTU_Conversion</f>
        <v>801736148017091.63</v>
      </c>
      <c r="AA3" s="3">
        <f>('CEB-Refineries-cenrf'!AS31+'CEB-Refineries-cenrf'!AS34+'Prim Extr. Sec. Calculations'!AA115+'Prim Extr. Sec. Calculations'!AA113+'CEB-Non-energy other Ind.-neos'!AS34+'CEB-Non-energy other Ind.-neos'!AS31)*BTU_Conversion</f>
        <v>793744452126524.5</v>
      </c>
      <c r="AB3" s="3">
        <f>('CEB-Refineries-cenrf'!AT31+'CEB-Refineries-cenrf'!AT34+'Prim Extr. Sec. Calculations'!AB115+'Prim Extr. Sec. Calculations'!AB113+'CEB-Non-energy other Ind.-neos'!AT34+'CEB-Non-energy other Ind.-neos'!AT31)*BTU_Conversion</f>
        <v>784000628070862</v>
      </c>
      <c r="AC3" s="3">
        <f>('CEB-Refineries-cenrf'!AU31+'CEB-Refineries-cenrf'!AU34+'Prim Extr. Sec. Calculations'!AC115+'Prim Extr. Sec. Calculations'!AC113+'CEB-Non-energy other Ind.-neos'!AU34+'CEB-Non-energy other Ind.-neos'!AU31)*BTU_Conversion</f>
        <v>775871448633265.75</v>
      </c>
      <c r="AD3" s="3">
        <f>('CEB-Refineries-cenrf'!AV31+'CEB-Refineries-cenrf'!AV34+'Prim Extr. Sec. Calculations'!AD115+'Prim Extr. Sec. Calculations'!AD113+'CEB-Non-energy other Ind.-neos'!AV34+'CEB-Non-energy other Ind.-neos'!AV31)*BTU_Conversion</f>
        <v>769129609573826.88</v>
      </c>
      <c r="AE3" s="3">
        <f>('CEB-Refineries-cenrf'!AW31+'CEB-Refineries-cenrf'!AW34+'Prim Extr. Sec. Calculations'!AE115+'Prim Extr. Sec. Calculations'!AE113+'CEB-Non-energy other Ind.-neos'!AW34+'CEB-Non-energy other Ind.-neos'!AW31)*BTU_Conversion</f>
        <v>762837170864907.75</v>
      </c>
      <c r="AF3" s="3">
        <f>('CEB-Refineries-cenrf'!AX31+'CEB-Refineries-cenrf'!AX34+'Prim Extr. Sec. Calculations'!AF115+'Prim Extr. Sec. Calculations'!AF113+'CEB-Non-energy other Ind.-neos'!AX34+'CEB-Non-energy other Ind.-neos'!AX31)*BTU_Conversion</f>
        <v>754326693061591.13</v>
      </c>
      <c r="AG3" s="3">
        <f>('CEB-Refineries-cenrf'!AY31+'CEB-Refineries-cenrf'!AY34+'Prim Extr. Sec. Calculations'!AG115+'Prim Extr. Sec. Calculations'!AG113+'CEB-Non-energy other Ind.-neos'!AY34+'CEB-Non-energy other Ind.-neos'!AY31)*BTU_Conversion</f>
        <v>748137678623896.13</v>
      </c>
      <c r="AH3" s="3">
        <f>('CEB-Refineries-cenrf'!AZ31+'CEB-Refineries-cenrf'!AZ34+'Prim Extr. Sec. Calculations'!AH115+'Prim Extr. Sec. Calculations'!AH113+'CEB-Non-energy other Ind.-neos'!AZ34+'CEB-Non-energy other Ind.-neos'!AZ31)*BTU_Conversion</f>
        <v>741480952905463.63</v>
      </c>
      <c r="AI3" s="3">
        <f>('CEB-Refineries-cenrf'!BA31+'CEB-Refineries-cenrf'!BA34+'Prim Extr. Sec. Calculations'!AI115+'Prim Extr. Sec. Calculations'!AI113+'CEB-Non-energy other Ind.-neos'!BA34+'CEB-Non-energy other Ind.-neos'!BA31)*BTU_Conversion</f>
        <v>733018606200140.13</v>
      </c>
      <c r="AJ3" s="3"/>
    </row>
    <row r="4" spans="1:36" x14ac:dyDescent="0.45">
      <c r="A4" t="s">
        <v>3</v>
      </c>
      <c r="B4" s="3">
        <f>('Iron and Steel'!S22+'Iron and Steel'!S23)*BTU_Conversion</f>
        <v>12789543985420.838</v>
      </c>
      <c r="C4" s="3">
        <f>('Iron and Steel'!T22+'Iron and Steel'!T23)*BTU_Conversion</f>
        <v>12154318943840.26</v>
      </c>
      <c r="D4" s="3">
        <f>('Iron and Steel'!U22+'Iron and Steel'!U23)*BTU_Conversion</f>
        <v>12076112297845.029</v>
      </c>
      <c r="E4" s="3">
        <f>('Iron and Steel'!V22+'Iron and Steel'!V23)*BTU_Conversion</f>
        <v>11722425510119.482</v>
      </c>
      <c r="F4" s="3">
        <f>('Iron and Steel'!W22+'Iron and Steel'!W23)*BTU_Conversion</f>
        <v>11643497069827.09</v>
      </c>
      <c r="G4" s="3">
        <f>('Iron and Steel'!X22+'Iron and Steel'!X23)*BTU_Conversion</f>
        <v>11528879956972.672</v>
      </c>
      <c r="H4" s="3">
        <f>('Iron and Steel'!Y22+'Iron and Steel'!Y23)*BTU_Conversion</f>
        <v>10581149440294.861</v>
      </c>
      <c r="I4" s="3">
        <f>('Iron and Steel'!Z22+'Iron and Steel'!Z23)*BTU_Conversion</f>
        <v>10342698491168.781</v>
      </c>
      <c r="J4" s="3">
        <f>('Iron and Steel'!AA22+'Iron and Steel'!AA23)*BTU_Conversion</f>
        <v>10114889593356.744</v>
      </c>
      <c r="K4" s="3">
        <f>('Iron and Steel'!AB22+'Iron and Steel'!AB23)*BTU_Conversion</f>
        <v>9948559835665.5898</v>
      </c>
      <c r="L4" s="3">
        <f>('Iron and Steel'!AC22+'Iron and Steel'!AC23)*BTU_Conversion</f>
        <v>9954349446400.1074</v>
      </c>
      <c r="M4" s="3">
        <f>('Iron and Steel'!AD22+'Iron and Steel'!AD23)*BTU_Conversion</f>
        <v>9983496545947.2441</v>
      </c>
      <c r="N4" s="3">
        <f>('Iron and Steel'!AE22+'Iron and Steel'!AE23)*BTU_Conversion</f>
        <v>10058553417218.266</v>
      </c>
      <c r="O4" s="3">
        <f>('Iron and Steel'!AF22+'Iron and Steel'!AF23)*BTU_Conversion</f>
        <v>10007355889540.834</v>
      </c>
      <c r="P4" s="3">
        <f>('Iron and Steel'!AG22+'Iron and Steel'!AG23)*BTU_Conversion</f>
        <v>10014888699336.693</v>
      </c>
      <c r="Q4" s="3">
        <f>('Iron and Steel'!AH22+'Iron and Steel'!AH23)*BTU_Conversion</f>
        <v>10010197904665.463</v>
      </c>
      <c r="R4" s="3">
        <f>('Iron and Steel'!AI22+'Iron and Steel'!AI23)*BTU_Conversion</f>
        <v>9943372447862.8828</v>
      </c>
      <c r="S4" s="3">
        <f>('Iron and Steel'!AJ22+'Iron and Steel'!AJ23)*BTU_Conversion</f>
        <v>9894467177300.6074</v>
      </c>
      <c r="T4" s="3">
        <f>('Iron and Steel'!AK22+'Iron and Steel'!AK23)*BTU_Conversion</f>
        <v>9819995605022.3496</v>
      </c>
      <c r="U4" s="3">
        <f>('Iron and Steel'!AL22+'Iron and Steel'!AL23)*BTU_Conversion</f>
        <v>9831582752474.3125</v>
      </c>
      <c r="V4" s="3">
        <f>('Iron and Steel'!AM22+'Iron and Steel'!AM23)*BTU_Conversion</f>
        <v>9789549858421.5645</v>
      </c>
      <c r="W4" s="3">
        <f>('Iron and Steel'!AN22+'Iron and Steel'!AN23)*BTU_Conversion</f>
        <v>9682938470192.5723</v>
      </c>
      <c r="X4" s="3">
        <f>('Iron and Steel'!AO22+'Iron and Steel'!AO23)*BTU_Conversion</f>
        <v>9666686552779.3516</v>
      </c>
      <c r="Y4" s="3">
        <f>('Iron and Steel'!AP22+'Iron and Steel'!AP23)*BTU_Conversion</f>
        <v>9577172026727.2813</v>
      </c>
      <c r="Z4" s="3">
        <f>('Iron and Steel'!AQ22+'Iron and Steel'!AQ23)*BTU_Conversion</f>
        <v>9577441580632.9395</v>
      </c>
      <c r="AA4" s="3">
        <f>('Iron and Steel'!AR22+'Iron and Steel'!AR23)*BTU_Conversion</f>
        <v>9550038122700.3672</v>
      </c>
      <c r="AB4" s="3">
        <f>('Iron and Steel'!AS22+'Iron and Steel'!AS23)*BTU_Conversion</f>
        <v>9507392836192.9609</v>
      </c>
      <c r="AC4" s="3">
        <f>('Iron and Steel'!AT22+'Iron and Steel'!AT23)*BTU_Conversion</f>
        <v>9486575870894.959</v>
      </c>
      <c r="AD4" s="3">
        <f>('Iron and Steel'!AU22+'Iron and Steel'!AU23)*BTU_Conversion</f>
        <v>9472813860043.4277</v>
      </c>
      <c r="AE4" s="3">
        <f>('Iron and Steel'!AV22+'Iron and Steel'!AV23)*BTU_Conversion</f>
        <v>9494260342762.0586</v>
      </c>
      <c r="AF4" s="3">
        <f>('Iron and Steel'!AW22+'Iron and Steel'!AW23)*BTU_Conversion</f>
        <v>9336373204271.3867</v>
      </c>
      <c r="AG4" s="3">
        <f>('Iron and Steel'!AX22+'Iron and Steel'!AX23)*BTU_Conversion</f>
        <v>9184406784259.1543</v>
      </c>
      <c r="AH4" s="3">
        <f>('Iron and Steel'!AY22+'Iron and Steel'!AY23)*BTU_Conversion</f>
        <v>8933733450812.1465</v>
      </c>
      <c r="AI4" s="3">
        <f>('Iron and Steel'!AZ22+'Iron and Steel'!AZ23)*BTU_Conversion</f>
        <v>8845015704573.4883</v>
      </c>
    </row>
    <row r="5" spans="1:36" x14ac:dyDescent="0.45">
      <c r="A5" t="s">
        <v>4</v>
      </c>
      <c r="B5" s="3">
        <f>(Chemicals!S23+Chemicals!S24+Chemicals!S45+Chemicals!S46)*BTU_Conversion</f>
        <v>774128827804288</v>
      </c>
      <c r="C5" s="3">
        <f>(Chemicals!T23+Chemicals!T24+Chemicals!T45+Chemicals!T46)*BTU_Conversion</f>
        <v>777972500458780.88</v>
      </c>
      <c r="D5" s="3">
        <f>(Chemicals!U23+Chemicals!U24+Chemicals!U45+Chemicals!U46)*BTU_Conversion</f>
        <v>782034074852770</v>
      </c>
      <c r="E5" s="3">
        <f>(Chemicals!V23+Chemicals!V24+Chemicals!V45+Chemicals!V46)*BTU_Conversion</f>
        <v>787294999957436.88</v>
      </c>
      <c r="F5" s="3">
        <f>(Chemicals!W23+Chemicals!W24+Chemicals!W45+Chemicals!W46)*BTU_Conversion</f>
        <v>791295369088362</v>
      </c>
      <c r="G5" s="3">
        <f>(Chemicals!X23+Chemicals!X24+Chemicals!X45+Chemicals!X46)*BTU_Conversion</f>
        <v>797132123112680.25</v>
      </c>
      <c r="H5" s="3">
        <f>(Chemicals!Y23+Chemicals!Y24+Chemicals!Y45+Chemicals!Y46)*BTU_Conversion</f>
        <v>798886727794217.25</v>
      </c>
      <c r="I5" s="3">
        <f>(Chemicals!Z23+Chemicals!Z24+Chemicals!Z45+Chemicals!Z46)*BTU_Conversion</f>
        <v>802444405951501.5</v>
      </c>
      <c r="J5" s="3">
        <f>(Chemicals!AA23+Chemicals!AA24+Chemicals!AA45+Chemicals!AA46)*BTU_Conversion</f>
        <v>807157699037850</v>
      </c>
      <c r="K5" s="3">
        <f>(Chemicals!AB23+Chemicals!AB24+Chemicals!AB45+Chemicals!AB46)*BTU_Conversion</f>
        <v>813749001013025.63</v>
      </c>
      <c r="L5" s="3">
        <f>(Chemicals!AC23+Chemicals!AC24+Chemicals!AC45+Chemicals!AC46)*BTU_Conversion</f>
        <v>817567676970592</v>
      </c>
      <c r="M5" s="3">
        <f>(Chemicals!AD23+Chemicals!AD24+Chemicals!AD45+Chemicals!AD46)*BTU_Conversion</f>
        <v>823685068391816.75</v>
      </c>
      <c r="N5" s="3">
        <f>(Chemicals!AE23+Chemicals!AE24+Chemicals!AE45+Chemicals!AE46)*BTU_Conversion</f>
        <v>828721018041689.13</v>
      </c>
      <c r="O5" s="3">
        <f>(Chemicals!AF23+Chemicals!AF24+Chemicals!AF45+Chemicals!AF46)*BTU_Conversion</f>
        <v>829842430903421.38</v>
      </c>
      <c r="P5" s="3">
        <f>(Chemicals!AG23+Chemicals!AG24+Chemicals!AG45+Chemicals!AG46)*BTU_Conversion</f>
        <v>834540352041333.5</v>
      </c>
      <c r="Q5" s="3">
        <f>(Chemicals!AH23+Chemicals!AH24+Chemicals!AH45+Chemicals!AH46)*BTU_Conversion</f>
        <v>836384912522443.13</v>
      </c>
      <c r="R5" s="3">
        <f>(Chemicals!AI23+Chemicals!AI24+Chemicals!AI45+Chemicals!AI46)*BTU_Conversion</f>
        <v>840803799992570.88</v>
      </c>
      <c r="S5" s="3">
        <f>(Chemicals!AJ23+Chemicals!AJ24+Chemicals!AJ45+Chemicals!AJ46)*BTU_Conversion</f>
        <v>842946262516017.13</v>
      </c>
      <c r="T5" s="3">
        <f>(Chemicals!AK23+Chemicals!AK24+Chemicals!AK45+Chemicals!AK46)*BTU_Conversion</f>
        <v>835504127128575.63</v>
      </c>
      <c r="U5" s="3">
        <f>(Chemicals!AL23+Chemicals!AL24+Chemicals!AL45+Chemicals!AL46)*BTU_Conversion</f>
        <v>842160599264096.88</v>
      </c>
      <c r="V5" s="3">
        <f>(Chemicals!AM23+Chemicals!AM24+Chemicals!AM45+Chemicals!AM46)*BTU_Conversion</f>
        <v>841765325070238.13</v>
      </c>
      <c r="W5" s="3">
        <f>(Chemicals!AN23+Chemicals!AN24+Chemicals!AN45+Chemicals!AN46)*BTU_Conversion</f>
        <v>842485562726670.13</v>
      </c>
      <c r="X5" s="3">
        <f>(Chemicals!AO23+Chemicals!AO24+Chemicals!AO45+Chemicals!AO46)*BTU_Conversion</f>
        <v>843566861307439</v>
      </c>
      <c r="Y5" s="3">
        <f>(Chemicals!AP23+Chemicals!AP24+Chemicals!AP45+Chemicals!AP46)*BTU_Conversion</f>
        <v>844856265870525</v>
      </c>
      <c r="Z5" s="3">
        <f>(Chemicals!AQ23+Chemicals!AQ24+Chemicals!AQ45+Chemicals!AQ46)*BTU_Conversion</f>
        <v>839712353951187.5</v>
      </c>
      <c r="AA5" s="3">
        <f>(Chemicals!AR23+Chemicals!AR24+Chemicals!AR45+Chemicals!AR46)*BTU_Conversion</f>
        <v>842133011512623.88</v>
      </c>
      <c r="AB5" s="3">
        <f>(Chemicals!AS23+Chemicals!AS24+Chemicals!AS45+Chemicals!AS46)*BTU_Conversion</f>
        <v>829339725891564</v>
      </c>
      <c r="AC5" s="3">
        <f>(Chemicals!AT23+Chemicals!AT24+Chemicals!AT45+Chemicals!AT46)*BTU_Conversion</f>
        <v>827738643723360.88</v>
      </c>
      <c r="AD5" s="3">
        <f>(Chemicals!AU23+Chemicals!AU24+Chemicals!AU45+Chemicals!AU46)*BTU_Conversion</f>
        <v>830043334451734</v>
      </c>
      <c r="AE5" s="3">
        <f>(Chemicals!AV23+Chemicals!AV24+Chemicals!AV45+Chemicals!AV46)*BTU_Conversion</f>
        <v>833107507096820</v>
      </c>
      <c r="AF5" s="3">
        <f>(Chemicals!AW23+Chemicals!AW24+Chemicals!AW45+Chemicals!AW46)*BTU_Conversion</f>
        <v>828883195559126.63</v>
      </c>
      <c r="AG5" s="3">
        <f>(Chemicals!AX23+Chemicals!AX24+Chemicals!AX45+Chemicals!AX46)*BTU_Conversion</f>
        <v>831381205887796.13</v>
      </c>
      <c r="AH5" s="3">
        <f>(Chemicals!AY23+Chemicals!AY24+Chemicals!AY45+Chemicals!AY46)*BTU_Conversion</f>
        <v>834615197072195.25</v>
      </c>
      <c r="AI5" s="3">
        <f>(Chemicals!AZ23+Chemicals!AZ24+Chemicals!AZ45+Chemicals!AZ46)*BTU_Conversion</f>
        <v>831176075188262.25</v>
      </c>
      <c r="AJ5" s="3"/>
    </row>
    <row r="6" spans="1:36" x14ac:dyDescent="0.45">
      <c r="A6" t="s">
        <v>5</v>
      </c>
      <c r="B6" s="3">
        <v>0</v>
      </c>
      <c r="C6" s="3">
        <v>0</v>
      </c>
      <c r="D6" s="3">
        <v>0</v>
      </c>
      <c r="E6" s="3">
        <v>0</v>
      </c>
      <c r="F6" s="3">
        <v>0</v>
      </c>
      <c r="G6" s="3">
        <v>0</v>
      </c>
      <c r="H6" s="3">
        <v>0</v>
      </c>
      <c r="I6" s="3">
        <v>0</v>
      </c>
      <c r="J6" s="3">
        <v>0</v>
      </c>
      <c r="K6" s="3">
        <v>0</v>
      </c>
      <c r="L6" s="3">
        <v>0</v>
      </c>
      <c r="M6" s="3">
        <v>0</v>
      </c>
      <c r="N6" s="3">
        <v>0</v>
      </c>
      <c r="O6" s="3">
        <v>0</v>
      </c>
      <c r="P6" s="3">
        <v>0</v>
      </c>
      <c r="Q6" s="3">
        <v>0</v>
      </c>
      <c r="R6" s="3">
        <v>0</v>
      </c>
      <c r="S6" s="3">
        <v>0</v>
      </c>
      <c r="T6" s="3">
        <v>0</v>
      </c>
      <c r="U6" s="3">
        <v>0</v>
      </c>
      <c r="V6" s="3">
        <v>0</v>
      </c>
      <c r="W6" s="3">
        <v>0</v>
      </c>
      <c r="X6" s="3">
        <v>0</v>
      </c>
      <c r="Y6" s="3">
        <v>0</v>
      </c>
      <c r="Z6" s="3">
        <v>0</v>
      </c>
      <c r="AA6" s="3">
        <v>0</v>
      </c>
      <c r="AB6" s="3">
        <v>0</v>
      </c>
      <c r="AC6" s="3">
        <v>0</v>
      </c>
      <c r="AD6" s="3">
        <v>0</v>
      </c>
      <c r="AE6" s="3">
        <v>0</v>
      </c>
      <c r="AF6" s="3">
        <v>0</v>
      </c>
      <c r="AG6" s="3">
        <v>0</v>
      </c>
      <c r="AH6" s="3">
        <v>0</v>
      </c>
      <c r="AI6" s="3">
        <v>0</v>
      </c>
    </row>
    <row r="7" spans="1:36" x14ac:dyDescent="0.45">
      <c r="A7" t="s">
        <v>6</v>
      </c>
      <c r="B7" s="3">
        <v>0</v>
      </c>
      <c r="C7" s="3">
        <v>0</v>
      </c>
      <c r="D7" s="3">
        <v>0</v>
      </c>
      <c r="E7" s="3">
        <v>0</v>
      </c>
      <c r="F7" s="3">
        <v>0</v>
      </c>
      <c r="G7" s="3">
        <v>0</v>
      </c>
      <c r="H7" s="3">
        <v>0</v>
      </c>
      <c r="I7" s="3">
        <v>0</v>
      </c>
      <c r="J7" s="3">
        <v>0</v>
      </c>
      <c r="K7" s="3">
        <v>0</v>
      </c>
      <c r="L7" s="3">
        <v>0</v>
      </c>
      <c r="M7" s="3">
        <v>0</v>
      </c>
      <c r="N7" s="3">
        <v>0</v>
      </c>
      <c r="O7" s="3">
        <v>0</v>
      </c>
      <c r="P7" s="3">
        <v>0</v>
      </c>
      <c r="Q7" s="3">
        <v>0</v>
      </c>
      <c r="R7" s="3">
        <v>0</v>
      </c>
      <c r="S7" s="3">
        <v>0</v>
      </c>
      <c r="T7" s="3">
        <v>0</v>
      </c>
      <c r="U7" s="3">
        <v>0</v>
      </c>
      <c r="V7" s="3">
        <v>0</v>
      </c>
      <c r="W7" s="3">
        <v>0</v>
      </c>
      <c r="X7" s="3">
        <v>0</v>
      </c>
      <c r="Y7" s="3">
        <v>0</v>
      </c>
      <c r="Z7" s="3">
        <v>0</v>
      </c>
      <c r="AA7" s="3">
        <v>0</v>
      </c>
      <c r="AB7" s="3">
        <v>0</v>
      </c>
      <c r="AC7" s="3">
        <v>0</v>
      </c>
      <c r="AD7" s="3">
        <v>0</v>
      </c>
      <c r="AE7" s="3">
        <v>0</v>
      </c>
      <c r="AF7" s="3">
        <v>0</v>
      </c>
      <c r="AG7" s="3">
        <v>0</v>
      </c>
      <c r="AH7" s="3">
        <v>0</v>
      </c>
      <c r="AI7" s="3">
        <v>0</v>
      </c>
    </row>
    <row r="8" spans="1:36" x14ac:dyDescent="0.45">
      <c r="A8" t="s">
        <v>7</v>
      </c>
      <c r="B8" s="3">
        <f>Agriculture!S15*BTU_Conversion</f>
        <v>26664361063169.527</v>
      </c>
      <c r="C8" s="3">
        <f>Agriculture!T15*BTU_Conversion</f>
        <v>26869253528244.395</v>
      </c>
      <c r="D8" s="3">
        <f>Agriculture!U15*BTU_Conversion</f>
        <v>27114124282531.051</v>
      </c>
      <c r="E8" s="3">
        <f>Agriculture!V15*BTU_Conversion</f>
        <v>27233821391484.211</v>
      </c>
      <c r="F8" s="3">
        <f>Agriculture!W15*BTU_Conversion</f>
        <v>27493993426079.352</v>
      </c>
      <c r="G8" s="3">
        <f>Agriculture!X15*BTU_Conversion</f>
        <v>27833173380051.688</v>
      </c>
      <c r="H8" s="3">
        <f>Agriculture!Y15*BTU_Conversion</f>
        <v>28158191250712.652</v>
      </c>
      <c r="I8" s="3">
        <f>Agriculture!Z15*BTU_Conversion</f>
        <v>28740571380987.211</v>
      </c>
      <c r="J8" s="3">
        <f>Agriculture!AA15*BTU_Conversion</f>
        <v>29132088638890.129</v>
      </c>
      <c r="K8" s="3">
        <f>Agriculture!AB15*BTU_Conversion</f>
        <v>29391172381073.578</v>
      </c>
      <c r="L8" s="3">
        <f>Agriculture!AC15*BTU_Conversion</f>
        <v>29907416323454.359</v>
      </c>
      <c r="M8" s="3">
        <f>Agriculture!AD15*BTU_Conversion</f>
        <v>30390389694753.707</v>
      </c>
      <c r="N8" s="3">
        <f>Agriculture!AE15*BTU_Conversion</f>
        <v>30868910870102.809</v>
      </c>
      <c r="O8" s="3">
        <f>Agriculture!AF15*BTU_Conversion</f>
        <v>31176956241601.484</v>
      </c>
      <c r="P8" s="3">
        <f>Agriculture!AG15*BTU_Conversion</f>
        <v>32273201465141.355</v>
      </c>
      <c r="Q8" s="3">
        <f>Agriculture!AH15*BTU_Conversion</f>
        <v>32639521387777.652</v>
      </c>
      <c r="R8" s="3">
        <f>Agriculture!AI15*BTU_Conversion</f>
        <v>33441956242890.938</v>
      </c>
      <c r="S8" s="3">
        <f>Agriculture!AJ15*BTU_Conversion</f>
        <v>34315791053518.438</v>
      </c>
      <c r="T8" s="3">
        <f>Agriculture!AK15*BTU_Conversion</f>
        <v>35228640581882.156</v>
      </c>
      <c r="U8" s="3">
        <f>Agriculture!AL15*BTU_Conversion</f>
        <v>35604591150600.406</v>
      </c>
      <c r="V8" s="3">
        <f>Agriculture!AM15*BTU_Conversion</f>
        <v>36141977085909.719</v>
      </c>
      <c r="W8" s="3">
        <f>Agriculture!AN15*BTU_Conversion</f>
        <v>36733106232883.109</v>
      </c>
      <c r="X8" s="3">
        <f>Agriculture!AO15*BTU_Conversion</f>
        <v>37325209851483.406</v>
      </c>
      <c r="Y8" s="3">
        <f>Agriculture!AP15*BTU_Conversion</f>
        <v>37889216072450.211</v>
      </c>
      <c r="Z8" s="3">
        <f>Agriculture!AQ15*BTU_Conversion</f>
        <v>38693085414063.781</v>
      </c>
      <c r="AA8" s="3">
        <f>Agriculture!AR15*BTU_Conversion</f>
        <v>39206717753908.867</v>
      </c>
      <c r="AB8" s="3">
        <f>Agriculture!AS15*BTU_Conversion</f>
        <v>39880787729173.68</v>
      </c>
      <c r="AC8" s="3">
        <f>Agriculture!AT15*BTU_Conversion</f>
        <v>40437818520866.594</v>
      </c>
      <c r="AD8" s="3">
        <f>Agriculture!AU15*BTU_Conversion</f>
        <v>41072538232585.922</v>
      </c>
      <c r="AE8" s="3">
        <f>Agriculture!AV15*BTU_Conversion</f>
        <v>41596647942734.211</v>
      </c>
      <c r="AF8" s="3">
        <f>Agriculture!AW15*BTU_Conversion</f>
        <v>42195925538017.195</v>
      </c>
      <c r="AG8" s="3">
        <f>Agriculture!AX15*BTU_Conversion</f>
        <v>42780199734429.898</v>
      </c>
      <c r="AH8" s="3">
        <f>Agriculture!AY15*BTU_Conversion</f>
        <v>43387078378128.656</v>
      </c>
      <c r="AI8" s="3">
        <f>Agriculture!AZ15*BTU_Conversion</f>
        <v>44006208316952.477</v>
      </c>
      <c r="AJ8" s="132"/>
    </row>
    <row r="9" spans="1:36" x14ac:dyDescent="0.45">
      <c r="A9" t="s">
        <v>8</v>
      </c>
      <c r="B9" s="3">
        <f>('Overview Industry'!S32+'Overview Industry'!S33)*BTU_Conversion-SUM('BIFUbC-LPG-propane-or-butane'!B2-'BIFUbC-LPG-propane-or-butane'!B4)-Chemicals!S23-Chemicals!S24</f>
        <v>245675023326006.81</v>
      </c>
      <c r="C9" s="3">
        <f>('Overview Industry'!T32+'Overview Industry'!T33)*BTU_Conversion-SUM('BIFUbC-LPG-propane-or-butane'!C2-'BIFUbC-LPG-propane-or-butane'!C4)-Chemicals!T23-Chemicals!T24</f>
        <v>241881201792461.44</v>
      </c>
      <c r="D9" s="3">
        <f>('Overview Industry'!U32+'Overview Industry'!U33)*BTU_Conversion-SUM('BIFUbC-LPG-propane-or-butane'!D2-'BIFUbC-LPG-propane-or-butane'!D4)-Chemicals!U23-Chemicals!U24</f>
        <v>240217086460340.31</v>
      </c>
      <c r="E9" s="3">
        <f>('Overview Industry'!V32+'Overview Industry'!V33)*BTU_Conversion-SUM('BIFUbC-LPG-propane-or-butane'!E2-'BIFUbC-LPG-propane-or-butane'!E4)-Chemicals!V23-Chemicals!V24</f>
        <v>239616966516698.19</v>
      </c>
      <c r="F9" s="3">
        <f>('Overview Industry'!W32+'Overview Industry'!W33)*BTU_Conversion-SUM('BIFUbC-LPG-propane-or-butane'!F2-'BIFUbC-LPG-propane-or-butane'!F4)-Chemicals!W23-Chemicals!W24</f>
        <v>239264975458157.56</v>
      </c>
      <c r="G9" s="3">
        <f>('Overview Industry'!X32+'Overview Industry'!X33)*BTU_Conversion-SUM('BIFUbC-LPG-propane-or-butane'!G2-'BIFUbC-LPG-propane-or-butane'!G4)-Chemicals!X23-Chemicals!X24</f>
        <v>237857012403696.84</v>
      </c>
      <c r="H9" s="3">
        <f>('Overview Industry'!Y32+'Overview Industry'!Y33)*BTU_Conversion-SUM('BIFUbC-LPG-propane-or-butane'!H2-'BIFUbC-LPG-propane-or-butane'!H4)-Chemicals!Y23-Chemicals!Y24</f>
        <v>231668204987796.31</v>
      </c>
      <c r="I9" s="3">
        <f>('Overview Industry'!Z32+'Overview Industry'!Z33)*BTU_Conversion-SUM('BIFUbC-LPG-propane-or-butane'!I2-'BIFUbC-LPG-propane-or-butane'!I4)-Chemicals!Z23-Chemicals!Z24</f>
        <v>228627672534712</v>
      </c>
      <c r="J9" s="3">
        <f>('Overview Industry'!AA32+'Overview Industry'!AA33)*BTU_Conversion-SUM('BIFUbC-LPG-propane-or-butane'!J2-'BIFUbC-LPG-propane-or-butane'!J4)-Chemicals!AA23-Chemicals!AA24</f>
        <v>228282022762677.16</v>
      </c>
      <c r="K9" s="3">
        <f>('Overview Industry'!AB32+'Overview Industry'!AB33)*BTU_Conversion-SUM('BIFUbC-LPG-propane-or-butane'!K2-'BIFUbC-LPG-propane-or-butane'!K4)-Chemicals!AB23-Chemicals!AB24</f>
        <v>227134735859391.38</v>
      </c>
      <c r="L9" s="3">
        <f>('Overview Industry'!AC32+'Overview Industry'!AC33)*BTU_Conversion-SUM('BIFUbC-LPG-propane-or-butane'!L2-'BIFUbC-LPG-propane-or-butane'!L4)-Chemicals!AC23-Chemicals!AC24</f>
        <v>222944920181640.84</v>
      </c>
      <c r="M9" s="3">
        <f>('Overview Industry'!AD32+'Overview Industry'!AD33)*BTU_Conversion-SUM('BIFUbC-LPG-propane-or-butane'!M2-'BIFUbC-LPG-propane-or-butane'!M4)-Chemicals!AD23-Chemicals!AD24</f>
        <v>221182004757043</v>
      </c>
      <c r="N9" s="3">
        <f>('Overview Industry'!AE32+'Overview Industry'!AE33)*BTU_Conversion-SUM('BIFUbC-LPG-propane-or-butane'!N2-'BIFUbC-LPG-propane-or-butane'!N4)-Chemicals!AE23-Chemicals!AE24</f>
        <v>219096262304725.47</v>
      </c>
      <c r="O9" s="3">
        <f>('Overview Industry'!AF32+'Overview Industry'!AF33)*BTU_Conversion-SUM('BIFUbC-LPG-propane-or-butane'!O2-'BIFUbC-LPG-propane-or-butane'!O4)-Chemicals!AF23-Chemicals!AF24</f>
        <v>213173552163968.91</v>
      </c>
      <c r="P9" s="3">
        <f>('Overview Industry'!AG32+'Overview Industry'!AG33)*BTU_Conversion-SUM('BIFUbC-LPG-propane-or-butane'!P2-'BIFUbC-LPG-propane-or-butane'!P4)-Chemicals!AG23-Chemicals!AG24</f>
        <v>211651395371305.69</v>
      </c>
      <c r="Q9" s="3">
        <f>('Overview Industry'!AH32+'Overview Industry'!AH33)*BTU_Conversion-SUM('BIFUbC-LPG-propane-or-butane'!Q2-'BIFUbC-LPG-propane-or-butane'!Q4)-Chemicals!AH23-Chemicals!AH24</f>
        <v>207304232006851.63</v>
      </c>
      <c r="R9" s="3">
        <f>('Overview Industry'!AI32+'Overview Industry'!AI33)*BTU_Conversion-SUM('BIFUbC-LPG-propane-or-butane'!R2-'BIFUbC-LPG-propane-or-butane'!R4)-Chemicals!AI23-Chemicals!AI24</f>
        <v>202291924104427.47</v>
      </c>
      <c r="S9" s="3">
        <f>('Overview Industry'!AJ32+'Overview Industry'!AJ33)*BTU_Conversion-SUM('BIFUbC-LPG-propane-or-butane'!S2-'BIFUbC-LPG-propane-or-butane'!S4)-Chemicals!AJ23-Chemicals!AJ24</f>
        <v>199637247933343.09</v>
      </c>
      <c r="T9" s="3">
        <f>('Overview Industry'!AK32+'Overview Industry'!AK33)*BTU_Conversion-SUM('BIFUbC-LPG-propane-or-butane'!T2-'BIFUbC-LPG-propane-or-butane'!T4)-Chemicals!AK23-Chemicals!AK24</f>
        <v>195095118490253.47</v>
      </c>
      <c r="U9" s="3">
        <f>('Overview Industry'!AL32+'Overview Industry'!AL33)*BTU_Conversion-SUM('BIFUbC-LPG-propane-or-butane'!U2-'BIFUbC-LPG-propane-or-butane'!U4)-Chemicals!AL23-Chemicals!AL24</f>
        <v>195376697936167.09</v>
      </c>
      <c r="V9" s="3">
        <f>('Overview Industry'!AM32+'Overview Industry'!AM33)*BTU_Conversion-SUM('BIFUbC-LPG-propane-or-butane'!V2-'BIFUbC-LPG-propane-or-butane'!V4)-Chemicals!AM23-Chemicals!AM24</f>
        <v>192767236487374.53</v>
      </c>
      <c r="W9" s="3">
        <f>('Overview Industry'!AN32+'Overview Industry'!AN33)*BTU_Conversion-SUM('BIFUbC-LPG-propane-or-butane'!W2-'BIFUbC-LPG-propane-or-butane'!W4)-Chemicals!AN23-Chemicals!AN24</f>
        <v>189796297214613.81</v>
      </c>
      <c r="X9" s="3">
        <f>('Overview Industry'!AO32+'Overview Industry'!AO33)*BTU_Conversion-SUM('BIFUbC-LPG-propane-or-butane'!X2-'BIFUbC-LPG-propane-or-butane'!X4)-Chemicals!AO23-Chemicals!AO24</f>
        <v>187464173938292.13</v>
      </c>
      <c r="Y9" s="3">
        <f>('Overview Industry'!AP32+'Overview Industry'!AP33)*BTU_Conversion-SUM('BIFUbC-LPG-propane-or-butane'!Y2-'BIFUbC-LPG-propane-or-butane'!Y4)-Chemicals!AP23-Chemicals!AP24</f>
        <v>184927208189202.84</v>
      </c>
      <c r="Z9" s="3">
        <f>('Overview Industry'!AQ32+'Overview Industry'!AQ33)*BTU_Conversion-SUM('BIFUbC-LPG-propane-or-butane'!Z2-'BIFUbC-LPG-propane-or-butane'!Z4)-Chemicals!AQ23-Chemicals!AQ24</f>
        <v>182025301121069.25</v>
      </c>
      <c r="AA9" s="3">
        <f>('Overview Industry'!AR32+'Overview Industry'!AR33)*BTU_Conversion-SUM('BIFUbC-LPG-propane-or-butane'!AA2-'BIFUbC-LPG-propane-or-butane'!AA4)-Chemicals!AR23-Chemicals!AR24</f>
        <v>179923706088785</v>
      </c>
      <c r="AB9" s="3">
        <f>('Overview Industry'!AS32+'Overview Industry'!AS33)*BTU_Conversion-SUM('BIFUbC-LPG-propane-or-butane'!AB2-'BIFUbC-LPG-propane-or-butane'!AB4)-Chemicals!AS23-Chemicals!AS24</f>
        <v>174264589812693.63</v>
      </c>
      <c r="AC9" s="3">
        <f>('Overview Industry'!AT32+'Overview Industry'!AT33)*BTU_Conversion-SUM('BIFUbC-LPG-propane-or-butane'!AC2-'BIFUbC-LPG-propane-or-butane'!AC4)-Chemicals!AT23-Chemicals!AT24</f>
        <v>170461202711695.81</v>
      </c>
      <c r="AD9" s="3">
        <f>('Overview Industry'!AU32+'Overview Industry'!AU33)*BTU_Conversion-SUM('BIFUbC-LPG-propane-or-butane'!AD2-'BIFUbC-LPG-propane-or-butane'!AD4)-Chemicals!AU23-Chemicals!AU24</f>
        <v>169432581296733.75</v>
      </c>
      <c r="AE9" s="3">
        <f>('Overview Industry'!AV32+'Overview Industry'!AV33)*BTU_Conversion-SUM('BIFUbC-LPG-propane-or-butane'!AE2-'BIFUbC-LPG-propane-or-butane'!AE4)-Chemicals!AV23-Chemicals!AV24</f>
        <v>168675317892248.34</v>
      </c>
      <c r="AF9" s="3">
        <f>('Overview Industry'!AW32+'Overview Industry'!AW33)*BTU_Conversion-SUM('BIFUbC-LPG-propane-or-butane'!AF2-'BIFUbC-LPG-propane-or-butane'!AF4)-Chemicals!AW23-Chemicals!AW24</f>
        <v>163799174933438.91</v>
      </c>
      <c r="AG9" s="3">
        <f>('Overview Industry'!AX32+'Overview Industry'!AX33)*BTU_Conversion-SUM('BIFUbC-LPG-propane-or-butane'!AG2-'BIFUbC-LPG-propane-or-butane'!AG4)-Chemicals!AX23-Chemicals!AX24</f>
        <v>161931195331950.03</v>
      </c>
      <c r="AH9" s="3">
        <f>('Overview Industry'!AY32+'Overview Industry'!AY33)*BTU_Conversion-SUM('BIFUbC-LPG-propane-or-butane'!AH2-'BIFUbC-LPG-propane-or-butane'!AH4)-Chemicals!AY23-Chemicals!AY24</f>
        <v>159266277519333.69</v>
      </c>
      <c r="AI9" s="3">
        <f>('Overview Industry'!AZ32+'Overview Industry'!AZ33)*BTU_Conversion-SUM('BIFUbC-LPG-propane-or-butane'!AI2-'BIFUbC-LPG-propane-or-butane'!AI4)-Chemicals!AZ23-Chemicals!AZ24</f>
        <v>154700665673136.5</v>
      </c>
      <c r="AJ9" s="3"/>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theme="8" tint="-0.499984740745262"/>
  </sheetPr>
  <dimension ref="A1:AK11"/>
  <sheetViews>
    <sheetView workbookViewId="0"/>
  </sheetViews>
  <sheetFormatPr defaultColWidth="9.1328125" defaultRowHeight="14.25" x14ac:dyDescent="0.45"/>
  <cols>
    <col min="1" max="1" width="39.86328125" customWidth="1"/>
  </cols>
  <sheetData>
    <row r="1" spans="1:37" x14ac:dyDescent="0.45">
      <c r="A1" s="1" t="s">
        <v>0</v>
      </c>
      <c r="B1" s="1">
        <v>2017</v>
      </c>
      <c r="C1" s="1">
        <v>2018</v>
      </c>
      <c r="D1" s="1">
        <v>2019</v>
      </c>
      <c r="E1" s="1">
        <v>2020</v>
      </c>
      <c r="F1" s="1">
        <v>2021</v>
      </c>
      <c r="G1" s="1">
        <v>2022</v>
      </c>
      <c r="H1" s="1">
        <v>2023</v>
      </c>
      <c r="I1" s="1">
        <v>2024</v>
      </c>
      <c r="J1" s="1">
        <v>2025</v>
      </c>
      <c r="K1" s="1">
        <v>2026</v>
      </c>
      <c r="L1" s="1">
        <v>2027</v>
      </c>
      <c r="M1" s="1">
        <v>2028</v>
      </c>
      <c r="N1" s="1">
        <v>2029</v>
      </c>
      <c r="O1" s="1">
        <v>2030</v>
      </c>
      <c r="P1" s="1">
        <v>2031</v>
      </c>
      <c r="Q1" s="1">
        <v>2032</v>
      </c>
      <c r="R1" s="1">
        <v>2033</v>
      </c>
      <c r="S1" s="1">
        <v>2034</v>
      </c>
      <c r="T1" s="1">
        <v>2035</v>
      </c>
      <c r="U1" s="1">
        <v>2036</v>
      </c>
      <c r="V1" s="1">
        <v>2037</v>
      </c>
      <c r="W1" s="1">
        <v>2038</v>
      </c>
      <c r="X1" s="1">
        <v>2039</v>
      </c>
      <c r="Y1" s="1">
        <v>2040</v>
      </c>
      <c r="Z1" s="1">
        <v>2041</v>
      </c>
      <c r="AA1" s="1">
        <v>2042</v>
      </c>
      <c r="AB1" s="1">
        <v>2043</v>
      </c>
      <c r="AC1" s="1">
        <v>2044</v>
      </c>
      <c r="AD1" s="1">
        <v>2045</v>
      </c>
      <c r="AE1" s="1">
        <v>2046</v>
      </c>
      <c r="AF1" s="1">
        <v>2047</v>
      </c>
      <c r="AG1" s="1">
        <v>2048</v>
      </c>
      <c r="AH1" s="1">
        <v>2049</v>
      </c>
      <c r="AI1" s="1">
        <v>2050</v>
      </c>
    </row>
    <row r="2" spans="1:37" x14ac:dyDescent="0.45">
      <c r="A2" t="s">
        <v>1</v>
      </c>
      <c r="B2" s="3">
        <v>0</v>
      </c>
      <c r="C2" s="3">
        <v>0</v>
      </c>
      <c r="D2" s="3">
        <v>0</v>
      </c>
      <c r="E2" s="3">
        <v>0</v>
      </c>
      <c r="F2" s="3">
        <v>0</v>
      </c>
      <c r="G2" s="3">
        <v>0</v>
      </c>
      <c r="H2" s="3">
        <v>0</v>
      </c>
      <c r="I2" s="3">
        <v>0</v>
      </c>
      <c r="J2" s="3">
        <v>0</v>
      </c>
      <c r="K2" s="3">
        <v>0</v>
      </c>
      <c r="L2" s="3">
        <v>0</v>
      </c>
      <c r="M2" s="3">
        <v>0</v>
      </c>
      <c r="N2" s="3">
        <v>0</v>
      </c>
      <c r="O2" s="3">
        <v>0</v>
      </c>
      <c r="P2" s="3">
        <v>0</v>
      </c>
      <c r="Q2" s="3">
        <v>0</v>
      </c>
      <c r="R2" s="3">
        <v>0</v>
      </c>
      <c r="S2" s="3">
        <v>0</v>
      </c>
      <c r="T2" s="3">
        <v>0</v>
      </c>
      <c r="U2" s="3">
        <v>0</v>
      </c>
      <c r="V2" s="3">
        <v>0</v>
      </c>
      <c r="W2" s="3">
        <v>0</v>
      </c>
      <c r="X2" s="3">
        <v>0</v>
      </c>
      <c r="Y2" s="3">
        <v>0</v>
      </c>
      <c r="Z2" s="3">
        <v>0</v>
      </c>
      <c r="AA2" s="3">
        <v>0</v>
      </c>
      <c r="AB2" s="3">
        <v>0</v>
      </c>
      <c r="AC2" s="3">
        <v>0</v>
      </c>
      <c r="AD2" s="3">
        <v>0</v>
      </c>
      <c r="AE2" s="3">
        <v>0</v>
      </c>
      <c r="AF2" s="3">
        <v>0</v>
      </c>
      <c r="AG2" s="3">
        <v>0</v>
      </c>
      <c r="AH2" s="3">
        <v>0</v>
      </c>
      <c r="AI2" s="3">
        <v>0</v>
      </c>
      <c r="AJ2" s="3"/>
      <c r="AK2" s="3"/>
    </row>
    <row r="3" spans="1:37" x14ac:dyDescent="0.45">
      <c r="A3" t="s">
        <v>2</v>
      </c>
      <c r="B3" s="3">
        <v>0</v>
      </c>
      <c r="C3" s="3">
        <v>0</v>
      </c>
      <c r="D3" s="3">
        <v>0</v>
      </c>
      <c r="E3" s="3">
        <v>0</v>
      </c>
      <c r="F3" s="3">
        <v>0</v>
      </c>
      <c r="G3" s="3">
        <v>0</v>
      </c>
      <c r="H3" s="3">
        <v>0</v>
      </c>
      <c r="I3" s="3">
        <v>0</v>
      </c>
      <c r="J3" s="3">
        <v>0</v>
      </c>
      <c r="K3" s="3">
        <v>0</v>
      </c>
      <c r="L3" s="3">
        <v>0</v>
      </c>
      <c r="M3" s="3">
        <v>0</v>
      </c>
      <c r="N3" s="3">
        <v>0</v>
      </c>
      <c r="O3" s="3">
        <v>0</v>
      </c>
      <c r="P3" s="3">
        <v>0</v>
      </c>
      <c r="Q3" s="3">
        <v>0</v>
      </c>
      <c r="R3" s="3">
        <v>0</v>
      </c>
      <c r="S3" s="3">
        <v>0</v>
      </c>
      <c r="T3" s="3">
        <v>0</v>
      </c>
      <c r="U3" s="3">
        <v>0</v>
      </c>
      <c r="V3" s="3">
        <v>0</v>
      </c>
      <c r="W3" s="3">
        <v>0</v>
      </c>
      <c r="X3" s="3">
        <v>0</v>
      </c>
      <c r="Y3" s="3">
        <v>0</v>
      </c>
      <c r="Z3" s="3">
        <v>0</v>
      </c>
      <c r="AA3" s="3">
        <v>0</v>
      </c>
      <c r="AB3" s="3">
        <v>0</v>
      </c>
      <c r="AC3" s="3">
        <v>0</v>
      </c>
      <c r="AD3" s="3">
        <v>0</v>
      </c>
      <c r="AE3" s="3">
        <v>0</v>
      </c>
      <c r="AF3" s="3">
        <v>0</v>
      </c>
      <c r="AG3" s="3">
        <v>0</v>
      </c>
      <c r="AH3" s="3">
        <v>0</v>
      </c>
      <c r="AI3" s="3">
        <v>0</v>
      </c>
      <c r="AJ3" s="3"/>
      <c r="AK3" s="3"/>
    </row>
    <row r="4" spans="1:37" x14ac:dyDescent="0.45">
      <c r="A4" t="s">
        <v>3</v>
      </c>
      <c r="B4" s="3">
        <f>'Iron and Steel'!S35*BTU_Conversion</f>
        <v>0</v>
      </c>
      <c r="C4" s="3">
        <f>'Iron and Steel'!T35*BTU_Conversion</f>
        <v>0</v>
      </c>
      <c r="D4" s="3">
        <f>'Iron and Steel'!U35*BTU_Conversion</f>
        <v>0</v>
      </c>
      <c r="E4" s="3">
        <f>'Iron and Steel'!V35*BTU_Conversion</f>
        <v>0</v>
      </c>
      <c r="F4" s="3">
        <f>'Iron and Steel'!W35*BTU_Conversion</f>
        <v>0</v>
      </c>
      <c r="G4" s="3">
        <f>'Iron and Steel'!X35*BTU_Conversion</f>
        <v>0</v>
      </c>
      <c r="H4" s="3">
        <f>'Iron and Steel'!Y35*BTU_Conversion</f>
        <v>405642.60140574066</v>
      </c>
      <c r="I4" s="3">
        <f>'Iron and Steel'!Z35*BTU_Conversion</f>
        <v>1449077.7384281952</v>
      </c>
      <c r="J4" s="3">
        <f>'Iron and Steel'!AA35*BTU_Conversion</f>
        <v>3572646.0809050258</v>
      </c>
      <c r="K4" s="3">
        <f>'Iron and Steel'!AB35*BTU_Conversion</f>
        <v>7364065.21441676</v>
      </c>
      <c r="L4" s="3">
        <f>'Iron and Steel'!AC35*BTU_Conversion</f>
        <v>13941724.710581861</v>
      </c>
      <c r="M4" s="3">
        <f>'Iron and Steel'!AD35*BTU_Conversion</f>
        <v>25393326.405879509</v>
      </c>
      <c r="N4" s="3">
        <f>'Iron and Steel'!AE35*BTU_Conversion</f>
        <v>48834244.563130595</v>
      </c>
      <c r="O4" s="3">
        <f>'Iron and Steel'!AF35*BTU_Conversion</f>
        <v>86015054.950107574</v>
      </c>
      <c r="P4" s="3">
        <f>'Iron and Steel'!AG35*BTU_Conversion</f>
        <v>262097355.90208089</v>
      </c>
      <c r="Q4" s="3">
        <f>'Iron and Steel'!AH35*BTU_Conversion</f>
        <v>809677362.34800041</v>
      </c>
      <c r="R4" s="3">
        <f>'Iron and Steel'!AI35*BTU_Conversion</f>
        <v>1481899970.5825851</v>
      </c>
      <c r="S4" s="3">
        <f>'Iron and Steel'!AJ35*BTU_Conversion</f>
        <v>3139955537.5380459</v>
      </c>
      <c r="T4" s="3">
        <f>'Iron and Steel'!AK35*BTU_Conversion</f>
        <v>6053463274.9062366</v>
      </c>
      <c r="U4" s="3">
        <f>'Iron and Steel'!AL35*BTU_Conversion</f>
        <v>11512759303.306805</v>
      </c>
      <c r="V4" s="3">
        <f>'Iron and Steel'!AM35*BTU_Conversion</f>
        <v>26025383478.854824</v>
      </c>
      <c r="W4" s="3">
        <f>'Iron and Steel'!AN35*BTU_Conversion</f>
        <v>46621422633.545158</v>
      </c>
      <c r="X4" s="3">
        <f>'Iron and Steel'!AO35*BTU_Conversion</f>
        <v>81229727591.87677</v>
      </c>
      <c r="Y4" s="3">
        <f>'Iron and Steel'!AP35*BTU_Conversion</f>
        <v>144284245844.99442</v>
      </c>
      <c r="Z4" s="3">
        <f>'Iron and Steel'!AQ35*BTU_Conversion</f>
        <v>235492813993.59085</v>
      </c>
      <c r="AA4" s="3">
        <f>'Iron and Steel'!AR35*BTU_Conversion</f>
        <v>386063352714.65155</v>
      </c>
      <c r="AB4" s="3">
        <f>'Iron and Steel'!AS35*BTU_Conversion</f>
        <v>582473634854.26184</v>
      </c>
      <c r="AC4" s="3">
        <f>'Iron and Steel'!AT35*BTU_Conversion</f>
        <v>887939255019.64355</v>
      </c>
      <c r="AD4" s="3">
        <f>'Iron and Steel'!AU35*BTU_Conversion</f>
        <v>1246976385690.2429</v>
      </c>
      <c r="AE4" s="3">
        <f>'Iron and Steel'!AV35*BTU_Conversion</f>
        <v>1799688879793.74</v>
      </c>
      <c r="AF4" s="3">
        <f>'Iron and Steel'!AW35*BTU_Conversion</f>
        <v>2659712037233.6631</v>
      </c>
      <c r="AG4" s="3">
        <f>'Iron and Steel'!AX35*BTU_Conversion</f>
        <v>3611471712001.7251</v>
      </c>
      <c r="AH4" s="3">
        <f>'Iron and Steel'!AY35*BTU_Conversion</f>
        <v>6586264020922.0166</v>
      </c>
      <c r="AI4" s="3">
        <f>'Iron and Steel'!AZ35*BTU_Conversion</f>
        <v>8152217809092.6865</v>
      </c>
      <c r="AJ4" s="3"/>
      <c r="AK4" s="3"/>
    </row>
    <row r="5" spans="1:37" x14ac:dyDescent="0.45">
      <c r="A5" t="s">
        <v>4</v>
      </c>
      <c r="B5" s="3">
        <v>0</v>
      </c>
      <c r="C5" s="3">
        <v>0</v>
      </c>
      <c r="D5" s="3">
        <v>0</v>
      </c>
      <c r="E5" s="3">
        <v>0</v>
      </c>
      <c r="F5" s="3">
        <v>0</v>
      </c>
      <c r="G5" s="3">
        <v>0</v>
      </c>
      <c r="H5" s="3">
        <v>0</v>
      </c>
      <c r="I5" s="3">
        <v>0</v>
      </c>
      <c r="J5" s="3">
        <v>0</v>
      </c>
      <c r="K5" s="3">
        <v>0</v>
      </c>
      <c r="L5" s="3">
        <v>0</v>
      </c>
      <c r="M5" s="3">
        <v>0</v>
      </c>
      <c r="N5" s="3">
        <v>0</v>
      </c>
      <c r="O5" s="3">
        <v>0</v>
      </c>
      <c r="P5" s="3">
        <v>0</v>
      </c>
      <c r="Q5" s="3">
        <v>0</v>
      </c>
      <c r="R5" s="3">
        <v>0</v>
      </c>
      <c r="S5" s="3">
        <v>0</v>
      </c>
      <c r="T5" s="3">
        <v>0</v>
      </c>
      <c r="U5" s="3">
        <v>0</v>
      </c>
      <c r="V5" s="3">
        <v>0</v>
      </c>
      <c r="W5" s="3">
        <v>0</v>
      </c>
      <c r="X5" s="3">
        <v>0</v>
      </c>
      <c r="Y5" s="3">
        <v>0</v>
      </c>
      <c r="Z5" s="3">
        <v>0</v>
      </c>
      <c r="AA5" s="3">
        <v>0</v>
      </c>
      <c r="AB5" s="3">
        <v>0</v>
      </c>
      <c r="AC5" s="3">
        <v>0</v>
      </c>
      <c r="AD5" s="3">
        <v>0</v>
      </c>
      <c r="AE5" s="3">
        <v>0</v>
      </c>
      <c r="AF5" s="3">
        <v>0</v>
      </c>
      <c r="AG5" s="3">
        <v>0</v>
      </c>
      <c r="AH5" s="3">
        <v>0</v>
      </c>
      <c r="AI5" s="3">
        <v>0</v>
      </c>
      <c r="AJ5" s="3"/>
      <c r="AK5" s="3"/>
    </row>
    <row r="6" spans="1:37" x14ac:dyDescent="0.45">
      <c r="A6" t="s">
        <v>5</v>
      </c>
      <c r="B6" s="3">
        <v>0</v>
      </c>
      <c r="C6" s="3">
        <v>0</v>
      </c>
      <c r="D6" s="3">
        <v>0</v>
      </c>
      <c r="E6" s="3">
        <v>0</v>
      </c>
      <c r="F6" s="3">
        <v>0</v>
      </c>
      <c r="G6" s="3">
        <v>0</v>
      </c>
      <c r="H6" s="3">
        <v>0</v>
      </c>
      <c r="I6" s="3">
        <v>0</v>
      </c>
      <c r="J6" s="3">
        <v>0</v>
      </c>
      <c r="K6" s="3">
        <v>0</v>
      </c>
      <c r="L6" s="3">
        <v>0</v>
      </c>
      <c r="M6" s="3">
        <v>0</v>
      </c>
      <c r="N6" s="3">
        <v>0</v>
      </c>
      <c r="O6" s="3">
        <v>0</v>
      </c>
      <c r="P6" s="3">
        <v>0</v>
      </c>
      <c r="Q6" s="3">
        <v>0</v>
      </c>
      <c r="R6" s="3">
        <v>0</v>
      </c>
      <c r="S6" s="3">
        <v>0</v>
      </c>
      <c r="T6" s="3">
        <v>0</v>
      </c>
      <c r="U6" s="3">
        <v>0</v>
      </c>
      <c r="V6" s="3">
        <v>0</v>
      </c>
      <c r="W6" s="3">
        <v>0</v>
      </c>
      <c r="X6" s="3">
        <v>0</v>
      </c>
      <c r="Y6" s="3">
        <v>0</v>
      </c>
      <c r="Z6" s="3">
        <v>0</v>
      </c>
      <c r="AA6" s="3">
        <v>0</v>
      </c>
      <c r="AB6" s="3">
        <v>0</v>
      </c>
      <c r="AC6" s="3">
        <v>0</v>
      </c>
      <c r="AD6" s="3">
        <v>0</v>
      </c>
      <c r="AE6" s="3">
        <v>0</v>
      </c>
      <c r="AF6" s="3">
        <v>0</v>
      </c>
      <c r="AG6" s="3">
        <v>0</v>
      </c>
      <c r="AH6" s="3">
        <v>0</v>
      </c>
      <c r="AI6" s="3">
        <v>0</v>
      </c>
      <c r="AJ6" s="3"/>
      <c r="AK6" s="3"/>
    </row>
    <row r="7" spans="1:37" x14ac:dyDescent="0.45">
      <c r="A7" t="s">
        <v>6</v>
      </c>
      <c r="B7" s="3">
        <v>0</v>
      </c>
      <c r="C7" s="3">
        <v>0</v>
      </c>
      <c r="D7" s="3">
        <v>0</v>
      </c>
      <c r="E7" s="3">
        <v>0</v>
      </c>
      <c r="F7" s="3">
        <v>0</v>
      </c>
      <c r="G7" s="3">
        <v>0</v>
      </c>
      <c r="H7" s="3">
        <v>0</v>
      </c>
      <c r="I7" s="3">
        <v>0</v>
      </c>
      <c r="J7" s="3">
        <v>0</v>
      </c>
      <c r="K7" s="3">
        <v>0</v>
      </c>
      <c r="L7" s="3">
        <v>0</v>
      </c>
      <c r="M7" s="3">
        <v>0</v>
      </c>
      <c r="N7" s="3">
        <v>0</v>
      </c>
      <c r="O7" s="3">
        <v>0</v>
      </c>
      <c r="P7" s="3">
        <v>0</v>
      </c>
      <c r="Q7" s="3">
        <v>0</v>
      </c>
      <c r="R7" s="3">
        <v>0</v>
      </c>
      <c r="S7" s="3">
        <v>0</v>
      </c>
      <c r="T7" s="3">
        <v>0</v>
      </c>
      <c r="U7" s="3">
        <v>0</v>
      </c>
      <c r="V7" s="3">
        <v>0</v>
      </c>
      <c r="W7" s="3">
        <v>0</v>
      </c>
      <c r="X7" s="3">
        <v>0</v>
      </c>
      <c r="Y7" s="3">
        <v>0</v>
      </c>
      <c r="Z7" s="3">
        <v>0</v>
      </c>
      <c r="AA7" s="3">
        <v>0</v>
      </c>
      <c r="AB7" s="3">
        <v>0</v>
      </c>
      <c r="AC7" s="3">
        <v>0</v>
      </c>
      <c r="AD7" s="3">
        <v>0</v>
      </c>
      <c r="AE7" s="3">
        <v>0</v>
      </c>
      <c r="AF7" s="3">
        <v>0</v>
      </c>
      <c r="AG7" s="3">
        <v>0</v>
      </c>
      <c r="AH7" s="3">
        <v>0</v>
      </c>
      <c r="AI7" s="3">
        <v>0</v>
      </c>
      <c r="AJ7" s="3"/>
      <c r="AK7" s="3"/>
    </row>
    <row r="8" spans="1:37" x14ac:dyDescent="0.45">
      <c r="A8" t="s">
        <v>7</v>
      </c>
      <c r="B8" s="3">
        <v>0</v>
      </c>
      <c r="C8" s="3">
        <v>0</v>
      </c>
      <c r="D8" s="3">
        <v>0</v>
      </c>
      <c r="E8" s="3">
        <v>0</v>
      </c>
      <c r="F8" s="3">
        <v>0</v>
      </c>
      <c r="G8" s="3">
        <v>0</v>
      </c>
      <c r="H8" s="3">
        <v>0</v>
      </c>
      <c r="I8" s="3">
        <v>0</v>
      </c>
      <c r="J8" s="3">
        <v>0</v>
      </c>
      <c r="K8" s="3">
        <v>0</v>
      </c>
      <c r="L8" s="3">
        <v>0</v>
      </c>
      <c r="M8" s="3">
        <v>0</v>
      </c>
      <c r="N8" s="3">
        <v>0</v>
      </c>
      <c r="O8" s="3">
        <v>0</v>
      </c>
      <c r="P8" s="3">
        <v>0</v>
      </c>
      <c r="Q8" s="3">
        <v>0</v>
      </c>
      <c r="R8" s="3">
        <v>0</v>
      </c>
      <c r="S8" s="3">
        <v>0</v>
      </c>
      <c r="T8" s="3">
        <v>0</v>
      </c>
      <c r="U8" s="3">
        <v>0</v>
      </c>
      <c r="V8" s="3">
        <v>0</v>
      </c>
      <c r="W8" s="3">
        <v>0</v>
      </c>
      <c r="X8" s="3">
        <v>0</v>
      </c>
      <c r="Y8" s="3">
        <v>0</v>
      </c>
      <c r="Z8" s="3">
        <v>0</v>
      </c>
      <c r="AA8" s="3">
        <v>0</v>
      </c>
      <c r="AB8" s="3">
        <v>0</v>
      </c>
      <c r="AC8" s="3">
        <v>0</v>
      </c>
      <c r="AD8" s="3">
        <v>0</v>
      </c>
      <c r="AE8" s="3">
        <v>0</v>
      </c>
      <c r="AF8" s="3">
        <v>0</v>
      </c>
      <c r="AG8" s="3">
        <v>0</v>
      </c>
      <c r="AH8" s="3">
        <v>0</v>
      </c>
      <c r="AI8" s="3">
        <v>0</v>
      </c>
      <c r="AJ8" s="3"/>
      <c r="AK8" s="3"/>
    </row>
    <row r="9" spans="1:37" x14ac:dyDescent="0.45">
      <c r="A9" t="s">
        <v>8</v>
      </c>
      <c r="B9" s="3">
        <v>0</v>
      </c>
      <c r="C9" s="3">
        <v>0</v>
      </c>
      <c r="D9" s="3">
        <v>0</v>
      </c>
      <c r="E9" s="3">
        <v>0</v>
      </c>
      <c r="F9" s="3">
        <v>0</v>
      </c>
      <c r="G9" s="3">
        <v>0</v>
      </c>
      <c r="H9" s="3">
        <v>0</v>
      </c>
      <c r="I9" s="3">
        <v>0</v>
      </c>
      <c r="J9" s="3">
        <v>0</v>
      </c>
      <c r="K9" s="3">
        <v>0</v>
      </c>
      <c r="L9" s="3">
        <v>0</v>
      </c>
      <c r="M9" s="3">
        <v>0</v>
      </c>
      <c r="N9" s="3">
        <v>0</v>
      </c>
      <c r="O9" s="3">
        <v>0</v>
      </c>
      <c r="P9" s="3">
        <v>0</v>
      </c>
      <c r="Q9" s="3">
        <v>0</v>
      </c>
      <c r="R9" s="3">
        <v>0</v>
      </c>
      <c r="S9" s="3">
        <v>0</v>
      </c>
      <c r="T9" s="3">
        <v>0</v>
      </c>
      <c r="U9" s="3">
        <v>0</v>
      </c>
      <c r="V9" s="3">
        <v>0</v>
      </c>
      <c r="W9" s="3">
        <v>0</v>
      </c>
      <c r="X9" s="3">
        <v>0</v>
      </c>
      <c r="Y9" s="3">
        <v>0</v>
      </c>
      <c r="Z9" s="3">
        <v>0</v>
      </c>
      <c r="AA9" s="3">
        <v>0</v>
      </c>
      <c r="AB9" s="3">
        <v>0</v>
      </c>
      <c r="AC9" s="3">
        <v>0</v>
      </c>
      <c r="AD9" s="3">
        <v>0</v>
      </c>
      <c r="AE9" s="3">
        <v>0</v>
      </c>
      <c r="AF9" s="3">
        <v>0</v>
      </c>
      <c r="AG9" s="3">
        <v>0</v>
      </c>
      <c r="AH9" s="3">
        <v>0</v>
      </c>
      <c r="AI9" s="3">
        <v>0</v>
      </c>
      <c r="AJ9" s="3"/>
      <c r="AK9" s="3"/>
    </row>
    <row r="11" spans="1:37" x14ac:dyDescent="0.45">
      <c r="A11" s="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3D994A-69EC-4CB8-927E-52B0DAD0BD96}">
  <sheetPr>
    <pageSetUpPr fitToPage="1"/>
  </sheetPr>
  <dimension ref="A1:AZ138"/>
  <sheetViews>
    <sheetView showGridLines="0" zoomScaleNormal="100" workbookViewId="0">
      <pane xSplit="1" ySplit="1" topLeftCell="L2" activePane="bottomRight" state="frozen"/>
      <selection activeCell="B2" sqref="B2"/>
      <selection pane="topRight" activeCell="B2" sqref="B2"/>
      <selection pane="bottomLeft" activeCell="B2" sqref="B2"/>
      <selection pane="bottomRight" activeCell="M50" sqref="M50"/>
    </sheetView>
  </sheetViews>
  <sheetFormatPr defaultColWidth="9.1328125" defaultRowHeight="12" customHeight="1" x14ac:dyDescent="0.45"/>
  <cols>
    <col min="1" max="1" width="50.73046875" style="133" customWidth="1"/>
    <col min="2" max="52" width="8.73046875" style="134" customWidth="1"/>
    <col min="53" max="16384" width="9.1328125" style="133"/>
  </cols>
  <sheetData>
    <row r="1" spans="1:52" ht="12" customHeight="1" x14ac:dyDescent="0.45">
      <c r="A1" s="23" t="s">
        <v>600</v>
      </c>
      <c r="B1" s="24">
        <v>2000</v>
      </c>
      <c r="C1" s="24">
        <v>2001</v>
      </c>
      <c r="D1" s="24">
        <v>2002</v>
      </c>
      <c r="E1" s="24">
        <v>2003</v>
      </c>
      <c r="F1" s="24">
        <v>2004</v>
      </c>
      <c r="G1" s="24">
        <v>2005</v>
      </c>
      <c r="H1" s="24">
        <v>2006</v>
      </c>
      <c r="I1" s="24">
        <v>2007</v>
      </c>
      <c r="J1" s="24">
        <v>2008</v>
      </c>
      <c r="K1" s="24">
        <v>2009</v>
      </c>
      <c r="L1" s="24">
        <v>2010</v>
      </c>
      <c r="M1" s="24">
        <v>2011</v>
      </c>
      <c r="N1" s="24">
        <v>2012</v>
      </c>
      <c r="O1" s="24">
        <v>2013</v>
      </c>
      <c r="P1" s="24">
        <v>2014</v>
      </c>
      <c r="Q1" s="24">
        <v>2015</v>
      </c>
      <c r="R1" s="24">
        <v>2016</v>
      </c>
      <c r="S1" s="24">
        <v>2017</v>
      </c>
      <c r="T1" s="24">
        <v>2018</v>
      </c>
      <c r="U1" s="24">
        <v>2019</v>
      </c>
      <c r="V1" s="24">
        <v>2020</v>
      </c>
      <c r="W1" s="24">
        <v>2021</v>
      </c>
      <c r="X1" s="24">
        <v>2022</v>
      </c>
      <c r="Y1" s="24">
        <v>2023</v>
      </c>
      <c r="Z1" s="24">
        <v>2024</v>
      </c>
      <c r="AA1" s="24">
        <v>2025</v>
      </c>
      <c r="AB1" s="24">
        <v>2026</v>
      </c>
      <c r="AC1" s="24">
        <v>2027</v>
      </c>
      <c r="AD1" s="24">
        <v>2028</v>
      </c>
      <c r="AE1" s="24">
        <v>2029</v>
      </c>
      <c r="AF1" s="24">
        <v>2030</v>
      </c>
      <c r="AG1" s="24">
        <v>2031</v>
      </c>
      <c r="AH1" s="24">
        <v>2032</v>
      </c>
      <c r="AI1" s="24">
        <v>2033</v>
      </c>
      <c r="AJ1" s="24">
        <v>2034</v>
      </c>
      <c r="AK1" s="24">
        <v>2035</v>
      </c>
      <c r="AL1" s="24">
        <v>2036</v>
      </c>
      <c r="AM1" s="24">
        <v>2037</v>
      </c>
      <c r="AN1" s="24">
        <v>2038</v>
      </c>
      <c r="AO1" s="24">
        <v>2039</v>
      </c>
      <c r="AP1" s="24">
        <v>2040</v>
      </c>
      <c r="AQ1" s="24">
        <v>2041</v>
      </c>
      <c r="AR1" s="24">
        <v>2042</v>
      </c>
      <c r="AS1" s="24">
        <v>2043</v>
      </c>
      <c r="AT1" s="24">
        <v>2044</v>
      </c>
      <c r="AU1" s="24">
        <v>2045</v>
      </c>
      <c r="AV1" s="24">
        <v>2046</v>
      </c>
      <c r="AW1" s="24">
        <v>2047</v>
      </c>
      <c r="AX1" s="24">
        <v>2048</v>
      </c>
      <c r="AY1" s="24">
        <v>2049</v>
      </c>
      <c r="AZ1" s="24">
        <v>2050</v>
      </c>
    </row>
    <row r="3" spans="1:52" ht="12" customHeight="1" x14ac:dyDescent="0.45">
      <c r="A3" s="138" t="s">
        <v>10</v>
      </c>
      <c r="B3" s="355">
        <v>1770291.3888664683</v>
      </c>
      <c r="C3" s="355">
        <v>1767800.2923641377</v>
      </c>
      <c r="D3" s="355">
        <v>1743022.2959544247</v>
      </c>
      <c r="E3" s="355">
        <v>1716581.480673471</v>
      </c>
      <c r="F3" s="355">
        <v>1734191.2652920503</v>
      </c>
      <c r="G3" s="355">
        <v>1739628.8776960722</v>
      </c>
      <c r="H3" s="355">
        <v>1799217.0834590464</v>
      </c>
      <c r="I3" s="355">
        <v>1854333.5433162721</v>
      </c>
      <c r="J3" s="355">
        <v>1798073.1945948249</v>
      </c>
      <c r="K3" s="355">
        <v>1563922.3191170832</v>
      </c>
      <c r="L3" s="355">
        <v>1673331.4344400247</v>
      </c>
      <c r="M3" s="355">
        <v>1738100.3593565312</v>
      </c>
      <c r="N3" s="355">
        <v>1705831.1054121123</v>
      </c>
      <c r="O3" s="355">
        <v>1708629.6849166593</v>
      </c>
      <c r="P3" s="355">
        <v>1763414.4754551039</v>
      </c>
      <c r="Q3" s="355">
        <v>1815316.0694644121</v>
      </c>
      <c r="R3" s="355">
        <v>1851441.2906924805</v>
      </c>
      <c r="S3" s="355">
        <v>1892457.2922619684</v>
      </c>
      <c r="T3" s="355">
        <v>1936161.7650161199</v>
      </c>
      <c r="U3" s="355">
        <v>1974263.7951948959</v>
      </c>
      <c r="V3" s="355">
        <v>2007097.6900132918</v>
      </c>
      <c r="W3" s="355">
        <v>2036024.2516054127</v>
      </c>
      <c r="X3" s="355">
        <v>2062757.0452238927</v>
      </c>
      <c r="Y3" s="355">
        <v>2087886.093928532</v>
      </c>
      <c r="Z3" s="355">
        <v>2111688.7569216215</v>
      </c>
      <c r="AA3" s="355">
        <v>2134639.3277597115</v>
      </c>
      <c r="AB3" s="355">
        <v>2157872.2179050571</v>
      </c>
      <c r="AC3" s="355">
        <v>2181365.5211629183</v>
      </c>
      <c r="AD3" s="355">
        <v>2205175.0739673954</v>
      </c>
      <c r="AE3" s="355">
        <v>2229201.7332529877</v>
      </c>
      <c r="AF3" s="355">
        <v>2253392.0289906207</v>
      </c>
      <c r="AG3" s="355">
        <v>2277626.9692933764</v>
      </c>
      <c r="AH3" s="355">
        <v>2302022.5850102566</v>
      </c>
      <c r="AI3" s="355">
        <v>2326824.4700738057</v>
      </c>
      <c r="AJ3" s="355">
        <v>2352102.2986175288</v>
      </c>
      <c r="AK3" s="355">
        <v>2377879.1228791224</v>
      </c>
      <c r="AL3" s="355">
        <v>2404533.0905365832</v>
      </c>
      <c r="AM3" s="355">
        <v>2432184.1557865292</v>
      </c>
      <c r="AN3" s="355">
        <v>2460632.8179409332</v>
      </c>
      <c r="AO3" s="355">
        <v>2489809.211036426</v>
      </c>
      <c r="AP3" s="355">
        <v>2519845.8271534662</v>
      </c>
      <c r="AQ3" s="355">
        <v>2550670.4555652924</v>
      </c>
      <c r="AR3" s="355">
        <v>2582275.2352165086</v>
      </c>
      <c r="AS3" s="355">
        <v>2614739.9143694583</v>
      </c>
      <c r="AT3" s="355">
        <v>2648094.040964535</v>
      </c>
      <c r="AU3" s="355">
        <v>2682682.2350231954</v>
      </c>
      <c r="AV3" s="355">
        <v>2718072.139215922</v>
      </c>
      <c r="AW3" s="355">
        <v>2754163.4050302901</v>
      </c>
      <c r="AX3" s="355">
        <v>2790739.7676250292</v>
      </c>
      <c r="AY3" s="355">
        <v>2827811.8315087007</v>
      </c>
      <c r="AZ3" s="355">
        <v>2865476.0259032319</v>
      </c>
    </row>
    <row r="4" spans="1:52" ht="12" customHeight="1" x14ac:dyDescent="0.45">
      <c r="A4" s="356" t="s">
        <v>365</v>
      </c>
      <c r="B4" s="357">
        <v>54397.466161239776</v>
      </c>
      <c r="C4" s="357">
        <v>51046.787344937249</v>
      </c>
      <c r="D4" s="357">
        <v>48151.844042369223</v>
      </c>
      <c r="E4" s="357">
        <v>47513.164001273515</v>
      </c>
      <c r="F4" s="357">
        <v>52828.476794050148</v>
      </c>
      <c r="G4" s="357">
        <v>55196.40100909138</v>
      </c>
      <c r="H4" s="357">
        <v>59781.474611261627</v>
      </c>
      <c r="I4" s="357">
        <v>65914.033259020449</v>
      </c>
      <c r="J4" s="357">
        <v>59974.756231670253</v>
      </c>
      <c r="K4" s="357">
        <v>34473.155297790552</v>
      </c>
      <c r="L4" s="357">
        <v>39822.149078963244</v>
      </c>
      <c r="M4" s="357">
        <v>44274.303732687695</v>
      </c>
      <c r="N4" s="357">
        <v>41360.478237016287</v>
      </c>
      <c r="O4" s="357">
        <v>40466.781094639729</v>
      </c>
      <c r="P4" s="357">
        <v>42148.432000206383</v>
      </c>
      <c r="Q4" s="357">
        <v>42130.370628106539</v>
      </c>
      <c r="R4" s="357">
        <v>40761.275853098516</v>
      </c>
      <c r="S4" s="357">
        <v>40582.747375092149</v>
      </c>
      <c r="T4" s="357">
        <v>40726.302047633726</v>
      </c>
      <c r="U4" s="357">
        <v>40946.498706330553</v>
      </c>
      <c r="V4" s="357">
        <v>41180.572052751653</v>
      </c>
      <c r="W4" s="357">
        <v>41372.027631473087</v>
      </c>
      <c r="X4" s="357">
        <v>41522.357611475549</v>
      </c>
      <c r="Y4" s="357">
        <v>41648.777591433769</v>
      </c>
      <c r="Z4" s="357">
        <v>41762.127855532031</v>
      </c>
      <c r="AA4" s="357">
        <v>41885.025125119406</v>
      </c>
      <c r="AB4" s="357">
        <v>42052.186540222174</v>
      </c>
      <c r="AC4" s="357">
        <v>42251.230450361356</v>
      </c>
      <c r="AD4" s="357">
        <v>42475.703561282833</v>
      </c>
      <c r="AE4" s="357">
        <v>42716.07389224261</v>
      </c>
      <c r="AF4" s="357">
        <v>42964.369798567815</v>
      </c>
      <c r="AG4" s="357">
        <v>43222.619118179682</v>
      </c>
      <c r="AH4" s="357">
        <v>43498.639278638482</v>
      </c>
      <c r="AI4" s="357">
        <v>43792.250692770052</v>
      </c>
      <c r="AJ4" s="357">
        <v>44097.532740863608</v>
      </c>
      <c r="AK4" s="357">
        <v>44407.829761590583</v>
      </c>
      <c r="AL4" s="357">
        <v>44732.172314880299</v>
      </c>
      <c r="AM4" s="357">
        <v>45075.786870011638</v>
      </c>
      <c r="AN4" s="357">
        <v>45434.342078769419</v>
      </c>
      <c r="AO4" s="357">
        <v>45805.73189345561</v>
      </c>
      <c r="AP4" s="357">
        <v>46191.92696515868</v>
      </c>
      <c r="AQ4" s="357">
        <v>46591.529974020392</v>
      </c>
      <c r="AR4" s="357">
        <v>47005.752710487512</v>
      </c>
      <c r="AS4" s="357">
        <v>47435.175711175572</v>
      </c>
      <c r="AT4" s="357">
        <v>47878.248782755545</v>
      </c>
      <c r="AU4" s="357">
        <v>48338.287493380616</v>
      </c>
      <c r="AV4" s="357">
        <v>48806.720735594223</v>
      </c>
      <c r="AW4" s="357">
        <v>49283.665114178126</v>
      </c>
      <c r="AX4" s="357">
        <v>49767.921639842098</v>
      </c>
      <c r="AY4" s="357">
        <v>50261.057598301923</v>
      </c>
      <c r="AZ4" s="357">
        <v>50766.701346478236</v>
      </c>
    </row>
    <row r="5" spans="1:52" ht="12" customHeight="1" x14ac:dyDescent="0.45">
      <c r="A5" s="358" t="s">
        <v>366</v>
      </c>
      <c r="B5" s="359">
        <v>20629.520596608658</v>
      </c>
      <c r="C5" s="359">
        <v>19662.66147922253</v>
      </c>
      <c r="D5" s="359">
        <v>18508.154320801346</v>
      </c>
      <c r="E5" s="359">
        <v>18375.80353564088</v>
      </c>
      <c r="F5" s="359">
        <v>20089.071458272265</v>
      </c>
      <c r="G5" s="359">
        <v>20918.279625612697</v>
      </c>
      <c r="H5" s="359">
        <v>22962.441648047185</v>
      </c>
      <c r="I5" s="359">
        <v>25144.322895208534</v>
      </c>
      <c r="J5" s="359">
        <v>23033.17776261476</v>
      </c>
      <c r="K5" s="359">
        <v>18782.486659951486</v>
      </c>
      <c r="L5" s="359">
        <v>22289.450921036751</v>
      </c>
      <c r="M5" s="359">
        <v>23398.860715549243</v>
      </c>
      <c r="N5" s="359">
        <v>22952.994330607442</v>
      </c>
      <c r="O5" s="359">
        <v>21631.638254430349</v>
      </c>
      <c r="P5" s="359">
        <v>22454.535156451366</v>
      </c>
      <c r="Q5" s="359">
        <v>24286.8397775126</v>
      </c>
      <c r="R5" s="359">
        <v>25200.898238401791</v>
      </c>
      <c r="S5" s="359">
        <v>25697.071385747455</v>
      </c>
      <c r="T5" s="359">
        <v>26025.838036678564</v>
      </c>
      <c r="U5" s="359">
        <v>26277.725543365559</v>
      </c>
      <c r="V5" s="359">
        <v>26476.591025083297</v>
      </c>
      <c r="W5" s="359">
        <v>26740.50193877138</v>
      </c>
      <c r="X5" s="359">
        <v>26981.988843386858</v>
      </c>
      <c r="Y5" s="359">
        <v>27202.322374856885</v>
      </c>
      <c r="Z5" s="359">
        <v>27404.922701236392</v>
      </c>
      <c r="AA5" s="359">
        <v>27596.235467063554</v>
      </c>
      <c r="AB5" s="359">
        <v>27790.339957221153</v>
      </c>
      <c r="AC5" s="359">
        <v>27986.655912690974</v>
      </c>
      <c r="AD5" s="359">
        <v>28188.666507693539</v>
      </c>
      <c r="AE5" s="359">
        <v>28396.702291150941</v>
      </c>
      <c r="AF5" s="359">
        <v>28612.186144132218</v>
      </c>
      <c r="AG5" s="359">
        <v>28835.379325928785</v>
      </c>
      <c r="AH5" s="359">
        <v>29065.959398590421</v>
      </c>
      <c r="AI5" s="359">
        <v>29306.068967536237</v>
      </c>
      <c r="AJ5" s="359">
        <v>29555.028141654489</v>
      </c>
      <c r="AK5" s="359">
        <v>29812.004128965633</v>
      </c>
      <c r="AL5" s="359">
        <v>30084.411868265797</v>
      </c>
      <c r="AM5" s="359">
        <v>30373.458194377235</v>
      </c>
      <c r="AN5" s="359">
        <v>30674.309008726857</v>
      </c>
      <c r="AO5" s="359">
        <v>30984.252208521149</v>
      </c>
      <c r="AP5" s="359">
        <v>31304.403351758134</v>
      </c>
      <c r="AQ5" s="359">
        <v>31634.650819834642</v>
      </c>
      <c r="AR5" s="359">
        <v>31976.532858701525</v>
      </c>
      <c r="AS5" s="359">
        <v>32330.100868002191</v>
      </c>
      <c r="AT5" s="359">
        <v>32693.796183020073</v>
      </c>
      <c r="AU5" s="359">
        <v>33069.776356485148</v>
      </c>
      <c r="AV5" s="359">
        <v>33450.564063201469</v>
      </c>
      <c r="AW5" s="359">
        <v>33837.44812255523</v>
      </c>
      <c r="AX5" s="359">
        <v>34230.291450177145</v>
      </c>
      <c r="AY5" s="359">
        <v>34631.119955313872</v>
      </c>
      <c r="AZ5" s="359">
        <v>35043.136290167538</v>
      </c>
    </row>
    <row r="6" spans="1:52" ht="12" customHeight="1" x14ac:dyDescent="0.45">
      <c r="A6" s="358" t="s">
        <v>367</v>
      </c>
      <c r="B6" s="359">
        <v>205632.54052442004</v>
      </c>
      <c r="C6" s="359">
        <v>213239.87361063279</v>
      </c>
      <c r="D6" s="359">
        <v>217881.38503619836</v>
      </c>
      <c r="E6" s="359">
        <v>214688.49135853886</v>
      </c>
      <c r="F6" s="359">
        <v>209043.59901123479</v>
      </c>
      <c r="G6" s="359">
        <v>214187.04664683438</v>
      </c>
      <c r="H6" s="359">
        <v>217361.22266986308</v>
      </c>
      <c r="I6" s="359">
        <v>222050.06519816216</v>
      </c>
      <c r="J6" s="359">
        <v>221181.86982197239</v>
      </c>
      <c r="K6" s="359">
        <v>211040.89490886909</v>
      </c>
      <c r="L6" s="359">
        <v>224217.79885043445</v>
      </c>
      <c r="M6" s="359">
        <v>227175.50214538618</v>
      </c>
      <c r="N6" s="359">
        <v>223424.00917680658</v>
      </c>
      <c r="O6" s="359">
        <v>221788.34906461631</v>
      </c>
      <c r="P6" s="359">
        <v>227411.95593795786</v>
      </c>
      <c r="Q6" s="359">
        <v>240638.97897833015</v>
      </c>
      <c r="R6" s="359">
        <v>246306.42248857266</v>
      </c>
      <c r="S6" s="359">
        <v>251608.99452653792</v>
      </c>
      <c r="T6" s="359">
        <v>256963.94641120743</v>
      </c>
      <c r="U6" s="359">
        <v>261476.37225982465</v>
      </c>
      <c r="V6" s="359">
        <v>265396.98375387408</v>
      </c>
      <c r="W6" s="359">
        <v>268847.82524389873</v>
      </c>
      <c r="X6" s="359">
        <v>272012.92183046561</v>
      </c>
      <c r="Y6" s="359">
        <v>275006.40346409671</v>
      </c>
      <c r="Z6" s="359">
        <v>277860.36008280003</v>
      </c>
      <c r="AA6" s="359">
        <v>280663.99555887911</v>
      </c>
      <c r="AB6" s="359">
        <v>283627.56564599264</v>
      </c>
      <c r="AC6" s="359">
        <v>286726.93511463015</v>
      </c>
      <c r="AD6" s="359">
        <v>289949.28963041224</v>
      </c>
      <c r="AE6" s="359">
        <v>293254.61363074405</v>
      </c>
      <c r="AF6" s="359">
        <v>296618.6025277382</v>
      </c>
      <c r="AG6" s="359">
        <v>300043.14485417731</v>
      </c>
      <c r="AH6" s="359">
        <v>303550.79669353896</v>
      </c>
      <c r="AI6" s="359">
        <v>307164.39823749359</v>
      </c>
      <c r="AJ6" s="359">
        <v>310875.66429506865</v>
      </c>
      <c r="AK6" s="359">
        <v>314684.36686921027</v>
      </c>
      <c r="AL6" s="359">
        <v>318634.82082733896</v>
      </c>
      <c r="AM6" s="359">
        <v>322733.7179954435</v>
      </c>
      <c r="AN6" s="359">
        <v>326967.93198274681</v>
      </c>
      <c r="AO6" s="359">
        <v>331345.23277970892</v>
      </c>
      <c r="AP6" s="359">
        <v>335894.38637274294</v>
      </c>
      <c r="AQ6" s="359">
        <v>340615.27843055583</v>
      </c>
      <c r="AR6" s="359">
        <v>345496.26428693079</v>
      </c>
      <c r="AS6" s="359">
        <v>350543.62912807171</v>
      </c>
      <c r="AT6" s="359">
        <v>355763.33315448702</v>
      </c>
      <c r="AU6" s="359">
        <v>361204.98605885037</v>
      </c>
      <c r="AV6" s="359">
        <v>366822.06953095971</v>
      </c>
      <c r="AW6" s="359">
        <v>372591.73299443716</v>
      </c>
      <c r="AX6" s="359">
        <v>378468.30198526825</v>
      </c>
      <c r="AY6" s="359">
        <v>384441.48280808469</v>
      </c>
      <c r="AZ6" s="359">
        <v>390507.93869324506</v>
      </c>
    </row>
    <row r="7" spans="1:52" ht="12" customHeight="1" x14ac:dyDescent="0.45">
      <c r="A7" s="358" t="s">
        <v>368</v>
      </c>
      <c r="B7" s="359">
        <v>86066.769425512772</v>
      </c>
      <c r="C7" s="359">
        <v>83657.091517404857</v>
      </c>
      <c r="D7" s="359">
        <v>84525.59633042432</v>
      </c>
      <c r="E7" s="359">
        <v>81383.925175754732</v>
      </c>
      <c r="F7" s="359">
        <v>80890.477412095497</v>
      </c>
      <c r="G7" s="359">
        <v>80658.378009170323</v>
      </c>
      <c r="H7" s="359">
        <v>83529.802107123236</v>
      </c>
      <c r="I7" s="359">
        <v>87826.423364306713</v>
      </c>
      <c r="J7" s="359">
        <v>82319.245000349911</v>
      </c>
      <c r="K7" s="359">
        <v>68542.992963376833</v>
      </c>
      <c r="L7" s="359">
        <v>66432.5</v>
      </c>
      <c r="M7" s="359">
        <v>67242.037347815771</v>
      </c>
      <c r="N7" s="359">
        <v>63770.755814562865</v>
      </c>
      <c r="O7" s="359">
        <v>62166.690923366587</v>
      </c>
      <c r="P7" s="359">
        <v>64349.074492720589</v>
      </c>
      <c r="Q7" s="359">
        <v>64615.98526307274</v>
      </c>
      <c r="R7" s="359">
        <v>65995.416305235936</v>
      </c>
      <c r="S7" s="359">
        <v>67056.115652937922</v>
      </c>
      <c r="T7" s="359">
        <v>68003.501631696083</v>
      </c>
      <c r="U7" s="359">
        <v>68790.286862288136</v>
      </c>
      <c r="V7" s="359">
        <v>69376.407836180224</v>
      </c>
      <c r="W7" s="359">
        <v>70064.144870431584</v>
      </c>
      <c r="X7" s="359">
        <v>70693.570191924809</v>
      </c>
      <c r="Y7" s="359">
        <v>71288.752061620849</v>
      </c>
      <c r="Z7" s="359">
        <v>71868.815041054622</v>
      </c>
      <c r="AA7" s="359">
        <v>72466.400823167438</v>
      </c>
      <c r="AB7" s="359">
        <v>73129.435858581972</v>
      </c>
      <c r="AC7" s="359">
        <v>73840.004412544367</v>
      </c>
      <c r="AD7" s="359">
        <v>74586.758456817886</v>
      </c>
      <c r="AE7" s="359">
        <v>75356.035278305426</v>
      </c>
      <c r="AF7" s="359">
        <v>76133.728595073364</v>
      </c>
      <c r="AG7" s="359">
        <v>76918.159584082838</v>
      </c>
      <c r="AH7" s="359">
        <v>77721.170868554007</v>
      </c>
      <c r="AI7" s="359">
        <v>78547.664578555021</v>
      </c>
      <c r="AJ7" s="359">
        <v>79396.143803976156</v>
      </c>
      <c r="AK7" s="359">
        <v>80261.595574245555</v>
      </c>
      <c r="AL7" s="359">
        <v>81156.753542850318</v>
      </c>
      <c r="AM7" s="359">
        <v>82088.142494119995</v>
      </c>
      <c r="AN7" s="359">
        <v>83048.715710259479</v>
      </c>
      <c r="AO7" s="359">
        <v>84035.300753103991</v>
      </c>
      <c r="AP7" s="359">
        <v>85049.763396065449</v>
      </c>
      <c r="AQ7" s="359">
        <v>86093.979759437352</v>
      </c>
      <c r="AR7" s="359">
        <v>87170.443347756285</v>
      </c>
      <c r="AS7" s="359">
        <v>88278.371432708052</v>
      </c>
      <c r="AT7" s="359">
        <v>89415.586760665785</v>
      </c>
      <c r="AU7" s="359">
        <v>90591.524768509655</v>
      </c>
      <c r="AV7" s="359">
        <v>91789.178118195501</v>
      </c>
      <c r="AW7" s="359">
        <v>93009.372442012886</v>
      </c>
      <c r="AX7" s="359">
        <v>94246.863214641591</v>
      </c>
      <c r="AY7" s="359">
        <v>95502.961564442463</v>
      </c>
      <c r="AZ7" s="359">
        <v>96782.45680934409</v>
      </c>
    </row>
    <row r="8" spans="1:52" ht="12" customHeight="1" x14ac:dyDescent="0.45">
      <c r="A8" s="358" t="s">
        <v>369</v>
      </c>
      <c r="B8" s="359">
        <v>111516.80415978713</v>
      </c>
      <c r="C8" s="359">
        <v>110958.4524990677</v>
      </c>
      <c r="D8" s="359">
        <v>107785.84929653506</v>
      </c>
      <c r="E8" s="359">
        <v>99481.003720130539</v>
      </c>
      <c r="F8" s="359">
        <v>100158.73625790994</v>
      </c>
      <c r="G8" s="359">
        <v>97304.87139449871</v>
      </c>
      <c r="H8" s="359">
        <v>97035.254832790437</v>
      </c>
      <c r="I8" s="359">
        <v>96113.710476105567</v>
      </c>
      <c r="J8" s="359">
        <v>89374.132127959165</v>
      </c>
      <c r="K8" s="359">
        <v>80375.222324961782</v>
      </c>
      <c r="L8" s="359">
        <v>81078.300000000017</v>
      </c>
      <c r="M8" s="359">
        <v>80643.01369732694</v>
      </c>
      <c r="N8" s="359">
        <v>78261.986252212868</v>
      </c>
      <c r="O8" s="359">
        <v>75523.940294807471</v>
      </c>
      <c r="P8" s="359">
        <v>76099.772840203368</v>
      </c>
      <c r="Q8" s="359">
        <v>76675.982029248698</v>
      </c>
      <c r="R8" s="359">
        <v>77305.238405230659</v>
      </c>
      <c r="S8" s="359">
        <v>78273.535828291759</v>
      </c>
      <c r="T8" s="359">
        <v>79354.727151009807</v>
      </c>
      <c r="U8" s="359">
        <v>80256.962016887031</v>
      </c>
      <c r="V8" s="359">
        <v>80902.853693343015</v>
      </c>
      <c r="W8" s="359">
        <v>81557.419648641197</v>
      </c>
      <c r="X8" s="359">
        <v>82141.142220221504</v>
      </c>
      <c r="Y8" s="359">
        <v>82681.223517695413</v>
      </c>
      <c r="Z8" s="359">
        <v>83196.809832766754</v>
      </c>
      <c r="AA8" s="359">
        <v>83716.151185629002</v>
      </c>
      <c r="AB8" s="359">
        <v>84294.502336832054</v>
      </c>
      <c r="AC8" s="359">
        <v>84913.644294255209</v>
      </c>
      <c r="AD8" s="359">
        <v>85562.639588824866</v>
      </c>
      <c r="AE8" s="359">
        <v>86226.830489405154</v>
      </c>
      <c r="AF8" s="359">
        <v>86893.605427562055</v>
      </c>
      <c r="AG8" s="359">
        <v>87562.685412137711</v>
      </c>
      <c r="AH8" s="359">
        <v>88247.233802429997</v>
      </c>
      <c r="AI8" s="359">
        <v>88951.131526482175</v>
      </c>
      <c r="AJ8" s="359">
        <v>89671.646586261006</v>
      </c>
      <c r="AK8" s="359">
        <v>90402.472333173151</v>
      </c>
      <c r="AL8" s="359">
        <v>91160.567100402957</v>
      </c>
      <c r="AM8" s="359">
        <v>91952.412360910821</v>
      </c>
      <c r="AN8" s="359">
        <v>92764.771407327469</v>
      </c>
      <c r="AO8" s="359">
        <v>93589.663970055699</v>
      </c>
      <c r="AP8" s="359">
        <v>94424.610721083998</v>
      </c>
      <c r="AQ8" s="359">
        <v>95264.123204525153</v>
      </c>
      <c r="AR8" s="359">
        <v>96112.821510413894</v>
      </c>
      <c r="AS8" s="359">
        <v>96980.492659172771</v>
      </c>
      <c r="AT8" s="359">
        <v>97874.740696793917</v>
      </c>
      <c r="AU8" s="359">
        <v>98816.24818839955</v>
      </c>
      <c r="AV8" s="359">
        <v>99784.0932964026</v>
      </c>
      <c r="AW8" s="359">
        <v>100773.60402221163</v>
      </c>
      <c r="AX8" s="359">
        <v>101778.7132032056</v>
      </c>
      <c r="AY8" s="359">
        <v>102799.64467365024</v>
      </c>
      <c r="AZ8" s="359">
        <v>103840.82977276188</v>
      </c>
    </row>
    <row r="9" spans="1:52" ht="12" customHeight="1" x14ac:dyDescent="0.45">
      <c r="A9" s="358" t="s">
        <v>363</v>
      </c>
      <c r="B9" s="359">
        <v>231071.70499949416</v>
      </c>
      <c r="C9" s="359">
        <v>234765.68473239351</v>
      </c>
      <c r="D9" s="359">
        <v>237369.35479957057</v>
      </c>
      <c r="E9" s="359">
        <v>240772.07263730219</v>
      </c>
      <c r="F9" s="359">
        <v>240017.08811275469</v>
      </c>
      <c r="G9" s="359">
        <v>239129.92157333152</v>
      </c>
      <c r="H9" s="359">
        <v>234470.52506284535</v>
      </c>
      <c r="I9" s="359">
        <v>235540.83298044026</v>
      </c>
      <c r="J9" s="359">
        <v>231433.15152437249</v>
      </c>
      <c r="K9" s="359">
        <v>234736.0504570122</v>
      </c>
      <c r="L9" s="359">
        <v>233562.1</v>
      </c>
      <c r="M9" s="359">
        <v>235466.1463637143</v>
      </c>
      <c r="N9" s="359">
        <v>237713.15190800515</v>
      </c>
      <c r="O9" s="359">
        <v>243064.53658990937</v>
      </c>
      <c r="P9" s="359">
        <v>248226.16692280376</v>
      </c>
      <c r="Q9" s="359">
        <v>253928.76594355408</v>
      </c>
      <c r="R9" s="359">
        <v>258759.50358208251</v>
      </c>
      <c r="S9" s="359">
        <v>266041.80166496709</v>
      </c>
      <c r="T9" s="359">
        <v>274832.53489360953</v>
      </c>
      <c r="U9" s="359">
        <v>282589.70003419218</v>
      </c>
      <c r="V9" s="359">
        <v>289716.41218016943</v>
      </c>
      <c r="W9" s="359">
        <v>295386.29527338105</v>
      </c>
      <c r="X9" s="359">
        <v>300684.30922192964</v>
      </c>
      <c r="Y9" s="359">
        <v>305725.9575355745</v>
      </c>
      <c r="Z9" s="359">
        <v>310557.51265281055</v>
      </c>
      <c r="AA9" s="359">
        <v>315242.74127814284</v>
      </c>
      <c r="AB9" s="359">
        <v>319912.72851195553</v>
      </c>
      <c r="AC9" s="359">
        <v>324577.03529810475</v>
      </c>
      <c r="AD9" s="359">
        <v>329255.88695530727</v>
      </c>
      <c r="AE9" s="359">
        <v>333947.29163977935</v>
      </c>
      <c r="AF9" s="359">
        <v>338649.10517332953</v>
      </c>
      <c r="AG9" s="359">
        <v>343346.59544057865</v>
      </c>
      <c r="AH9" s="359">
        <v>348054.29058026063</v>
      </c>
      <c r="AI9" s="359">
        <v>352825.58432413847</v>
      </c>
      <c r="AJ9" s="359">
        <v>357669.81356498454</v>
      </c>
      <c r="AK9" s="359">
        <v>362589.26547575614</v>
      </c>
      <c r="AL9" s="359">
        <v>367645.31553939811</v>
      </c>
      <c r="AM9" s="359">
        <v>372843.75071482139</v>
      </c>
      <c r="AN9" s="359">
        <v>378157.48589860817</v>
      </c>
      <c r="AO9" s="359">
        <v>383585.7405158726</v>
      </c>
      <c r="AP9" s="359">
        <v>389132.67004358408</v>
      </c>
      <c r="AQ9" s="359">
        <v>394786.3065689166</v>
      </c>
      <c r="AR9" s="359">
        <v>400566.43317280913</v>
      </c>
      <c r="AS9" s="359">
        <v>406489.70870798238</v>
      </c>
      <c r="AT9" s="359">
        <v>412572.755957407</v>
      </c>
      <c r="AU9" s="359">
        <v>418899.74426163093</v>
      </c>
      <c r="AV9" s="359">
        <v>425379.89902477479</v>
      </c>
      <c r="AW9" s="359">
        <v>432004.21130540874</v>
      </c>
      <c r="AX9" s="359">
        <v>438747.48096911202</v>
      </c>
      <c r="AY9" s="359">
        <v>445616.30177631316</v>
      </c>
      <c r="AZ9" s="359">
        <v>452629.26607926423</v>
      </c>
    </row>
    <row r="10" spans="1:52" ht="12" customHeight="1" x14ac:dyDescent="0.45">
      <c r="A10" s="358" t="s">
        <v>370</v>
      </c>
      <c r="B10" s="359">
        <v>195656.55897398049</v>
      </c>
      <c r="C10" s="359">
        <v>202792.32821059969</v>
      </c>
      <c r="D10" s="359">
        <v>201884.12751972518</v>
      </c>
      <c r="E10" s="359">
        <v>206056.81347083335</v>
      </c>
      <c r="F10" s="359">
        <v>206025.36499400096</v>
      </c>
      <c r="G10" s="359">
        <v>204640.74684522732</v>
      </c>
      <c r="H10" s="359">
        <v>219431.24114809805</v>
      </c>
      <c r="I10" s="359">
        <v>226469.13810870171</v>
      </c>
      <c r="J10" s="359">
        <v>212592.96052738113</v>
      </c>
      <c r="K10" s="359">
        <v>174811.37685038574</v>
      </c>
      <c r="L10" s="359">
        <v>212000.8</v>
      </c>
      <c r="M10" s="359">
        <v>229239.86140047925</v>
      </c>
      <c r="N10" s="359">
        <v>224168.05391406125</v>
      </c>
      <c r="O10" s="359">
        <v>230848.59431056961</v>
      </c>
      <c r="P10" s="359">
        <v>251021.92744005899</v>
      </c>
      <c r="Q10" s="359">
        <v>271270.58246574883</v>
      </c>
      <c r="R10" s="359">
        <v>282519.64367145498</v>
      </c>
      <c r="S10" s="359">
        <v>292658.85472082096</v>
      </c>
      <c r="T10" s="359">
        <v>301902.7626028891</v>
      </c>
      <c r="U10" s="359">
        <v>309689.54679448414</v>
      </c>
      <c r="V10" s="359">
        <v>316263.64804725203</v>
      </c>
      <c r="W10" s="359">
        <v>322033.8729979443</v>
      </c>
      <c r="X10" s="359">
        <v>327433.65003647917</v>
      </c>
      <c r="Y10" s="359">
        <v>332559.49705960124</v>
      </c>
      <c r="Z10" s="359">
        <v>337468.53233852203</v>
      </c>
      <c r="AA10" s="359">
        <v>342242.09899278282</v>
      </c>
      <c r="AB10" s="359">
        <v>347059.00812005135</v>
      </c>
      <c r="AC10" s="359">
        <v>351930.76897619583</v>
      </c>
      <c r="AD10" s="359">
        <v>356880.41338142258</v>
      </c>
      <c r="AE10" s="359">
        <v>361896.44755273464</v>
      </c>
      <c r="AF10" s="359">
        <v>366967.39057835122</v>
      </c>
      <c r="AG10" s="359">
        <v>372042.08576948952</v>
      </c>
      <c r="AH10" s="359">
        <v>377127.87022640288</v>
      </c>
      <c r="AI10" s="359">
        <v>382284.26605219964</v>
      </c>
      <c r="AJ10" s="359">
        <v>387565.86465162208</v>
      </c>
      <c r="AK10" s="359">
        <v>393011.56209756085</v>
      </c>
      <c r="AL10" s="359">
        <v>398696.77665393625</v>
      </c>
      <c r="AM10" s="359">
        <v>404638.15768003097</v>
      </c>
      <c r="AN10" s="359">
        <v>410785.17587944085</v>
      </c>
      <c r="AO10" s="359">
        <v>417106.72639933758</v>
      </c>
      <c r="AP10" s="359">
        <v>423635.00128718314</v>
      </c>
      <c r="AQ10" s="359">
        <v>430298.93842243456</v>
      </c>
      <c r="AR10" s="359">
        <v>437083.98183511104</v>
      </c>
      <c r="AS10" s="359">
        <v>444047.10736595996</v>
      </c>
      <c r="AT10" s="359">
        <v>451238.70490747161</v>
      </c>
      <c r="AU10" s="359">
        <v>458746.57947071374</v>
      </c>
      <c r="AV10" s="359">
        <v>466596.79744015902</v>
      </c>
      <c r="AW10" s="359">
        <v>474689.00833745289</v>
      </c>
      <c r="AX10" s="359">
        <v>482910.14847016259</v>
      </c>
      <c r="AY10" s="359">
        <v>491230.97599671409</v>
      </c>
      <c r="AZ10" s="359">
        <v>499613.0158102382</v>
      </c>
    </row>
    <row r="11" spans="1:52" ht="12" customHeight="1" x14ac:dyDescent="0.45">
      <c r="A11" s="358" t="s">
        <v>371</v>
      </c>
      <c r="B11" s="359">
        <v>555231.90253347182</v>
      </c>
      <c r="C11" s="359">
        <v>541833.69474851782</v>
      </c>
      <c r="D11" s="359">
        <v>524502.87056040997</v>
      </c>
      <c r="E11" s="359">
        <v>515183.40588079067</v>
      </c>
      <c r="F11" s="359">
        <v>534442.6471513178</v>
      </c>
      <c r="G11" s="359">
        <v>542518.13605507417</v>
      </c>
      <c r="H11" s="359">
        <v>574947.71209660603</v>
      </c>
      <c r="I11" s="359">
        <v>601002.8018308162</v>
      </c>
      <c r="J11" s="359">
        <v>597776.42677285254</v>
      </c>
      <c r="K11" s="359">
        <v>491065.74609669112</v>
      </c>
      <c r="L11" s="359">
        <v>535996.64480650425</v>
      </c>
      <c r="M11" s="359">
        <v>563385.23200454679</v>
      </c>
      <c r="N11" s="359">
        <v>554895.31529063452</v>
      </c>
      <c r="O11" s="359">
        <v>552169.61652646086</v>
      </c>
      <c r="P11" s="359">
        <v>564957.1869310895</v>
      </c>
      <c r="Q11" s="359">
        <v>566819.87119918107</v>
      </c>
      <c r="R11" s="359">
        <v>574627.46486851177</v>
      </c>
      <c r="S11" s="359">
        <v>585271.47213582497</v>
      </c>
      <c r="T11" s="359">
        <v>598286.42322344973</v>
      </c>
      <c r="U11" s="359">
        <v>610212.88809952443</v>
      </c>
      <c r="V11" s="359">
        <v>620757.94891105988</v>
      </c>
      <c r="W11" s="359">
        <v>629937.10361094214</v>
      </c>
      <c r="X11" s="359">
        <v>638408.30183842033</v>
      </c>
      <c r="Y11" s="359">
        <v>646276.23865713482</v>
      </c>
      <c r="Z11" s="359">
        <v>653573.9279584703</v>
      </c>
      <c r="AA11" s="359">
        <v>660364.73720425938</v>
      </c>
      <c r="AB11" s="359">
        <v>666894.2632002196</v>
      </c>
      <c r="AC11" s="359">
        <v>673267.55129582528</v>
      </c>
      <c r="AD11" s="359">
        <v>679569.82592156797</v>
      </c>
      <c r="AE11" s="359">
        <v>685825.81476590049</v>
      </c>
      <c r="AF11" s="359">
        <v>692081.36029659794</v>
      </c>
      <c r="AG11" s="359">
        <v>698291.11733460031</v>
      </c>
      <c r="AH11" s="359">
        <v>704461.50099115539</v>
      </c>
      <c r="AI11" s="359">
        <v>710666.07475745084</v>
      </c>
      <c r="AJ11" s="359">
        <v>716933.14606897079</v>
      </c>
      <c r="AK11" s="359">
        <v>723274.84953012725</v>
      </c>
      <c r="AL11" s="359">
        <v>729787.96189609449</v>
      </c>
      <c r="AM11" s="359">
        <v>736515.61562080157</v>
      </c>
      <c r="AN11" s="359">
        <v>743414.2722505366</v>
      </c>
      <c r="AO11" s="359">
        <v>750468.86406349519</v>
      </c>
      <c r="AP11" s="359">
        <v>757743.93212585757</v>
      </c>
      <c r="AQ11" s="359">
        <v>765245.55892077717</v>
      </c>
      <c r="AR11" s="359">
        <v>772949.3814503639</v>
      </c>
      <c r="AS11" s="359">
        <v>780833.99355990544</v>
      </c>
      <c r="AT11" s="359">
        <v>788859.93607147201</v>
      </c>
      <c r="AU11" s="359">
        <v>797064.76224635763</v>
      </c>
      <c r="AV11" s="359">
        <v>805266.4485647449</v>
      </c>
      <c r="AW11" s="359">
        <v>813489.19955962815</v>
      </c>
      <c r="AX11" s="359">
        <v>821733.28053118684</v>
      </c>
      <c r="AY11" s="359">
        <v>830031.16166331375</v>
      </c>
      <c r="AZ11" s="359">
        <v>838463.82652685675</v>
      </c>
    </row>
    <row r="12" spans="1:52" ht="12" customHeight="1" x14ac:dyDescent="0.45">
      <c r="A12" s="358" t="s">
        <v>372</v>
      </c>
      <c r="B12" s="359">
        <v>97959.126715894963</v>
      </c>
      <c r="C12" s="359">
        <v>96669.933272516457</v>
      </c>
      <c r="D12" s="359">
        <v>91042.874445951893</v>
      </c>
      <c r="E12" s="359">
        <v>86157.076898448184</v>
      </c>
      <c r="F12" s="359">
        <v>81470.854780913025</v>
      </c>
      <c r="G12" s="359">
        <v>76021.840198478894</v>
      </c>
      <c r="H12" s="359">
        <v>75034.615442321898</v>
      </c>
      <c r="I12" s="359">
        <v>75169.251430278324</v>
      </c>
      <c r="J12" s="359">
        <v>70741.860648518486</v>
      </c>
      <c r="K12" s="359">
        <v>59781.686139142825</v>
      </c>
      <c r="L12" s="359">
        <v>63178.100000000013</v>
      </c>
      <c r="M12" s="359">
        <v>66063.993811628694</v>
      </c>
      <c r="N12" s="359">
        <v>62969.291722860049</v>
      </c>
      <c r="O12" s="359">
        <v>63512.833379304931</v>
      </c>
      <c r="P12" s="359">
        <v>64311.989363813918</v>
      </c>
      <c r="Q12" s="359">
        <v>64521.290356976671</v>
      </c>
      <c r="R12" s="359">
        <v>64878.626523629617</v>
      </c>
      <c r="S12" s="359">
        <v>65718.834162133353</v>
      </c>
      <c r="T12" s="359">
        <v>66476.810679100701</v>
      </c>
      <c r="U12" s="359">
        <v>67103.075561621532</v>
      </c>
      <c r="V12" s="359">
        <v>67533.869141789561</v>
      </c>
      <c r="W12" s="359">
        <v>68022.468192679109</v>
      </c>
      <c r="X12" s="359">
        <v>68463.978898142828</v>
      </c>
      <c r="Y12" s="359">
        <v>68879.675065633797</v>
      </c>
      <c r="Z12" s="359">
        <v>69285.71756295138</v>
      </c>
      <c r="AA12" s="359">
        <v>69693.034768491605</v>
      </c>
      <c r="AB12" s="359">
        <v>70130.016203100779</v>
      </c>
      <c r="AC12" s="359">
        <v>70573.774844007494</v>
      </c>
      <c r="AD12" s="359">
        <v>71014.654642641122</v>
      </c>
      <c r="AE12" s="359">
        <v>71451.475353282513</v>
      </c>
      <c r="AF12" s="359">
        <v>71883.107020305004</v>
      </c>
      <c r="AG12" s="359">
        <v>72306.487998099998</v>
      </c>
      <c r="AH12" s="359">
        <v>72729.68869300645</v>
      </c>
      <c r="AI12" s="359">
        <v>73165.257939376635</v>
      </c>
      <c r="AJ12" s="359">
        <v>73611.588769647016</v>
      </c>
      <c r="AK12" s="359">
        <v>74069.227777056643</v>
      </c>
      <c r="AL12" s="359">
        <v>74554.848793010155</v>
      </c>
      <c r="AM12" s="359">
        <v>75070.441432568477</v>
      </c>
      <c r="AN12" s="359">
        <v>75605.690317931847</v>
      </c>
      <c r="AO12" s="359">
        <v>76155.808823293934</v>
      </c>
      <c r="AP12" s="359">
        <v>76717.571130658951</v>
      </c>
      <c r="AQ12" s="359">
        <v>77299.448828890832</v>
      </c>
      <c r="AR12" s="359">
        <v>77911.27380908691</v>
      </c>
      <c r="AS12" s="359">
        <v>78560.912285736369</v>
      </c>
      <c r="AT12" s="359">
        <v>79245.069966774812</v>
      </c>
      <c r="AU12" s="359">
        <v>79978.204972272084</v>
      </c>
      <c r="AV12" s="359">
        <v>80730.438062238871</v>
      </c>
      <c r="AW12" s="359">
        <v>81509.908301149902</v>
      </c>
      <c r="AX12" s="359">
        <v>82313.112777375572</v>
      </c>
      <c r="AY12" s="359">
        <v>83140.445714327332</v>
      </c>
      <c r="AZ12" s="359">
        <v>83996.759288105124</v>
      </c>
    </row>
    <row r="13" spans="1:52" ht="12" customHeight="1" x14ac:dyDescent="0.45">
      <c r="A13" s="358" t="s">
        <v>373</v>
      </c>
      <c r="B13" s="359">
        <v>38601.002950495225</v>
      </c>
      <c r="C13" s="359">
        <v>38320.460648859589</v>
      </c>
      <c r="D13" s="359">
        <v>37041.442143745138</v>
      </c>
      <c r="E13" s="359">
        <v>36931.093078179787</v>
      </c>
      <c r="F13" s="359">
        <v>37416.045981978554</v>
      </c>
      <c r="G13" s="359">
        <v>36836.535330572427</v>
      </c>
      <c r="H13" s="359">
        <v>38537.037553471688</v>
      </c>
      <c r="I13" s="359">
        <v>40420.829305014326</v>
      </c>
      <c r="J13" s="359">
        <v>36382.805833135702</v>
      </c>
      <c r="K13" s="359">
        <v>31303.582253073157</v>
      </c>
      <c r="L13" s="359">
        <v>32468.999999999996</v>
      </c>
      <c r="M13" s="359">
        <v>32644.560689252645</v>
      </c>
      <c r="N13" s="359">
        <v>30145.508867641303</v>
      </c>
      <c r="O13" s="359">
        <v>29691.230699849697</v>
      </c>
      <c r="P13" s="359">
        <v>30111.168172000242</v>
      </c>
      <c r="Q13" s="359">
        <v>31668.931215602912</v>
      </c>
      <c r="R13" s="359">
        <v>32724.634694820063</v>
      </c>
      <c r="S13" s="359">
        <v>33599.577422620583</v>
      </c>
      <c r="T13" s="359">
        <v>34274.908222062484</v>
      </c>
      <c r="U13" s="359">
        <v>34811.670853232186</v>
      </c>
      <c r="V13" s="359">
        <v>35245.313503111371</v>
      </c>
      <c r="W13" s="359">
        <v>35702.153686713835</v>
      </c>
      <c r="X13" s="359">
        <v>36127.781310563078</v>
      </c>
      <c r="Y13" s="359">
        <v>36525.050476207798</v>
      </c>
      <c r="Z13" s="359">
        <v>36895.487185144557</v>
      </c>
      <c r="AA13" s="359">
        <v>37245.991148769062</v>
      </c>
      <c r="AB13" s="359">
        <v>37587.350627994572</v>
      </c>
      <c r="AC13" s="359">
        <v>37925.734840143006</v>
      </c>
      <c r="AD13" s="359">
        <v>38264.494115512978</v>
      </c>
      <c r="AE13" s="359">
        <v>38604.312847435642</v>
      </c>
      <c r="AF13" s="359">
        <v>38946.089420973294</v>
      </c>
      <c r="AG13" s="359">
        <v>39288.013273179015</v>
      </c>
      <c r="AH13" s="359">
        <v>39629.834007893733</v>
      </c>
      <c r="AI13" s="359">
        <v>39975.356576812381</v>
      </c>
      <c r="AJ13" s="359">
        <v>40325.797937047326</v>
      </c>
      <c r="AK13" s="359">
        <v>40679.499357978952</v>
      </c>
      <c r="AL13" s="359">
        <v>41041.437924741906</v>
      </c>
      <c r="AM13" s="359">
        <v>41416.727795083221</v>
      </c>
      <c r="AN13" s="359">
        <v>41802.042233197913</v>
      </c>
      <c r="AO13" s="359">
        <v>42195.851464060208</v>
      </c>
      <c r="AP13" s="359">
        <v>42598.354381789664</v>
      </c>
      <c r="AQ13" s="359">
        <v>43008.076481467651</v>
      </c>
      <c r="AR13" s="359">
        <v>43425.665494498295</v>
      </c>
      <c r="AS13" s="359">
        <v>43850.255642848606</v>
      </c>
      <c r="AT13" s="359">
        <v>44279.201188836516</v>
      </c>
      <c r="AU13" s="359">
        <v>44715.282894535238</v>
      </c>
      <c r="AV13" s="359">
        <v>45153.833822670829</v>
      </c>
      <c r="AW13" s="359">
        <v>45595.371972494948</v>
      </c>
      <c r="AX13" s="359">
        <v>46039.570466203179</v>
      </c>
      <c r="AY13" s="359">
        <v>46488.496366091786</v>
      </c>
      <c r="AZ13" s="359">
        <v>46945.37300401627</v>
      </c>
    </row>
    <row r="14" spans="1:52" ht="12" customHeight="1" x14ac:dyDescent="0.45">
      <c r="A14" s="360" t="s">
        <v>374</v>
      </c>
      <c r="B14" s="361">
        <v>173527.99182556325</v>
      </c>
      <c r="C14" s="361">
        <v>174853.32429998551</v>
      </c>
      <c r="D14" s="361">
        <v>174328.79745869371</v>
      </c>
      <c r="E14" s="361">
        <v>170038.63091657814</v>
      </c>
      <c r="F14" s="361">
        <v>171808.90333752264</v>
      </c>
      <c r="G14" s="361">
        <v>172216.72100818058</v>
      </c>
      <c r="H14" s="361">
        <v>176125.75628661783</v>
      </c>
      <c r="I14" s="361">
        <v>178682.13446821779</v>
      </c>
      <c r="J14" s="361">
        <v>173262.80834399787</v>
      </c>
      <c r="K14" s="361">
        <v>159009.12516582853</v>
      </c>
      <c r="L14" s="361">
        <v>162284.59078308579</v>
      </c>
      <c r="M14" s="361">
        <v>168566.84744814373</v>
      </c>
      <c r="N14" s="361">
        <v>166169.55989770428</v>
      </c>
      <c r="O14" s="361">
        <v>167765.47377870412</v>
      </c>
      <c r="P14" s="361">
        <v>172322.2661977979</v>
      </c>
      <c r="Q14" s="361">
        <v>178758.47160707752</v>
      </c>
      <c r="R14" s="361">
        <v>182362.16606144214</v>
      </c>
      <c r="S14" s="361">
        <v>185948.28738699452</v>
      </c>
      <c r="T14" s="361">
        <v>189314.0101167828</v>
      </c>
      <c r="U14" s="361">
        <v>192109.06846314558</v>
      </c>
      <c r="V14" s="361">
        <v>194247.08986867699</v>
      </c>
      <c r="W14" s="361">
        <v>196360.43851053613</v>
      </c>
      <c r="X14" s="361">
        <v>198287.04322088315</v>
      </c>
      <c r="Y14" s="361">
        <v>200092.19612467621</v>
      </c>
      <c r="Z14" s="361">
        <v>201814.54371033303</v>
      </c>
      <c r="AA14" s="361">
        <v>203522.91620740743</v>
      </c>
      <c r="AB14" s="361">
        <v>205394.8209028854</v>
      </c>
      <c r="AC14" s="361">
        <v>207372.18572415956</v>
      </c>
      <c r="AD14" s="361">
        <v>209426.74120591197</v>
      </c>
      <c r="AE14" s="361">
        <v>211526.1355120072</v>
      </c>
      <c r="AF14" s="361">
        <v>213642.4840079901</v>
      </c>
      <c r="AG14" s="361">
        <v>215770.68118292265</v>
      </c>
      <c r="AH14" s="361">
        <v>217935.6004697858</v>
      </c>
      <c r="AI14" s="361">
        <v>220146.41642099054</v>
      </c>
      <c r="AJ14" s="361">
        <v>222400.0720574329</v>
      </c>
      <c r="AK14" s="361">
        <v>224686.44997345711</v>
      </c>
      <c r="AL14" s="361">
        <v>227038.0240756642</v>
      </c>
      <c r="AM14" s="361">
        <v>229475.94462836054</v>
      </c>
      <c r="AN14" s="361">
        <v>231978.08117338739</v>
      </c>
      <c r="AO14" s="361">
        <v>234536.03816552125</v>
      </c>
      <c r="AP14" s="361">
        <v>237153.20737758387</v>
      </c>
      <c r="AQ14" s="361">
        <v>239832.56415443198</v>
      </c>
      <c r="AR14" s="361">
        <v>242576.68474034907</v>
      </c>
      <c r="AS14" s="361">
        <v>245390.16700789501</v>
      </c>
      <c r="AT14" s="361">
        <v>248272.66729485054</v>
      </c>
      <c r="AU14" s="361">
        <v>251256.83831206016</v>
      </c>
      <c r="AV14" s="361">
        <v>254292.09655697987</v>
      </c>
      <c r="AW14" s="361">
        <v>257379.88285876083</v>
      </c>
      <c r="AX14" s="361">
        <v>260504.08291785431</v>
      </c>
      <c r="AY14" s="361">
        <v>263668.1833921473</v>
      </c>
      <c r="AZ14" s="361">
        <v>266886.72228275426</v>
      </c>
    </row>
    <row r="16" spans="1:52" ht="12" customHeight="1" x14ac:dyDescent="0.45">
      <c r="A16" s="138" t="s">
        <v>18</v>
      </c>
      <c r="B16" s="28"/>
      <c r="C16" s="28"/>
      <c r="D16" s="28"/>
      <c r="E16" s="28"/>
      <c r="F16" s="28"/>
      <c r="G16" s="28"/>
      <c r="H16" s="28"/>
      <c r="I16" s="28"/>
      <c r="J16" s="28"/>
      <c r="K16" s="28"/>
      <c r="L16" s="28"/>
      <c r="M16" s="28"/>
      <c r="N16" s="28"/>
      <c r="O16" s="28"/>
      <c r="P16" s="28"/>
      <c r="Q16" s="28"/>
      <c r="R16" s="28"/>
      <c r="S16" s="28"/>
      <c r="T16" s="28"/>
      <c r="U16" s="28"/>
      <c r="V16" s="28"/>
      <c r="W16" s="28"/>
      <c r="X16" s="28"/>
      <c r="Y16" s="28"/>
      <c r="Z16" s="28"/>
      <c r="AA16" s="28"/>
      <c r="AB16" s="28"/>
      <c r="AC16" s="28"/>
      <c r="AD16" s="28"/>
      <c r="AE16" s="28"/>
      <c r="AF16" s="28"/>
      <c r="AG16" s="28"/>
      <c r="AH16" s="28"/>
      <c r="AI16" s="28"/>
      <c r="AJ16" s="28"/>
      <c r="AK16" s="28"/>
      <c r="AL16" s="28"/>
      <c r="AM16" s="28"/>
      <c r="AN16" s="28"/>
      <c r="AO16" s="28"/>
      <c r="AP16" s="28"/>
      <c r="AQ16" s="28"/>
      <c r="AR16" s="28"/>
      <c r="AS16" s="28"/>
      <c r="AT16" s="28"/>
      <c r="AU16" s="28"/>
      <c r="AV16" s="28"/>
      <c r="AW16" s="28"/>
      <c r="AX16" s="28"/>
      <c r="AY16" s="28"/>
      <c r="AZ16" s="28"/>
    </row>
    <row r="17" spans="1:52" ht="12" customHeight="1" x14ac:dyDescent="0.45">
      <c r="A17" s="43" t="s">
        <v>364</v>
      </c>
      <c r="B17" s="44">
        <v>330517.30762928218</v>
      </c>
      <c r="C17" s="44">
        <v>329502.10415098723</v>
      </c>
      <c r="D17" s="44">
        <v>326911.07477745845</v>
      </c>
      <c r="E17" s="44">
        <v>334967.99633985071</v>
      </c>
      <c r="F17" s="44">
        <v>333199.27161861409</v>
      </c>
      <c r="G17" s="44">
        <v>327865.34426312562</v>
      </c>
      <c r="H17" s="44">
        <v>322259.11597863957</v>
      </c>
      <c r="I17" s="44">
        <v>324940.86526331602</v>
      </c>
      <c r="J17" s="44">
        <v>312419.37529</v>
      </c>
      <c r="K17" s="44">
        <v>265868.09348000004</v>
      </c>
      <c r="L17" s="44">
        <v>285951.91582050908</v>
      </c>
      <c r="M17" s="44">
        <v>282055.71794296266</v>
      </c>
      <c r="N17" s="44">
        <v>276747.11440504243</v>
      </c>
      <c r="O17" s="44">
        <v>276226.37556489039</v>
      </c>
      <c r="P17" s="44">
        <v>272559.32592795271</v>
      </c>
      <c r="Q17" s="44">
        <v>273308.17948089284</v>
      </c>
      <c r="R17" s="44">
        <v>274851.1603778305</v>
      </c>
      <c r="S17" s="44">
        <v>278672.47308742336</v>
      </c>
      <c r="T17" s="44">
        <v>276140.76646243792</v>
      </c>
      <c r="U17" s="44">
        <v>274848.74043132941</v>
      </c>
      <c r="V17" s="44">
        <v>274915.41210520855</v>
      </c>
      <c r="W17" s="44">
        <v>275497.74583895243</v>
      </c>
      <c r="X17" s="44">
        <v>276385.65340838372</v>
      </c>
      <c r="Y17" s="44">
        <v>275393.89493144926</v>
      </c>
      <c r="Z17" s="44">
        <v>275283.4476767634</v>
      </c>
      <c r="AA17" s="44">
        <v>275713.83663746307</v>
      </c>
      <c r="AB17" s="44">
        <v>276748.42308851896</v>
      </c>
      <c r="AC17" s="44">
        <v>277672.21780892042</v>
      </c>
      <c r="AD17" s="44">
        <v>279042.77262790984</v>
      </c>
      <c r="AE17" s="44">
        <v>279624.51810172485</v>
      </c>
      <c r="AF17" s="44">
        <v>279764.91417625581</v>
      </c>
      <c r="AG17" s="44">
        <v>280391.51841725525</v>
      </c>
      <c r="AH17" s="44">
        <v>280606.60995210527</v>
      </c>
      <c r="AI17" s="44">
        <v>280365.19558265107</v>
      </c>
      <c r="AJ17" s="44">
        <v>280044.925474349</v>
      </c>
      <c r="AK17" s="44">
        <v>279774.35906164255</v>
      </c>
      <c r="AL17" s="44">
        <v>280835.87971664505</v>
      </c>
      <c r="AM17" s="44">
        <v>281454.41502104368</v>
      </c>
      <c r="AN17" s="44">
        <v>281955.33632471994</v>
      </c>
      <c r="AO17" s="44">
        <v>282526.21742110484</v>
      </c>
      <c r="AP17" s="44">
        <v>283216.68482294795</v>
      </c>
      <c r="AQ17" s="44">
        <v>284196.41354650864</v>
      </c>
      <c r="AR17" s="44">
        <v>285092.99569710979</v>
      </c>
      <c r="AS17" s="44">
        <v>285026.22498693597</v>
      </c>
      <c r="AT17" s="44">
        <v>285437.43209971144</v>
      </c>
      <c r="AU17" s="44">
        <v>286068.05239972007</v>
      </c>
      <c r="AV17" s="44">
        <v>287132.02363094175</v>
      </c>
      <c r="AW17" s="44">
        <v>287309.48069017171</v>
      </c>
      <c r="AX17" s="44">
        <v>287945.12397598143</v>
      </c>
      <c r="AY17" s="44">
        <v>288619.91150093015</v>
      </c>
      <c r="AZ17" s="44">
        <v>289011.07683018019</v>
      </c>
    </row>
    <row r="18" spans="1:52" ht="12" customHeight="1" x14ac:dyDescent="0.45">
      <c r="A18" s="279" t="s">
        <v>365</v>
      </c>
      <c r="B18" s="276">
        <v>66700.5713347532</v>
      </c>
      <c r="C18" s="276">
        <v>64105.872507499975</v>
      </c>
      <c r="D18" s="276">
        <v>61991.06643649999</v>
      </c>
      <c r="E18" s="276">
        <v>65044.049089999993</v>
      </c>
      <c r="F18" s="276">
        <v>65297.916976499968</v>
      </c>
      <c r="G18" s="276">
        <v>62486.797259958737</v>
      </c>
      <c r="H18" s="276">
        <v>63611.150772499976</v>
      </c>
      <c r="I18" s="276">
        <v>61875.907750499944</v>
      </c>
      <c r="J18" s="276">
        <v>58422.93589149999</v>
      </c>
      <c r="K18" s="276">
        <v>42368.597639500018</v>
      </c>
      <c r="L18" s="276">
        <v>51288.075538322533</v>
      </c>
      <c r="M18" s="276">
        <v>51545.21383374936</v>
      </c>
      <c r="N18" s="276">
        <v>50274.389000970987</v>
      </c>
      <c r="O18" s="276">
        <v>49808.129913332101</v>
      </c>
      <c r="P18" s="276">
        <v>49531.334470700203</v>
      </c>
      <c r="Q18" s="276">
        <v>50174.446810645139</v>
      </c>
      <c r="R18" s="276">
        <v>49035.466731104949</v>
      </c>
      <c r="S18" s="276">
        <v>50041.415537068169</v>
      </c>
      <c r="T18" s="276">
        <v>47766.842978423098</v>
      </c>
      <c r="U18" s="276">
        <v>47282.018113774575</v>
      </c>
      <c r="V18" s="276">
        <v>46530.796977618935</v>
      </c>
      <c r="W18" s="276">
        <v>46393.278234294041</v>
      </c>
      <c r="X18" s="276">
        <v>46150.487345029389</v>
      </c>
      <c r="Y18" s="276">
        <v>45349.58895544093</v>
      </c>
      <c r="Z18" s="276">
        <v>45045.985036177379</v>
      </c>
      <c r="AA18" s="276">
        <v>45006.216661077036</v>
      </c>
      <c r="AB18" s="276">
        <v>45168.385390806638</v>
      </c>
      <c r="AC18" s="276">
        <v>45355.094849789071</v>
      </c>
      <c r="AD18" s="276">
        <v>45524.410475156619</v>
      </c>
      <c r="AE18" s="276">
        <v>45544.772779237988</v>
      </c>
      <c r="AF18" s="276">
        <v>45287.884539222679</v>
      </c>
      <c r="AG18" s="276">
        <v>45181.725921945828</v>
      </c>
      <c r="AH18" s="276">
        <v>44990.820019812614</v>
      </c>
      <c r="AI18" s="276">
        <v>44488.600046296713</v>
      </c>
      <c r="AJ18" s="276">
        <v>43986.673663921902</v>
      </c>
      <c r="AK18" s="276">
        <v>43549.382760379027</v>
      </c>
      <c r="AL18" s="276">
        <v>43354.250073518866</v>
      </c>
      <c r="AM18" s="276">
        <v>43212.860376693308</v>
      </c>
      <c r="AN18" s="276">
        <v>42826.265536014282</v>
      </c>
      <c r="AO18" s="276">
        <v>42584.094636516347</v>
      </c>
      <c r="AP18" s="276">
        <v>42391.938421615429</v>
      </c>
      <c r="AQ18" s="276">
        <v>42322.496528409058</v>
      </c>
      <c r="AR18" s="276">
        <v>42282.873180014416</v>
      </c>
      <c r="AS18" s="276">
        <v>42163.089114832932</v>
      </c>
      <c r="AT18" s="276">
        <v>42006.664355173278</v>
      </c>
      <c r="AU18" s="276">
        <v>41894.319011858766</v>
      </c>
      <c r="AV18" s="276">
        <v>41946.912562573409</v>
      </c>
      <c r="AW18" s="276">
        <v>41805.856058718782</v>
      </c>
      <c r="AX18" s="276">
        <v>41581.483516264139</v>
      </c>
      <c r="AY18" s="276">
        <v>41435.654338649263</v>
      </c>
      <c r="AZ18" s="276">
        <v>41258.996291189753</v>
      </c>
    </row>
    <row r="19" spans="1:52" ht="12" customHeight="1" x14ac:dyDescent="0.45">
      <c r="A19" s="278" t="s">
        <v>366</v>
      </c>
      <c r="B19" s="48">
        <v>11984.456042666434</v>
      </c>
      <c r="C19" s="48">
        <v>12111.323740770742</v>
      </c>
      <c r="D19" s="48">
        <v>12134.916843499996</v>
      </c>
      <c r="E19" s="48">
        <v>11900.039500000003</v>
      </c>
      <c r="F19" s="48">
        <v>12196.112063500001</v>
      </c>
      <c r="G19" s="48">
        <v>11942.015028142872</v>
      </c>
      <c r="H19" s="48">
        <v>11582.480177499998</v>
      </c>
      <c r="I19" s="48">
        <v>11511.768399499999</v>
      </c>
      <c r="J19" s="48">
        <v>11003.1897785</v>
      </c>
      <c r="K19" s="48">
        <v>9100.0065105000012</v>
      </c>
      <c r="L19" s="48">
        <v>9910.5223587974906</v>
      </c>
      <c r="M19" s="48">
        <v>10413.305692719441</v>
      </c>
      <c r="N19" s="48">
        <v>9674.5090322682736</v>
      </c>
      <c r="O19" s="48">
        <v>9496.8114357877985</v>
      </c>
      <c r="P19" s="48">
        <v>9251.1906697871309</v>
      </c>
      <c r="Q19" s="48">
        <v>9652.5860550759571</v>
      </c>
      <c r="R19" s="48">
        <v>9768.6329611243982</v>
      </c>
      <c r="S19" s="48">
        <v>10042.563557044185</v>
      </c>
      <c r="T19" s="48">
        <v>9986.1511253456065</v>
      </c>
      <c r="U19" s="48">
        <v>9886.9257772736</v>
      </c>
      <c r="V19" s="48">
        <v>9833.6426559333213</v>
      </c>
      <c r="W19" s="48">
        <v>9858.3084172754625</v>
      </c>
      <c r="X19" s="48">
        <v>9904.9123785199645</v>
      </c>
      <c r="Y19" s="48">
        <v>9901.5096958272479</v>
      </c>
      <c r="Z19" s="48">
        <v>9883.2238809750706</v>
      </c>
      <c r="AA19" s="48">
        <v>9904.9905545263246</v>
      </c>
      <c r="AB19" s="48">
        <v>9927.2568369774817</v>
      </c>
      <c r="AC19" s="48">
        <v>9960.1208167458171</v>
      </c>
      <c r="AD19" s="48">
        <v>9987.3971536617937</v>
      </c>
      <c r="AE19" s="48">
        <v>9994.1297881721221</v>
      </c>
      <c r="AF19" s="48">
        <v>10003.744242896337</v>
      </c>
      <c r="AG19" s="48">
        <v>10026.330623988442</v>
      </c>
      <c r="AH19" s="48">
        <v>10045.093683591065</v>
      </c>
      <c r="AI19" s="48">
        <v>10059.417801125477</v>
      </c>
      <c r="AJ19" s="48">
        <v>10056.963835559116</v>
      </c>
      <c r="AK19" s="48">
        <v>10053.693467920979</v>
      </c>
      <c r="AL19" s="48">
        <v>10076.249667885244</v>
      </c>
      <c r="AM19" s="48">
        <v>10104.939087569677</v>
      </c>
      <c r="AN19" s="48">
        <v>10122.333124417182</v>
      </c>
      <c r="AO19" s="48">
        <v>10142.586860119856</v>
      </c>
      <c r="AP19" s="48">
        <v>10170.119229968057</v>
      </c>
      <c r="AQ19" s="48">
        <v>10210.006390379334</v>
      </c>
      <c r="AR19" s="48">
        <v>10240.499148340341</v>
      </c>
      <c r="AS19" s="48">
        <v>10281.968402378774</v>
      </c>
      <c r="AT19" s="48">
        <v>10294.579044191756</v>
      </c>
      <c r="AU19" s="48">
        <v>10315.516438364168</v>
      </c>
      <c r="AV19" s="48">
        <v>10362.614339452459</v>
      </c>
      <c r="AW19" s="48">
        <v>10342.137212637328</v>
      </c>
      <c r="AX19" s="48">
        <v>10376.245699774479</v>
      </c>
      <c r="AY19" s="48">
        <v>10397.743833908989</v>
      </c>
      <c r="AZ19" s="48">
        <v>10408.696598535793</v>
      </c>
    </row>
    <row r="20" spans="1:52" ht="12" customHeight="1" x14ac:dyDescent="0.45">
      <c r="A20" s="278" t="s">
        <v>367</v>
      </c>
      <c r="B20" s="48">
        <v>56787.25549110819</v>
      </c>
      <c r="C20" s="48">
        <v>57178.744179999958</v>
      </c>
      <c r="D20" s="48">
        <v>57555.368880000009</v>
      </c>
      <c r="E20" s="48">
        <v>60390.54271999999</v>
      </c>
      <c r="F20" s="48">
        <v>57469.876849999964</v>
      </c>
      <c r="G20" s="48">
        <v>57633.43361410802</v>
      </c>
      <c r="H20" s="48">
        <v>55830.553360000005</v>
      </c>
      <c r="I20" s="48">
        <v>58148.721049999956</v>
      </c>
      <c r="J20" s="48">
        <v>56418.622890000013</v>
      </c>
      <c r="K20" s="48">
        <v>49807.508899999993</v>
      </c>
      <c r="L20" s="48">
        <v>51715.847021317932</v>
      </c>
      <c r="M20" s="48">
        <v>52185.454291860973</v>
      </c>
      <c r="N20" s="48">
        <v>51822.476417218051</v>
      </c>
      <c r="O20" s="48">
        <v>52601.795176741769</v>
      </c>
      <c r="P20" s="48">
        <v>51622.23429897915</v>
      </c>
      <c r="Q20" s="48">
        <v>50386.588040582326</v>
      </c>
      <c r="R20" s="48">
        <v>50356.623860486514</v>
      </c>
      <c r="S20" s="48">
        <v>51249.472843431242</v>
      </c>
      <c r="T20" s="48">
        <v>51180.607643414922</v>
      </c>
      <c r="U20" s="48">
        <v>51119.883111793366</v>
      </c>
      <c r="V20" s="48">
        <v>51582.320092421032</v>
      </c>
      <c r="W20" s="48">
        <v>51876.386164176634</v>
      </c>
      <c r="X20" s="48">
        <v>51957.341269539851</v>
      </c>
      <c r="Y20" s="48">
        <v>51860.537103791656</v>
      </c>
      <c r="Z20" s="48">
        <v>51946.247777499011</v>
      </c>
      <c r="AA20" s="48">
        <v>52062.368656850253</v>
      </c>
      <c r="AB20" s="48">
        <v>52366.961515964838</v>
      </c>
      <c r="AC20" s="48">
        <v>52384.720078265716</v>
      </c>
      <c r="AD20" s="48">
        <v>52643.213102611546</v>
      </c>
      <c r="AE20" s="48">
        <v>52784.567383767317</v>
      </c>
      <c r="AF20" s="48">
        <v>52718.342037269053</v>
      </c>
      <c r="AG20" s="48">
        <v>52869.049618889912</v>
      </c>
      <c r="AH20" s="48">
        <v>52829.180544838149</v>
      </c>
      <c r="AI20" s="48">
        <v>52811.646979782054</v>
      </c>
      <c r="AJ20" s="48">
        <v>52815.613471471239</v>
      </c>
      <c r="AK20" s="48">
        <v>52773.644061024999</v>
      </c>
      <c r="AL20" s="48">
        <v>53084.011213714351</v>
      </c>
      <c r="AM20" s="48">
        <v>53182.946410308097</v>
      </c>
      <c r="AN20" s="48">
        <v>53335.271502874792</v>
      </c>
      <c r="AO20" s="48">
        <v>53477.623606740155</v>
      </c>
      <c r="AP20" s="48">
        <v>53643.367975882305</v>
      </c>
      <c r="AQ20" s="48">
        <v>53811.355884009783</v>
      </c>
      <c r="AR20" s="48">
        <v>54009.281440247469</v>
      </c>
      <c r="AS20" s="48">
        <v>53958.536656685996</v>
      </c>
      <c r="AT20" s="48">
        <v>54075.687498358326</v>
      </c>
      <c r="AU20" s="48">
        <v>54220.067990216012</v>
      </c>
      <c r="AV20" s="48">
        <v>54417.050865996098</v>
      </c>
      <c r="AW20" s="48">
        <v>54376.843086300934</v>
      </c>
      <c r="AX20" s="48">
        <v>54611.692371540208</v>
      </c>
      <c r="AY20" s="48">
        <v>54792.194535531307</v>
      </c>
      <c r="AZ20" s="48">
        <v>54861.649694844644</v>
      </c>
    </row>
    <row r="21" spans="1:52" ht="12" customHeight="1" x14ac:dyDescent="0.45">
      <c r="A21" s="278" t="s">
        <v>368</v>
      </c>
      <c r="B21" s="48">
        <v>44598.020573602407</v>
      </c>
      <c r="C21" s="48">
        <v>44820.915799357681</v>
      </c>
      <c r="D21" s="48">
        <v>43746.745438999395</v>
      </c>
      <c r="E21" s="48">
        <v>45102.014847887156</v>
      </c>
      <c r="F21" s="48">
        <v>45679.19316715857</v>
      </c>
      <c r="G21" s="48">
        <v>46454.691322401719</v>
      </c>
      <c r="H21" s="48">
        <v>45178.343552796345</v>
      </c>
      <c r="I21" s="48">
        <v>46387.978172797171</v>
      </c>
      <c r="J21" s="48">
        <v>45188.506407424189</v>
      </c>
      <c r="K21" s="48">
        <v>36582.446546023413</v>
      </c>
      <c r="L21" s="48">
        <v>37498.435022573191</v>
      </c>
      <c r="M21" s="48">
        <v>37823.72237624813</v>
      </c>
      <c r="N21" s="48">
        <v>35682.957665395603</v>
      </c>
      <c r="O21" s="48">
        <v>34328.588160428502</v>
      </c>
      <c r="P21" s="48">
        <v>33867.82917802572</v>
      </c>
      <c r="Q21" s="48">
        <v>33844.02427009528</v>
      </c>
      <c r="R21" s="48">
        <v>33973.803043455686</v>
      </c>
      <c r="S21" s="48">
        <v>33693.348342802492</v>
      </c>
      <c r="T21" s="48">
        <v>32844.348730392179</v>
      </c>
      <c r="U21" s="48">
        <v>32159.708084344002</v>
      </c>
      <c r="V21" s="48">
        <v>31929.646633556971</v>
      </c>
      <c r="W21" s="48">
        <v>31952.360385073902</v>
      </c>
      <c r="X21" s="48">
        <v>31879.016914639433</v>
      </c>
      <c r="Y21" s="48">
        <v>31552.791094405813</v>
      </c>
      <c r="Z21" s="48">
        <v>31515.961038786387</v>
      </c>
      <c r="AA21" s="48">
        <v>31434.622562136872</v>
      </c>
      <c r="AB21" s="48">
        <v>31700.236827619941</v>
      </c>
      <c r="AC21" s="48">
        <v>31879.755907271137</v>
      </c>
      <c r="AD21" s="48">
        <v>32090.134051610999</v>
      </c>
      <c r="AE21" s="48">
        <v>32206.662743563742</v>
      </c>
      <c r="AF21" s="48">
        <v>32192.960325147884</v>
      </c>
      <c r="AG21" s="48">
        <v>32295.262438103611</v>
      </c>
      <c r="AH21" s="48">
        <v>32286.336363306815</v>
      </c>
      <c r="AI21" s="48">
        <v>32221.592190117015</v>
      </c>
      <c r="AJ21" s="48">
        <v>32085.517971011235</v>
      </c>
      <c r="AK21" s="48">
        <v>32023.743702151944</v>
      </c>
      <c r="AL21" s="48">
        <v>32142.355412484769</v>
      </c>
      <c r="AM21" s="48">
        <v>32228.444351391125</v>
      </c>
      <c r="AN21" s="48">
        <v>32231.441799900444</v>
      </c>
      <c r="AO21" s="48">
        <v>32220.201101274204</v>
      </c>
      <c r="AP21" s="48">
        <v>32246.431021760331</v>
      </c>
      <c r="AQ21" s="48">
        <v>32294.355167290269</v>
      </c>
      <c r="AR21" s="48">
        <v>32332.40700762935</v>
      </c>
      <c r="AS21" s="48">
        <v>32255.130257229852</v>
      </c>
      <c r="AT21" s="48">
        <v>32318.106659609952</v>
      </c>
      <c r="AU21" s="48">
        <v>32436.079188354095</v>
      </c>
      <c r="AV21" s="48">
        <v>32652.371392121371</v>
      </c>
      <c r="AW21" s="48">
        <v>32543.337979042764</v>
      </c>
      <c r="AX21" s="48">
        <v>32593.467193379562</v>
      </c>
      <c r="AY21" s="48">
        <v>32690.287480723047</v>
      </c>
      <c r="AZ21" s="48">
        <v>32627.806892861161</v>
      </c>
    </row>
    <row r="22" spans="1:52" ht="12" customHeight="1" x14ac:dyDescent="0.45">
      <c r="A22" s="278" t="s">
        <v>369</v>
      </c>
      <c r="B22" s="48">
        <v>35196.291940055249</v>
      </c>
      <c r="C22" s="48">
        <v>34488.527479999997</v>
      </c>
      <c r="D22" s="48">
        <v>34874.28974</v>
      </c>
      <c r="E22" s="48">
        <v>36003.128069999992</v>
      </c>
      <c r="F22" s="48">
        <v>36016.474399999992</v>
      </c>
      <c r="G22" s="48">
        <v>36796.705494734939</v>
      </c>
      <c r="H22" s="48">
        <v>37530.602549999989</v>
      </c>
      <c r="I22" s="48">
        <v>38499.208329999987</v>
      </c>
      <c r="J22" s="48">
        <v>35709.598980000002</v>
      </c>
      <c r="K22" s="48">
        <v>33029.635689999996</v>
      </c>
      <c r="L22" s="48">
        <v>34621.251592475899</v>
      </c>
      <c r="M22" s="48">
        <v>33360.008543530996</v>
      </c>
      <c r="N22" s="48">
        <v>33246.978264558791</v>
      </c>
      <c r="O22" s="48">
        <v>33979.032175804954</v>
      </c>
      <c r="P22" s="48">
        <v>33315.535749217757</v>
      </c>
      <c r="Q22" s="48">
        <v>33383.973301283731</v>
      </c>
      <c r="R22" s="48">
        <v>33590.684883084534</v>
      </c>
      <c r="S22" s="48">
        <v>34221.00308559314</v>
      </c>
      <c r="T22" s="48">
        <v>34439.686008971024</v>
      </c>
      <c r="U22" s="48">
        <v>34553.635894765161</v>
      </c>
      <c r="V22" s="48">
        <v>34692.92635676996</v>
      </c>
      <c r="W22" s="48">
        <v>34875.478636198241</v>
      </c>
      <c r="X22" s="48">
        <v>35045.77181011418</v>
      </c>
      <c r="Y22" s="48">
        <v>35039.138042017454</v>
      </c>
      <c r="Z22" s="48">
        <v>35030.212993771544</v>
      </c>
      <c r="AA22" s="48">
        <v>35146.459179590049</v>
      </c>
      <c r="AB22" s="48">
        <v>35205.488783113942</v>
      </c>
      <c r="AC22" s="48">
        <v>35334.133317074877</v>
      </c>
      <c r="AD22" s="48">
        <v>35479.11637740452</v>
      </c>
      <c r="AE22" s="48">
        <v>35549.878163889363</v>
      </c>
      <c r="AF22" s="48">
        <v>35617.601118439692</v>
      </c>
      <c r="AG22" s="48">
        <v>35722.916457021325</v>
      </c>
      <c r="AH22" s="48">
        <v>35808.666802042877</v>
      </c>
      <c r="AI22" s="48">
        <v>35891.979554393271</v>
      </c>
      <c r="AJ22" s="48">
        <v>35894.306730689575</v>
      </c>
      <c r="AK22" s="48">
        <v>35983.918265079403</v>
      </c>
      <c r="AL22" s="48">
        <v>36160.042809448867</v>
      </c>
      <c r="AM22" s="48">
        <v>36281.814571688497</v>
      </c>
      <c r="AN22" s="48">
        <v>36477.673408499002</v>
      </c>
      <c r="AO22" s="48">
        <v>36630.787767505972</v>
      </c>
      <c r="AP22" s="48">
        <v>36787.233549523</v>
      </c>
      <c r="AQ22" s="48">
        <v>37041.682793337488</v>
      </c>
      <c r="AR22" s="48">
        <v>37167.458911358648</v>
      </c>
      <c r="AS22" s="48">
        <v>37148.086127076524</v>
      </c>
      <c r="AT22" s="48">
        <v>37356.906850276755</v>
      </c>
      <c r="AU22" s="48">
        <v>37556.172613518916</v>
      </c>
      <c r="AV22" s="48">
        <v>37838.748699827011</v>
      </c>
      <c r="AW22" s="48">
        <v>38036.12476022607</v>
      </c>
      <c r="AX22" s="48">
        <v>38301.212655386844</v>
      </c>
      <c r="AY22" s="48">
        <v>38547.373090328227</v>
      </c>
      <c r="AZ22" s="48">
        <v>38772.080729239402</v>
      </c>
    </row>
    <row r="23" spans="1:52" ht="12" customHeight="1" x14ac:dyDescent="0.45">
      <c r="A23" s="278" t="s">
        <v>363</v>
      </c>
      <c r="B23" s="48">
        <v>30881.244003458305</v>
      </c>
      <c r="C23" s="48">
        <v>31624.336039357688</v>
      </c>
      <c r="D23" s="48">
        <v>32609.477018999405</v>
      </c>
      <c r="E23" s="48">
        <v>32826.531057887158</v>
      </c>
      <c r="F23" s="48">
        <v>32622.37202715857</v>
      </c>
      <c r="G23" s="48">
        <v>30985.333864259235</v>
      </c>
      <c r="H23" s="48">
        <v>29634.132122796342</v>
      </c>
      <c r="I23" s="48">
        <v>29799.590112797167</v>
      </c>
      <c r="J23" s="48">
        <v>29089.894597424183</v>
      </c>
      <c r="K23" s="48">
        <v>27579.419036023421</v>
      </c>
      <c r="L23" s="48">
        <v>28509.546892329399</v>
      </c>
      <c r="M23" s="48">
        <v>27816.475436898087</v>
      </c>
      <c r="N23" s="48">
        <v>28222.345222736069</v>
      </c>
      <c r="O23" s="48">
        <v>28372.877286465911</v>
      </c>
      <c r="P23" s="48">
        <v>28664.479944022147</v>
      </c>
      <c r="Q23" s="48">
        <v>29178.4313996497</v>
      </c>
      <c r="R23" s="48">
        <v>29976.579964005621</v>
      </c>
      <c r="S23" s="48">
        <v>30359.929740889962</v>
      </c>
      <c r="T23" s="48">
        <v>30681.321156824029</v>
      </c>
      <c r="U23" s="48">
        <v>30728.728630476864</v>
      </c>
      <c r="V23" s="48">
        <v>31097.147231636904</v>
      </c>
      <c r="W23" s="48">
        <v>31315.138885277942</v>
      </c>
      <c r="X23" s="48">
        <v>31625.635932668512</v>
      </c>
      <c r="Y23" s="48">
        <v>31861.250839148292</v>
      </c>
      <c r="Z23" s="48">
        <v>32027.731139043619</v>
      </c>
      <c r="AA23" s="48">
        <v>32162.097361443368</v>
      </c>
      <c r="AB23" s="48">
        <v>32385.219769274561</v>
      </c>
      <c r="AC23" s="48">
        <v>32624.729843344219</v>
      </c>
      <c r="AD23" s="48">
        <v>32874.809857153952</v>
      </c>
      <c r="AE23" s="48">
        <v>33041.212243761729</v>
      </c>
      <c r="AF23" s="48">
        <v>33263.876195531171</v>
      </c>
      <c r="AG23" s="48">
        <v>33442.675557961004</v>
      </c>
      <c r="AH23" s="48">
        <v>33598.414284203398</v>
      </c>
      <c r="AI23" s="48">
        <v>33734.747782128892</v>
      </c>
      <c r="AJ23" s="48">
        <v>33883.935877577183</v>
      </c>
      <c r="AK23" s="48">
        <v>34006.666651832347</v>
      </c>
      <c r="AL23" s="48">
        <v>34286.049087378167</v>
      </c>
      <c r="AM23" s="48">
        <v>34477.217960010355</v>
      </c>
      <c r="AN23" s="48">
        <v>34682.91253243525</v>
      </c>
      <c r="AO23" s="48">
        <v>34869.76853036489</v>
      </c>
      <c r="AP23" s="48">
        <v>35045.463037054076</v>
      </c>
      <c r="AQ23" s="48">
        <v>35333.875355806493</v>
      </c>
      <c r="AR23" s="48">
        <v>35555.073346319034</v>
      </c>
      <c r="AS23" s="48">
        <v>35730.814512830766</v>
      </c>
      <c r="AT23" s="48">
        <v>35859.381146302396</v>
      </c>
      <c r="AU23" s="48">
        <v>36026.889844884805</v>
      </c>
      <c r="AV23" s="48">
        <v>36157.038916730366</v>
      </c>
      <c r="AW23" s="48">
        <v>36355.471304963161</v>
      </c>
      <c r="AX23" s="48">
        <v>36574.299904939413</v>
      </c>
      <c r="AY23" s="48">
        <v>36688.499742585947</v>
      </c>
      <c r="AZ23" s="48">
        <v>36884.964769050122</v>
      </c>
    </row>
    <row r="24" spans="1:52" ht="12" customHeight="1" x14ac:dyDescent="0.45">
      <c r="A24" s="278" t="s">
        <v>370</v>
      </c>
      <c r="B24" s="48">
        <v>9470.2394475854544</v>
      </c>
      <c r="C24" s="48">
        <v>9736.3312000000005</v>
      </c>
      <c r="D24" s="48">
        <v>9423.6248099999975</v>
      </c>
      <c r="E24" s="48">
        <v>9946.8279899999998</v>
      </c>
      <c r="F24" s="48">
        <v>10038.173429999995</v>
      </c>
      <c r="G24" s="48">
        <v>9646.3159935086878</v>
      </c>
      <c r="H24" s="48">
        <v>9428.4863399999995</v>
      </c>
      <c r="I24" s="48">
        <v>9387.7464899999977</v>
      </c>
      <c r="J24" s="48">
        <v>8550.4515799999972</v>
      </c>
      <c r="K24" s="48">
        <v>7393.4565499999999</v>
      </c>
      <c r="L24" s="48">
        <v>8086.0029054344886</v>
      </c>
      <c r="M24" s="48">
        <v>7944.9119783262959</v>
      </c>
      <c r="N24" s="48">
        <v>8131.0987321063039</v>
      </c>
      <c r="O24" s="48">
        <v>8403.5125188938455</v>
      </c>
      <c r="P24" s="48">
        <v>7965.5955855917891</v>
      </c>
      <c r="Q24" s="48">
        <v>8080.5889727781014</v>
      </c>
      <c r="R24" s="48">
        <v>8616.4972748335822</v>
      </c>
      <c r="S24" s="48">
        <v>8660.4137242052784</v>
      </c>
      <c r="T24" s="48">
        <v>8755.9364313008409</v>
      </c>
      <c r="U24" s="48">
        <v>8851.9883004496587</v>
      </c>
      <c r="V24" s="48">
        <v>8833.0122053512277</v>
      </c>
      <c r="W24" s="48">
        <v>8864.3241577461886</v>
      </c>
      <c r="X24" s="48">
        <v>9026.947096030688</v>
      </c>
      <c r="Y24" s="48">
        <v>9027.327499586574</v>
      </c>
      <c r="Z24" s="48">
        <v>9043.2902408677619</v>
      </c>
      <c r="AA24" s="48">
        <v>9141.4726228353102</v>
      </c>
      <c r="AB24" s="48">
        <v>9147.3323947466233</v>
      </c>
      <c r="AC24" s="48">
        <v>9200.9373943478768</v>
      </c>
      <c r="AD24" s="48">
        <v>9315.8207774142975</v>
      </c>
      <c r="AE24" s="48">
        <v>9338.4480832319496</v>
      </c>
      <c r="AF24" s="48">
        <v>9396.2288605338417</v>
      </c>
      <c r="AG24" s="48">
        <v>9468.456808465442</v>
      </c>
      <c r="AH24" s="48">
        <v>9536.442870935367</v>
      </c>
      <c r="AI24" s="48">
        <v>9598.3853638513719</v>
      </c>
      <c r="AJ24" s="48">
        <v>9659.7381554538388</v>
      </c>
      <c r="AK24" s="48">
        <v>9722.0952382480391</v>
      </c>
      <c r="AL24" s="48">
        <v>9803.3062600483827</v>
      </c>
      <c r="AM24" s="48">
        <v>9867.3244397591043</v>
      </c>
      <c r="AN24" s="48">
        <v>9953.7393091172635</v>
      </c>
      <c r="AO24" s="48">
        <v>10035.515796753583</v>
      </c>
      <c r="AP24" s="48">
        <v>10118.676691996119</v>
      </c>
      <c r="AQ24" s="48">
        <v>10187.955688905751</v>
      </c>
      <c r="AR24" s="48">
        <v>10260.777043645143</v>
      </c>
      <c r="AS24" s="48">
        <v>10324.496347236032</v>
      </c>
      <c r="AT24" s="48">
        <v>10383.471371288902</v>
      </c>
      <c r="AU24" s="48">
        <v>10432.397852288834</v>
      </c>
      <c r="AV24" s="48">
        <v>10516.370901191023</v>
      </c>
      <c r="AW24" s="48">
        <v>10602.120643528218</v>
      </c>
      <c r="AX24" s="48">
        <v>10684.014216731692</v>
      </c>
      <c r="AY24" s="48">
        <v>10766.979031569152</v>
      </c>
      <c r="AZ24" s="48">
        <v>10851.774034493727</v>
      </c>
    </row>
    <row r="25" spans="1:52" ht="12" customHeight="1" x14ac:dyDescent="0.45">
      <c r="A25" s="278" t="s">
        <v>371</v>
      </c>
      <c r="B25" s="48">
        <v>19600.262937967487</v>
      </c>
      <c r="C25" s="48">
        <v>20079.504069999999</v>
      </c>
      <c r="D25" s="48">
        <v>19751.348709999995</v>
      </c>
      <c r="E25" s="48">
        <v>21345.696519999998</v>
      </c>
      <c r="F25" s="48">
        <v>21493.936819999995</v>
      </c>
      <c r="G25" s="48">
        <v>21304.679727577528</v>
      </c>
      <c r="H25" s="48">
        <v>21376.506039999997</v>
      </c>
      <c r="I25" s="48">
        <v>21316.572969999994</v>
      </c>
      <c r="J25" s="48">
        <v>21982.763399999996</v>
      </c>
      <c r="K25" s="48">
        <v>19012.370279999996</v>
      </c>
      <c r="L25" s="48">
        <v>20445.398339783045</v>
      </c>
      <c r="M25" s="48">
        <v>20083.089512785678</v>
      </c>
      <c r="N25" s="48">
        <v>19446.168115591994</v>
      </c>
      <c r="O25" s="48">
        <v>19445.424958923482</v>
      </c>
      <c r="P25" s="48">
        <v>18771.264904382846</v>
      </c>
      <c r="Q25" s="48">
        <v>18452.294907975323</v>
      </c>
      <c r="R25" s="48">
        <v>18706.005649055231</v>
      </c>
      <c r="S25" s="48">
        <v>18974.188567696638</v>
      </c>
      <c r="T25" s="48">
        <v>18987.037669571379</v>
      </c>
      <c r="U25" s="48">
        <v>19011.230632807048</v>
      </c>
      <c r="V25" s="48">
        <v>18926.137038911416</v>
      </c>
      <c r="W25" s="48">
        <v>18986.998070065492</v>
      </c>
      <c r="X25" s="48">
        <v>19223.687167707838</v>
      </c>
      <c r="Y25" s="48">
        <v>19165.58205714279</v>
      </c>
      <c r="Z25" s="48">
        <v>19128.791999159963</v>
      </c>
      <c r="AA25" s="48">
        <v>19240.076718426804</v>
      </c>
      <c r="AB25" s="48">
        <v>19197.742646961226</v>
      </c>
      <c r="AC25" s="48">
        <v>19221.301972963778</v>
      </c>
      <c r="AD25" s="48">
        <v>19325.027416400313</v>
      </c>
      <c r="AE25" s="48">
        <v>19281.245464530111</v>
      </c>
      <c r="AF25" s="48">
        <v>19292.059182532881</v>
      </c>
      <c r="AG25" s="48">
        <v>19323.202505471425</v>
      </c>
      <c r="AH25" s="48">
        <v>19353.139423808407</v>
      </c>
      <c r="AI25" s="48">
        <v>19317.479065283587</v>
      </c>
      <c r="AJ25" s="48">
        <v>19320.941308706395</v>
      </c>
      <c r="AK25" s="48">
        <v>19324.445169543324</v>
      </c>
      <c r="AL25" s="48">
        <v>19370.587498100933</v>
      </c>
      <c r="AM25" s="48">
        <v>19370.442686568706</v>
      </c>
      <c r="AN25" s="48">
        <v>19379.730255287315</v>
      </c>
      <c r="AO25" s="48">
        <v>19407.165843723778</v>
      </c>
      <c r="AP25" s="48">
        <v>19448.401064653277</v>
      </c>
      <c r="AQ25" s="48">
        <v>19487.176349600712</v>
      </c>
      <c r="AR25" s="48">
        <v>19510.937895663148</v>
      </c>
      <c r="AS25" s="48">
        <v>19522.76187303917</v>
      </c>
      <c r="AT25" s="48">
        <v>19537.703210380329</v>
      </c>
      <c r="AU25" s="48">
        <v>19502.910838387907</v>
      </c>
      <c r="AV25" s="48">
        <v>19550.592531146343</v>
      </c>
      <c r="AW25" s="48">
        <v>19589.899107337755</v>
      </c>
      <c r="AX25" s="48">
        <v>19601.614225244935</v>
      </c>
      <c r="AY25" s="48">
        <v>19628.10022088635</v>
      </c>
      <c r="AZ25" s="48">
        <v>19665.606908762224</v>
      </c>
    </row>
    <row r="26" spans="1:52" ht="12" customHeight="1" x14ac:dyDescent="0.45">
      <c r="A26" s="278" t="s">
        <v>372</v>
      </c>
      <c r="B26" s="48">
        <v>10846.284445059813</v>
      </c>
      <c r="C26" s="48">
        <v>10745.431189999999</v>
      </c>
      <c r="D26" s="48">
        <v>10659.300529999997</v>
      </c>
      <c r="E26" s="48">
        <v>10555.71214</v>
      </c>
      <c r="F26" s="48">
        <v>9855.342499999997</v>
      </c>
      <c r="G26" s="48">
        <v>8121.4267473880846</v>
      </c>
      <c r="H26" s="48">
        <v>7592.9877399999978</v>
      </c>
      <c r="I26" s="48">
        <v>7036.5364599999975</v>
      </c>
      <c r="J26" s="48">
        <v>6211.3426399999989</v>
      </c>
      <c r="K26" s="48">
        <v>5228.9950899999985</v>
      </c>
      <c r="L26" s="48">
        <v>5229.6954803001481</v>
      </c>
      <c r="M26" s="48">
        <v>4912.0719504397694</v>
      </c>
      <c r="N26" s="48">
        <v>4750.7459498629341</v>
      </c>
      <c r="O26" s="48">
        <v>4557.0566764619725</v>
      </c>
      <c r="P26" s="48">
        <v>4422.4203036731651</v>
      </c>
      <c r="Q26" s="48">
        <v>4469.2063855425031</v>
      </c>
      <c r="R26" s="48">
        <v>4467.2750387043134</v>
      </c>
      <c r="S26" s="48">
        <v>4482.2290885986458</v>
      </c>
      <c r="T26" s="48">
        <v>4421.9277972807704</v>
      </c>
      <c r="U26" s="48">
        <v>4337.6500577097022</v>
      </c>
      <c r="V26" s="48">
        <v>4338.1547496155681</v>
      </c>
      <c r="W26" s="48">
        <v>4305.4635587179255</v>
      </c>
      <c r="X26" s="48">
        <v>4283.5696266312716</v>
      </c>
      <c r="Y26" s="48">
        <v>4276.3688512532035</v>
      </c>
      <c r="Z26" s="48">
        <v>4277.1228975790518</v>
      </c>
      <c r="AA26" s="48">
        <v>4243.4597076727259</v>
      </c>
      <c r="AB26" s="48">
        <v>4233.0420702819747</v>
      </c>
      <c r="AC26" s="48">
        <v>4220.172782961853</v>
      </c>
      <c r="AD26" s="48">
        <v>4226.6555733540326</v>
      </c>
      <c r="AE26" s="48">
        <v>4222.0733667089762</v>
      </c>
      <c r="AF26" s="48">
        <v>4222.2763427318359</v>
      </c>
      <c r="AG26" s="48">
        <v>4210.1093760081576</v>
      </c>
      <c r="AH26" s="48">
        <v>4202.6438368761392</v>
      </c>
      <c r="AI26" s="48">
        <v>4197.3631970266388</v>
      </c>
      <c r="AJ26" s="48">
        <v>4197.5212729812238</v>
      </c>
      <c r="AK26" s="48">
        <v>4173.6018591726988</v>
      </c>
      <c r="AL26" s="48">
        <v>4182.522660604609</v>
      </c>
      <c r="AM26" s="48">
        <v>4177.4674196499609</v>
      </c>
      <c r="AN26" s="48">
        <v>4180.7939860255901</v>
      </c>
      <c r="AO26" s="48">
        <v>4183.4230150379335</v>
      </c>
      <c r="AP26" s="48">
        <v>4185.7907829912565</v>
      </c>
      <c r="AQ26" s="48">
        <v>4197.0732036483168</v>
      </c>
      <c r="AR26" s="48">
        <v>4191.7704434685638</v>
      </c>
      <c r="AS26" s="48">
        <v>4193.4025090670966</v>
      </c>
      <c r="AT26" s="48">
        <v>4206.6489317265432</v>
      </c>
      <c r="AU26" s="48">
        <v>4218.0861026720186</v>
      </c>
      <c r="AV26" s="48">
        <v>4221.5232863255869</v>
      </c>
      <c r="AW26" s="48">
        <v>4216.7251279857455</v>
      </c>
      <c r="AX26" s="48">
        <v>4229.0623116893175</v>
      </c>
      <c r="AY26" s="48">
        <v>4244.6608291420607</v>
      </c>
      <c r="AZ26" s="48">
        <v>4249.3128992490092</v>
      </c>
    </row>
    <row r="27" spans="1:52" ht="12" customHeight="1" x14ac:dyDescent="0.45">
      <c r="A27" s="278" t="s">
        <v>373</v>
      </c>
      <c r="B27" s="48">
        <v>6468.3869178601662</v>
      </c>
      <c r="C27" s="48">
        <v>6173.1098099999981</v>
      </c>
      <c r="D27" s="48">
        <v>6282.1090599999998</v>
      </c>
      <c r="E27" s="48">
        <v>6728.6799699999983</v>
      </c>
      <c r="F27" s="48">
        <v>7384.0097899999982</v>
      </c>
      <c r="G27" s="48">
        <v>6971.0624824161423</v>
      </c>
      <c r="H27" s="48">
        <v>6619.6893599999985</v>
      </c>
      <c r="I27" s="48">
        <v>7193.3181999999979</v>
      </c>
      <c r="J27" s="48">
        <v>6920.7062099999994</v>
      </c>
      <c r="K27" s="48">
        <v>6712.1456199999993</v>
      </c>
      <c r="L27" s="48">
        <v>7312.8363804058181</v>
      </c>
      <c r="M27" s="48">
        <v>7416.2654898884666</v>
      </c>
      <c r="N27" s="48">
        <v>7223.4902122931062</v>
      </c>
      <c r="O27" s="48">
        <v>7494.956733822145</v>
      </c>
      <c r="P27" s="48">
        <v>7726.4018372030632</v>
      </c>
      <c r="Q27" s="48">
        <v>7925.7006324651265</v>
      </c>
      <c r="R27" s="48">
        <v>8310.3053103641942</v>
      </c>
      <c r="S27" s="48">
        <v>8543.0130120267841</v>
      </c>
      <c r="T27" s="48">
        <v>8623.4183310980079</v>
      </c>
      <c r="U27" s="48">
        <v>8644.1923279514358</v>
      </c>
      <c r="V27" s="48">
        <v>8709.2016170970819</v>
      </c>
      <c r="W27" s="48">
        <v>8659.8928899960829</v>
      </c>
      <c r="X27" s="48">
        <v>8737.9158092059115</v>
      </c>
      <c r="Y27" s="48">
        <v>8790.8363779101146</v>
      </c>
      <c r="Z27" s="48">
        <v>8807.8502538916582</v>
      </c>
      <c r="AA27" s="48">
        <v>8826.259909374432</v>
      </c>
      <c r="AB27" s="48">
        <v>8848.4373564195303</v>
      </c>
      <c r="AC27" s="48">
        <v>8852.1713515957636</v>
      </c>
      <c r="AD27" s="48">
        <v>8890.5656854663739</v>
      </c>
      <c r="AE27" s="48">
        <v>8911.9769063385047</v>
      </c>
      <c r="AF27" s="48">
        <v>8946.7937230178341</v>
      </c>
      <c r="AG27" s="48">
        <v>8944.1771880913166</v>
      </c>
      <c r="AH27" s="48">
        <v>8985.5805647812522</v>
      </c>
      <c r="AI27" s="48">
        <v>9019.1848017165757</v>
      </c>
      <c r="AJ27" s="48">
        <v>9027.8516137602728</v>
      </c>
      <c r="AK27" s="48">
        <v>9035.3963415717244</v>
      </c>
      <c r="AL27" s="48">
        <v>9075.0119571895557</v>
      </c>
      <c r="AM27" s="48">
        <v>9103.6702863024984</v>
      </c>
      <c r="AN27" s="48">
        <v>9154.7808211036026</v>
      </c>
      <c r="AO27" s="48">
        <v>9202.3965583124955</v>
      </c>
      <c r="AP27" s="48">
        <v>9254.9142751468571</v>
      </c>
      <c r="AQ27" s="48">
        <v>9192.5942114151712</v>
      </c>
      <c r="AR27" s="48">
        <v>9236.1110075236302</v>
      </c>
      <c r="AS27" s="48">
        <v>9260.2487571790571</v>
      </c>
      <c r="AT27" s="48">
        <v>9265.9500360860602</v>
      </c>
      <c r="AU27" s="48">
        <v>9273.2812957501192</v>
      </c>
      <c r="AV27" s="48">
        <v>9283.5255089032598</v>
      </c>
      <c r="AW27" s="48">
        <v>9270.0362157455329</v>
      </c>
      <c r="AX27" s="48">
        <v>9296.9511212857578</v>
      </c>
      <c r="AY27" s="48">
        <v>9305.1413413589453</v>
      </c>
      <c r="AZ27" s="48">
        <v>9335.501521386459</v>
      </c>
    </row>
    <row r="28" spans="1:52" ht="12" customHeight="1" x14ac:dyDescent="0.45">
      <c r="A28" s="277" t="s">
        <v>374</v>
      </c>
      <c r="B28" s="55">
        <v>37984.294495165457</v>
      </c>
      <c r="C28" s="55">
        <v>38438.008134001182</v>
      </c>
      <c r="D28" s="55">
        <v>37882.82730945963</v>
      </c>
      <c r="E28" s="55">
        <v>35124.77443407636</v>
      </c>
      <c r="F28" s="55">
        <v>35145.863594297065</v>
      </c>
      <c r="G28" s="55">
        <v>35522.882728629615</v>
      </c>
      <c r="H28" s="55">
        <v>33874.183963046889</v>
      </c>
      <c r="I28" s="55">
        <v>33783.517327721849</v>
      </c>
      <c r="J28" s="55">
        <v>32921.362915151622</v>
      </c>
      <c r="K28" s="55">
        <v>29053.511617953143</v>
      </c>
      <c r="L28" s="55">
        <v>31334.304288769152</v>
      </c>
      <c r="M28" s="55">
        <v>28555.198836515454</v>
      </c>
      <c r="N28" s="55">
        <v>28271.955792040346</v>
      </c>
      <c r="O28" s="55">
        <v>27738.19052822794</v>
      </c>
      <c r="P28" s="55">
        <v>27421.03898636972</v>
      </c>
      <c r="Q28" s="55">
        <v>27760.338704799691</v>
      </c>
      <c r="R28" s="55">
        <v>28049.285661611473</v>
      </c>
      <c r="S28" s="55">
        <v>28404.89558806684</v>
      </c>
      <c r="T28" s="55">
        <v>28453.488589816028</v>
      </c>
      <c r="U28" s="55">
        <v>28272.779499984037</v>
      </c>
      <c r="V28" s="55">
        <v>28442.426546296112</v>
      </c>
      <c r="W28" s="55">
        <v>28410.116440130529</v>
      </c>
      <c r="X28" s="55">
        <v>28550.368058296706</v>
      </c>
      <c r="Y28" s="55">
        <v>28568.964414925154</v>
      </c>
      <c r="Z28" s="55">
        <v>28577.030419011979</v>
      </c>
      <c r="AA28" s="55">
        <v>28545.812703529915</v>
      </c>
      <c r="AB28" s="55">
        <v>28568.319496352189</v>
      </c>
      <c r="AC28" s="55">
        <v>28639.079494560257</v>
      </c>
      <c r="AD28" s="55">
        <v>28685.622157675396</v>
      </c>
      <c r="AE28" s="55">
        <v>28749.551178523092</v>
      </c>
      <c r="AF28" s="55">
        <v>28823.147608932588</v>
      </c>
      <c r="AG28" s="55">
        <v>28907.611921308788</v>
      </c>
      <c r="AH28" s="55">
        <v>28970.29155790915</v>
      </c>
      <c r="AI28" s="55">
        <v>29024.79880092942</v>
      </c>
      <c r="AJ28" s="55">
        <v>29115.861573216975</v>
      </c>
      <c r="AK28" s="55">
        <v>29127.771544718067</v>
      </c>
      <c r="AL28" s="55">
        <v>29301.493076271276</v>
      </c>
      <c r="AM28" s="55">
        <v>29447.28743110233</v>
      </c>
      <c r="AN28" s="55">
        <v>29610.394049045171</v>
      </c>
      <c r="AO28" s="55">
        <v>29772.65370475563</v>
      </c>
      <c r="AP28" s="55">
        <v>29924.348772357254</v>
      </c>
      <c r="AQ28" s="55">
        <v>30117.841973706178</v>
      </c>
      <c r="AR28" s="55">
        <v>30305.806272900045</v>
      </c>
      <c r="AS28" s="55">
        <v>30187.690429379774</v>
      </c>
      <c r="AT28" s="55">
        <v>30132.332996317156</v>
      </c>
      <c r="AU28" s="55">
        <v>30192.331223424459</v>
      </c>
      <c r="AV28" s="55">
        <v>30185.274626674814</v>
      </c>
      <c r="AW28" s="55">
        <v>30170.929193685435</v>
      </c>
      <c r="AX28" s="55">
        <v>30095.080759745055</v>
      </c>
      <c r="AY28" s="55">
        <v>30123.277056246872</v>
      </c>
      <c r="AZ28" s="55">
        <v>30094.686490567874</v>
      </c>
    </row>
    <row r="29" spans="1:52" ht="12" customHeight="1" x14ac:dyDescent="0.45">
      <c r="A29" s="43" t="s">
        <v>19</v>
      </c>
      <c r="B29" s="44">
        <v>330517.30762928212</v>
      </c>
      <c r="C29" s="44">
        <v>329502.10415098723</v>
      </c>
      <c r="D29" s="44">
        <v>326911.07477745839</v>
      </c>
      <c r="E29" s="44">
        <v>334967.99633985065</v>
      </c>
      <c r="F29" s="44">
        <v>333199.27161861415</v>
      </c>
      <c r="G29" s="44">
        <v>327865.34426312562</v>
      </c>
      <c r="H29" s="44">
        <v>322259.11597863957</v>
      </c>
      <c r="I29" s="44">
        <v>324940.86526331614</v>
      </c>
      <c r="J29" s="44">
        <v>312419.37528999994</v>
      </c>
      <c r="K29" s="44">
        <v>265868.09347999992</v>
      </c>
      <c r="L29" s="44">
        <v>285951.91582050908</v>
      </c>
      <c r="M29" s="44">
        <v>282055.71794296266</v>
      </c>
      <c r="N29" s="44">
        <v>276747.11440504249</v>
      </c>
      <c r="O29" s="44">
        <v>276226.37556489045</v>
      </c>
      <c r="P29" s="44">
        <v>272559.32592795265</v>
      </c>
      <c r="Q29" s="44">
        <v>273308.17948089284</v>
      </c>
      <c r="R29" s="44">
        <v>274851.16037783044</v>
      </c>
      <c r="S29" s="44">
        <v>278672.47308742336</v>
      </c>
      <c r="T29" s="44">
        <v>276140.76646243792</v>
      </c>
      <c r="U29" s="44">
        <v>274848.74043132947</v>
      </c>
      <c r="V29" s="44">
        <v>274915.4121052085</v>
      </c>
      <c r="W29" s="44">
        <v>275497.74583895248</v>
      </c>
      <c r="X29" s="44">
        <v>276385.65340838372</v>
      </c>
      <c r="Y29" s="44">
        <v>275393.89492122718</v>
      </c>
      <c r="Z29" s="44">
        <v>275283.44764024718</v>
      </c>
      <c r="AA29" s="44">
        <v>275713.83654743357</v>
      </c>
      <c r="AB29" s="44">
        <v>276748.42290294683</v>
      </c>
      <c r="AC29" s="44">
        <v>277672.21745759336</v>
      </c>
      <c r="AD29" s="44">
        <v>279042.77198800625</v>
      </c>
      <c r="AE29" s="44">
        <v>279624.51687111775</v>
      </c>
      <c r="AF29" s="44">
        <v>279764.91200870438</v>
      </c>
      <c r="AG29" s="44">
        <v>280391.51181248704</v>
      </c>
      <c r="AH29" s="44">
        <v>280606.58954849857</v>
      </c>
      <c r="AI29" s="44">
        <v>280365.15823925298</v>
      </c>
      <c r="AJ29" s="44">
        <v>280044.84634848899</v>
      </c>
      <c r="AK29" s="44">
        <v>279774.20651633362</v>
      </c>
      <c r="AL29" s="44">
        <v>280835.58959884883</v>
      </c>
      <c r="AM29" s="44">
        <v>281453.75918983051</v>
      </c>
      <c r="AN29" s="44">
        <v>281954.16148000769</v>
      </c>
      <c r="AO29" s="44">
        <v>282524.17045834498</v>
      </c>
      <c r="AP29" s="44">
        <v>283213.0489068022</v>
      </c>
      <c r="AQ29" s="44">
        <v>284190.47920406115</v>
      </c>
      <c r="AR29" s="44">
        <v>285083.26702597726</v>
      </c>
      <c r="AS29" s="44">
        <v>285011.54684046848</v>
      </c>
      <c r="AT29" s="44">
        <v>285415.05631880142</v>
      </c>
      <c r="AU29" s="44">
        <v>286036.62899969751</v>
      </c>
      <c r="AV29" s="44">
        <v>287086.67205553508</v>
      </c>
      <c r="AW29" s="44">
        <v>287242.4568104496</v>
      </c>
      <c r="AX29" s="44">
        <v>287854.11606149416</v>
      </c>
      <c r="AY29" s="44">
        <v>288453.93978618167</v>
      </c>
      <c r="AZ29" s="44">
        <v>288805.64358843939</v>
      </c>
    </row>
    <row r="30" spans="1:52" ht="12" customHeight="1" x14ac:dyDescent="0.45">
      <c r="A30" s="45" t="s">
        <v>20</v>
      </c>
      <c r="B30" s="46">
        <v>48926.62016555322</v>
      </c>
      <c r="C30" s="46">
        <v>46086.071899999952</v>
      </c>
      <c r="D30" s="46">
        <v>43525.102199999972</v>
      </c>
      <c r="E30" s="46">
        <v>45157.073839999997</v>
      </c>
      <c r="F30" s="46">
        <v>43596.237889999968</v>
      </c>
      <c r="G30" s="46">
        <v>41725.578849195183</v>
      </c>
      <c r="H30" s="46">
        <v>41997.111210000017</v>
      </c>
      <c r="I30" s="46">
        <v>42501.629029999982</v>
      </c>
      <c r="J30" s="46">
        <v>40107.618159999991</v>
      </c>
      <c r="K30" s="46">
        <v>30026.184970000009</v>
      </c>
      <c r="L30" s="46">
        <v>34961.080500323056</v>
      </c>
      <c r="M30" s="46">
        <v>35499.945351588598</v>
      </c>
      <c r="N30" s="46">
        <v>34433.685209964955</v>
      </c>
      <c r="O30" s="46">
        <v>34063.905490430392</v>
      </c>
      <c r="P30" s="46">
        <v>34687.809547028344</v>
      </c>
      <c r="Q30" s="46">
        <v>34896.833239865176</v>
      </c>
      <c r="R30" s="46">
        <v>34291.091141470024</v>
      </c>
      <c r="S30" s="46">
        <v>34801.392913672906</v>
      </c>
      <c r="T30" s="46">
        <v>33096.448211027164</v>
      </c>
      <c r="U30" s="46">
        <v>32608.806219200305</v>
      </c>
      <c r="V30" s="46">
        <v>32101.297205467599</v>
      </c>
      <c r="W30" s="46">
        <v>31998.58860318971</v>
      </c>
      <c r="X30" s="46">
        <v>31584.738939376231</v>
      </c>
      <c r="Y30" s="46">
        <v>30734.068480818943</v>
      </c>
      <c r="Z30" s="46">
        <v>30361.815685730813</v>
      </c>
      <c r="AA30" s="46">
        <v>30259.621489962421</v>
      </c>
      <c r="AB30" s="46">
        <v>30281.067006406782</v>
      </c>
      <c r="AC30" s="46">
        <v>30207.26486719778</v>
      </c>
      <c r="AD30" s="46">
        <v>30135.951537768593</v>
      </c>
      <c r="AE30" s="46">
        <v>30035.825103043335</v>
      </c>
      <c r="AF30" s="46">
        <v>29642.447098811102</v>
      </c>
      <c r="AG30" s="46">
        <v>29354.422030697027</v>
      </c>
      <c r="AH30" s="46">
        <v>28811.580154571602</v>
      </c>
      <c r="AI30" s="46">
        <v>27987.148213017885</v>
      </c>
      <c r="AJ30" s="46">
        <v>27380.517679992248</v>
      </c>
      <c r="AK30" s="46">
        <v>26769.616527592021</v>
      </c>
      <c r="AL30" s="46">
        <v>26547.853784324499</v>
      </c>
      <c r="AM30" s="46">
        <v>26116.97886761299</v>
      </c>
      <c r="AN30" s="46">
        <v>25588.132296558582</v>
      </c>
      <c r="AO30" s="46">
        <v>25128.723168584096</v>
      </c>
      <c r="AP30" s="46">
        <v>24612.895178437375</v>
      </c>
      <c r="AQ30" s="46">
        <v>24093.151232528169</v>
      </c>
      <c r="AR30" s="46">
        <v>23500.753667232093</v>
      </c>
      <c r="AS30" s="46">
        <v>22721.809799648534</v>
      </c>
      <c r="AT30" s="46">
        <v>21974.180210537768</v>
      </c>
      <c r="AU30" s="46">
        <v>21485.393670314195</v>
      </c>
      <c r="AV30" s="46">
        <v>20989.325477604179</v>
      </c>
      <c r="AW30" s="46">
        <v>19869.590925021348</v>
      </c>
      <c r="AX30" s="46">
        <v>19075.271040511601</v>
      </c>
      <c r="AY30" s="46">
        <v>17869.757223130142</v>
      </c>
      <c r="AZ30" s="46">
        <v>16829.484882433488</v>
      </c>
    </row>
    <row r="31" spans="1:52" ht="12" customHeight="1" x14ac:dyDescent="0.45">
      <c r="A31" s="362" t="s">
        <v>23</v>
      </c>
      <c r="B31" s="363">
        <v>50104.636574929871</v>
      </c>
      <c r="C31" s="363">
        <v>51474.536390987334</v>
      </c>
      <c r="D31" s="363">
        <v>50398.489707458444</v>
      </c>
      <c r="E31" s="363">
        <v>51833.511469850666</v>
      </c>
      <c r="F31" s="363">
        <v>49601.024148614219</v>
      </c>
      <c r="G31" s="363">
        <v>47133.277626303185</v>
      </c>
      <c r="H31" s="363">
        <v>46437.615118639595</v>
      </c>
      <c r="I31" s="363">
        <v>46174.890093316164</v>
      </c>
      <c r="J31" s="363">
        <v>43084.879199999988</v>
      </c>
      <c r="K31" s="363">
        <v>36143.194809999986</v>
      </c>
      <c r="L31" s="363">
        <v>35147.476259762669</v>
      </c>
      <c r="M31" s="363">
        <v>32230.543171441852</v>
      </c>
      <c r="N31" s="363">
        <v>30137.50806286584</v>
      </c>
      <c r="O31" s="363">
        <v>27117.900161529516</v>
      </c>
      <c r="P31" s="363">
        <v>25947.838311734726</v>
      </c>
      <c r="Q31" s="363">
        <v>26506.985828704168</v>
      </c>
      <c r="R31" s="363">
        <v>26725.560092285239</v>
      </c>
      <c r="S31" s="363">
        <v>26718.289798316997</v>
      </c>
      <c r="T31" s="363">
        <v>26241.844791035794</v>
      </c>
      <c r="U31" s="363">
        <v>25745.016501888167</v>
      </c>
      <c r="V31" s="363">
        <v>25446.829444404582</v>
      </c>
      <c r="W31" s="363">
        <v>25310.187871873815</v>
      </c>
      <c r="X31" s="363">
        <v>25111.467832773273</v>
      </c>
      <c r="Y31" s="363">
        <v>24146.445909559079</v>
      </c>
      <c r="Z31" s="363">
        <v>23598.358958573353</v>
      </c>
      <c r="AA31" s="363">
        <v>23225.549197900098</v>
      </c>
      <c r="AB31" s="363">
        <v>22971.545034560659</v>
      </c>
      <c r="AC31" s="363">
        <v>22527.374433920515</v>
      </c>
      <c r="AD31" s="363">
        <v>22097.707155456097</v>
      </c>
      <c r="AE31" s="363">
        <v>21852.537620406511</v>
      </c>
      <c r="AF31" s="363">
        <v>21302.967264113395</v>
      </c>
      <c r="AG31" s="363">
        <v>21087.377546667383</v>
      </c>
      <c r="AH31" s="363">
        <v>20550.362937268314</v>
      </c>
      <c r="AI31" s="363">
        <v>19890.55342628371</v>
      </c>
      <c r="AJ31" s="363">
        <v>19405.488513301018</v>
      </c>
      <c r="AK31" s="363">
        <v>18791.332793485599</v>
      </c>
      <c r="AL31" s="363">
        <v>18733.94675111938</v>
      </c>
      <c r="AM31" s="363">
        <v>18408.762787501699</v>
      </c>
      <c r="AN31" s="363">
        <v>18143.811210476819</v>
      </c>
      <c r="AO31" s="363">
        <v>17809.192060585108</v>
      </c>
      <c r="AP31" s="363">
        <v>17358.298090451506</v>
      </c>
      <c r="AQ31" s="363">
        <v>16782.689349127471</v>
      </c>
      <c r="AR31" s="363">
        <v>16229.492783612488</v>
      </c>
      <c r="AS31" s="363">
        <v>15365.571226316137</v>
      </c>
      <c r="AT31" s="363">
        <v>14886.048657684325</v>
      </c>
      <c r="AU31" s="363">
        <v>14575.075571580317</v>
      </c>
      <c r="AV31" s="363">
        <v>14380.017700676881</v>
      </c>
      <c r="AW31" s="363">
        <v>13910.26302641226</v>
      </c>
      <c r="AX31" s="363">
        <v>13579.038788243855</v>
      </c>
      <c r="AY31" s="363">
        <v>13338.142970626111</v>
      </c>
      <c r="AZ31" s="363">
        <v>12940.113254050719</v>
      </c>
    </row>
    <row r="32" spans="1:52" ht="12" customHeight="1" x14ac:dyDescent="0.45">
      <c r="A32" s="47" t="s">
        <v>24</v>
      </c>
      <c r="B32" s="48">
        <v>3005.2747278533116</v>
      </c>
      <c r="C32" s="48">
        <v>3291.70732</v>
      </c>
      <c r="D32" s="48">
        <v>3561.9279399999987</v>
      </c>
      <c r="E32" s="48">
        <v>4247.9345299999995</v>
      </c>
      <c r="F32" s="48">
        <v>3792.81513</v>
      </c>
      <c r="G32" s="48">
        <v>3407.679154843026</v>
      </c>
      <c r="H32" s="48">
        <v>3849.0309100000009</v>
      </c>
      <c r="I32" s="48">
        <v>4559.6463499999991</v>
      </c>
      <c r="J32" s="48">
        <v>3980.5906699999996</v>
      </c>
      <c r="K32" s="48">
        <v>3544.6674699999999</v>
      </c>
      <c r="L32" s="48">
        <v>3612.1318871522958</v>
      </c>
      <c r="M32" s="48">
        <v>3312.6938587815839</v>
      </c>
      <c r="N32" s="48">
        <v>3280.2411259303472</v>
      </c>
      <c r="O32" s="48">
        <v>3201.011328054045</v>
      </c>
      <c r="P32" s="48">
        <v>3243.2173177648824</v>
      </c>
      <c r="Q32" s="48">
        <v>3212.9153266305643</v>
      </c>
      <c r="R32" s="48">
        <v>3275.1964607815248</v>
      </c>
      <c r="S32" s="48">
        <v>3258.1305790649249</v>
      </c>
      <c r="T32" s="48">
        <v>3196.4443418772821</v>
      </c>
      <c r="U32" s="48">
        <v>3181.6269129664424</v>
      </c>
      <c r="V32" s="48">
        <v>3191.5698072525256</v>
      </c>
      <c r="W32" s="48">
        <v>3186.3320588559595</v>
      </c>
      <c r="X32" s="48">
        <v>3155.8215057456855</v>
      </c>
      <c r="Y32" s="48">
        <v>3075.7955993590267</v>
      </c>
      <c r="Z32" s="48">
        <v>3036.9747961011053</v>
      </c>
      <c r="AA32" s="48">
        <v>3044.6074585792621</v>
      </c>
      <c r="AB32" s="48">
        <v>3037.342640364724</v>
      </c>
      <c r="AC32" s="48">
        <v>2937.3973003138335</v>
      </c>
      <c r="AD32" s="48">
        <v>2908.9565733478039</v>
      </c>
      <c r="AE32" s="48">
        <v>2866.0590239543571</v>
      </c>
      <c r="AF32" s="48">
        <v>2725.6082431875643</v>
      </c>
      <c r="AG32" s="48">
        <v>2696.3205107877207</v>
      </c>
      <c r="AH32" s="48">
        <v>2599.6732546572998</v>
      </c>
      <c r="AI32" s="48">
        <v>2511.7458176208565</v>
      </c>
      <c r="AJ32" s="48">
        <v>2473.3004232008916</v>
      </c>
      <c r="AK32" s="48">
        <v>2403.8437230263362</v>
      </c>
      <c r="AL32" s="48">
        <v>2404.2441204523193</v>
      </c>
      <c r="AM32" s="48">
        <v>2351.9217442251756</v>
      </c>
      <c r="AN32" s="48">
        <v>2280.6961308777554</v>
      </c>
      <c r="AO32" s="48">
        <v>2223.7495220485889</v>
      </c>
      <c r="AP32" s="48">
        <v>2173.8087117511172</v>
      </c>
      <c r="AQ32" s="48">
        <v>2100.3382603734485</v>
      </c>
      <c r="AR32" s="48">
        <v>2055.1200581609169</v>
      </c>
      <c r="AS32" s="48">
        <v>1929.3201557812497</v>
      </c>
      <c r="AT32" s="48">
        <v>1847.7448384767724</v>
      </c>
      <c r="AU32" s="48">
        <v>1832.6548363876886</v>
      </c>
      <c r="AV32" s="48">
        <v>1815.8149398893368</v>
      </c>
      <c r="AW32" s="48">
        <v>1715.5194530532922</v>
      </c>
      <c r="AX32" s="48">
        <v>1682.944962241497</v>
      </c>
      <c r="AY32" s="48">
        <v>1635.587330209391</v>
      </c>
      <c r="AZ32" s="48">
        <v>1533.623640075444</v>
      </c>
    </row>
    <row r="33" spans="1:52" ht="12" customHeight="1" x14ac:dyDescent="0.45">
      <c r="A33" s="47" t="s">
        <v>25</v>
      </c>
      <c r="B33" s="48">
        <v>5248.2270597737424</v>
      </c>
      <c r="C33" s="48">
        <v>4781.7995900000033</v>
      </c>
      <c r="D33" s="48">
        <v>4686.387799999995</v>
      </c>
      <c r="E33" s="48">
        <v>4539.7611799999968</v>
      </c>
      <c r="F33" s="48">
        <v>4041.2541499999988</v>
      </c>
      <c r="G33" s="48">
        <v>3999.6228675662528</v>
      </c>
      <c r="H33" s="48">
        <v>4250.0841000000019</v>
      </c>
      <c r="I33" s="48">
        <v>4262.3598799999972</v>
      </c>
      <c r="J33" s="48">
        <v>3655.207809999999</v>
      </c>
      <c r="K33" s="48">
        <v>3355.3997099999979</v>
      </c>
      <c r="L33" s="48">
        <v>3486.7817183273391</v>
      </c>
      <c r="M33" s="48">
        <v>3447.9805121986637</v>
      </c>
      <c r="N33" s="48">
        <v>3080.1691740724218</v>
      </c>
      <c r="O33" s="48">
        <v>2583.9577429295978</v>
      </c>
      <c r="P33" s="48">
        <v>2792.8757663612082</v>
      </c>
      <c r="Q33" s="48">
        <v>2831.5436450428715</v>
      </c>
      <c r="R33" s="48">
        <v>2847.1032318658331</v>
      </c>
      <c r="S33" s="48">
        <v>2859.342015160656</v>
      </c>
      <c r="T33" s="48">
        <v>2842.2453390846372</v>
      </c>
      <c r="U33" s="48">
        <v>2811.3313555774616</v>
      </c>
      <c r="V33" s="48">
        <v>2791.9659614890952</v>
      </c>
      <c r="W33" s="48">
        <v>2789.9605027657876</v>
      </c>
      <c r="X33" s="48">
        <v>2786.4843602488236</v>
      </c>
      <c r="Y33" s="48">
        <v>2722.3937635699349</v>
      </c>
      <c r="Z33" s="48">
        <v>2687.8023453080796</v>
      </c>
      <c r="AA33" s="48">
        <v>2667.4250364375816</v>
      </c>
      <c r="AB33" s="48">
        <v>2652.0500898994255</v>
      </c>
      <c r="AC33" s="48">
        <v>2645.187276562222</v>
      </c>
      <c r="AD33" s="48">
        <v>2631.2315510373433</v>
      </c>
      <c r="AE33" s="48">
        <v>2619.0115635012467</v>
      </c>
      <c r="AF33" s="48">
        <v>2609.7101652756137</v>
      </c>
      <c r="AG33" s="48">
        <v>2600.5014548839581</v>
      </c>
      <c r="AH33" s="48">
        <v>2584.5323216699494</v>
      </c>
      <c r="AI33" s="48">
        <v>2545.1718453782692</v>
      </c>
      <c r="AJ33" s="48">
        <v>2513.0545792234184</v>
      </c>
      <c r="AK33" s="48">
        <v>2467.8752482581504</v>
      </c>
      <c r="AL33" s="48">
        <v>2474.3362560333971</v>
      </c>
      <c r="AM33" s="48">
        <v>2461.0805152790058</v>
      </c>
      <c r="AN33" s="48">
        <v>2458.5194639290103</v>
      </c>
      <c r="AO33" s="48">
        <v>2454.2746457599414</v>
      </c>
      <c r="AP33" s="48">
        <v>2441.6140290093763</v>
      </c>
      <c r="AQ33" s="48">
        <v>2438.877275605053</v>
      </c>
      <c r="AR33" s="48">
        <v>2428.9491113782105</v>
      </c>
      <c r="AS33" s="48">
        <v>2399.8789342530254</v>
      </c>
      <c r="AT33" s="48">
        <v>2382.1415296294958</v>
      </c>
      <c r="AU33" s="48">
        <v>2360.5469501800249</v>
      </c>
      <c r="AV33" s="48">
        <v>2356.7258899786975</v>
      </c>
      <c r="AW33" s="48">
        <v>2333.5039818085311</v>
      </c>
      <c r="AX33" s="48">
        <v>2313.7722422667634</v>
      </c>
      <c r="AY33" s="48">
        <v>2297.8677595425456</v>
      </c>
      <c r="AZ33" s="48">
        <v>2281.3826744085595</v>
      </c>
    </row>
    <row r="34" spans="1:52" ht="12" customHeight="1" x14ac:dyDescent="0.45">
      <c r="A34" s="47" t="s">
        <v>26</v>
      </c>
      <c r="B34" s="48">
        <v>13993.273294839419</v>
      </c>
      <c r="C34" s="48">
        <v>15054.744452716583</v>
      </c>
      <c r="D34" s="48">
        <v>14551.656197458455</v>
      </c>
      <c r="E34" s="48">
        <v>14433.15389985066</v>
      </c>
      <c r="F34" s="48">
        <v>13604.839718614223</v>
      </c>
      <c r="G34" s="48">
        <v>13627.243649674365</v>
      </c>
      <c r="H34" s="48">
        <v>12181.654238639583</v>
      </c>
      <c r="I34" s="48">
        <v>12677.495123316176</v>
      </c>
      <c r="J34" s="48">
        <v>11946.487250000002</v>
      </c>
      <c r="K34" s="48">
        <v>10367.979229999999</v>
      </c>
      <c r="L34" s="48">
        <v>10291.006755062901</v>
      </c>
      <c r="M34" s="48">
        <v>9387.8109242369865</v>
      </c>
      <c r="N34" s="48">
        <v>9216.3024898535332</v>
      </c>
      <c r="O34" s="48">
        <v>8409.5714790273996</v>
      </c>
      <c r="P34" s="48">
        <v>8111.14904427685</v>
      </c>
      <c r="Q34" s="48">
        <v>8633.8127875135851</v>
      </c>
      <c r="R34" s="48">
        <v>8742.3171772768255</v>
      </c>
      <c r="S34" s="48">
        <v>8886.8497318844566</v>
      </c>
      <c r="T34" s="48">
        <v>8847.6949602932636</v>
      </c>
      <c r="U34" s="48">
        <v>8730.3182996655742</v>
      </c>
      <c r="V34" s="48">
        <v>8627.369856353318</v>
      </c>
      <c r="W34" s="48">
        <v>8595.9155809429722</v>
      </c>
      <c r="X34" s="48">
        <v>8590.2998465634118</v>
      </c>
      <c r="Y34" s="48">
        <v>8444.028338401582</v>
      </c>
      <c r="Z34" s="48">
        <v>8325.8458648081833</v>
      </c>
      <c r="AA34" s="48">
        <v>8241.8944533131689</v>
      </c>
      <c r="AB34" s="48">
        <v>8178.7153536267761</v>
      </c>
      <c r="AC34" s="48">
        <v>8103.768495249602</v>
      </c>
      <c r="AD34" s="48">
        <v>8014.1846336320414</v>
      </c>
      <c r="AE34" s="48">
        <v>7980.5053340765335</v>
      </c>
      <c r="AF34" s="48">
        <v>7896.6087928753759</v>
      </c>
      <c r="AG34" s="48">
        <v>7864.5235632454032</v>
      </c>
      <c r="AH34" s="48">
        <v>7795.1192986474634</v>
      </c>
      <c r="AI34" s="48">
        <v>7684.1253553494271</v>
      </c>
      <c r="AJ34" s="48">
        <v>7612.2238055838116</v>
      </c>
      <c r="AK34" s="48">
        <v>7492.2347397290905</v>
      </c>
      <c r="AL34" s="48">
        <v>7483.3802156823649</v>
      </c>
      <c r="AM34" s="48">
        <v>7442.6863487064438</v>
      </c>
      <c r="AN34" s="48">
        <v>7411.9206248328082</v>
      </c>
      <c r="AO34" s="48">
        <v>7400.0264324669097</v>
      </c>
      <c r="AP34" s="48">
        <v>7376.5107757854421</v>
      </c>
      <c r="AQ34" s="48">
        <v>7341.0385099671003</v>
      </c>
      <c r="AR34" s="48">
        <v>7311.594075711615</v>
      </c>
      <c r="AS34" s="48">
        <v>7183.1877738813582</v>
      </c>
      <c r="AT34" s="48">
        <v>7061.8592653922879</v>
      </c>
      <c r="AU34" s="48">
        <v>6955.3610944993088</v>
      </c>
      <c r="AV34" s="48">
        <v>6883.9382780856795</v>
      </c>
      <c r="AW34" s="48">
        <v>6800.3584105571654</v>
      </c>
      <c r="AX34" s="48">
        <v>6670.1651225123114</v>
      </c>
      <c r="AY34" s="48">
        <v>6615.7818983066391</v>
      </c>
      <c r="AZ34" s="48">
        <v>6523.1209826865015</v>
      </c>
    </row>
    <row r="35" spans="1:52" ht="12" customHeight="1" x14ac:dyDescent="0.45">
      <c r="A35" s="47" t="s">
        <v>27</v>
      </c>
      <c r="B35" s="48">
        <v>18434.221238230122</v>
      </c>
      <c r="C35" s="48">
        <v>18265.142858270741</v>
      </c>
      <c r="D35" s="48">
        <v>17243.51988</v>
      </c>
      <c r="E35" s="48">
        <v>17368.590949999998</v>
      </c>
      <c r="F35" s="48">
        <v>15748.260599999998</v>
      </c>
      <c r="G35" s="48">
        <v>13586.818967493089</v>
      </c>
      <c r="H35" s="48">
        <v>14017.474440000002</v>
      </c>
      <c r="I35" s="48">
        <v>13009.337949999997</v>
      </c>
      <c r="J35" s="48">
        <v>11796.234799999997</v>
      </c>
      <c r="K35" s="48">
        <v>9014.5761299999958</v>
      </c>
      <c r="L35" s="48">
        <v>7816.1174314845384</v>
      </c>
      <c r="M35" s="48">
        <v>6972.3915104552871</v>
      </c>
      <c r="N35" s="48">
        <v>5634.9055617757167</v>
      </c>
      <c r="O35" s="48">
        <v>5107.9893070098087</v>
      </c>
      <c r="P35" s="48">
        <v>4518.289428519689</v>
      </c>
      <c r="Q35" s="48">
        <v>4540.9391780841279</v>
      </c>
      <c r="R35" s="48">
        <v>4606.8085154801056</v>
      </c>
      <c r="S35" s="48">
        <v>4611.7308730240029</v>
      </c>
      <c r="T35" s="48">
        <v>4480.1068840890966</v>
      </c>
      <c r="U35" s="48">
        <v>4334.3106497558229</v>
      </c>
      <c r="V35" s="48">
        <v>4228.1090926242159</v>
      </c>
      <c r="W35" s="48">
        <v>4170.5395581233743</v>
      </c>
      <c r="X35" s="48">
        <v>4048.5908160891772</v>
      </c>
      <c r="Y35" s="48">
        <v>3801.4547601243803</v>
      </c>
      <c r="Z35" s="48">
        <v>3699.3198151604256</v>
      </c>
      <c r="AA35" s="48">
        <v>3550.7309990161166</v>
      </c>
      <c r="AB35" s="48">
        <v>3385.7736858023691</v>
      </c>
      <c r="AC35" s="48">
        <v>3155.3767130019464</v>
      </c>
      <c r="AD35" s="48">
        <v>3021.7991309742338</v>
      </c>
      <c r="AE35" s="48">
        <v>2948.3492998507504</v>
      </c>
      <c r="AF35" s="48">
        <v>2709.0771636036152</v>
      </c>
      <c r="AG35" s="48">
        <v>2576.2918583771498</v>
      </c>
      <c r="AH35" s="48">
        <v>2374.5977768021953</v>
      </c>
      <c r="AI35" s="48">
        <v>2171.8875835560339</v>
      </c>
      <c r="AJ35" s="48">
        <v>1970.0939021508534</v>
      </c>
      <c r="AK35" s="48">
        <v>1804.4762505988683</v>
      </c>
      <c r="AL35" s="48">
        <v>1766.3013199681229</v>
      </c>
      <c r="AM35" s="48">
        <v>1618.9409376320666</v>
      </c>
      <c r="AN35" s="48">
        <v>1538.0821553749302</v>
      </c>
      <c r="AO35" s="48">
        <v>1455.2935431163135</v>
      </c>
      <c r="AP35" s="48">
        <v>1387.3610098017832</v>
      </c>
      <c r="AQ35" s="48">
        <v>1297.6895858317841</v>
      </c>
      <c r="AR35" s="48">
        <v>1225.2550336960139</v>
      </c>
      <c r="AS35" s="48">
        <v>1117.7590606082547</v>
      </c>
      <c r="AT35" s="48">
        <v>1049.7360133332829</v>
      </c>
      <c r="AU35" s="48">
        <v>955.0268048200611</v>
      </c>
      <c r="AV35" s="48">
        <v>892.87677755101049</v>
      </c>
      <c r="AW35" s="48">
        <v>795.83878604820018</v>
      </c>
      <c r="AX35" s="48">
        <v>741.65957473840081</v>
      </c>
      <c r="AY35" s="48">
        <v>700.82041399983302</v>
      </c>
      <c r="AZ35" s="48">
        <v>637.74008790771211</v>
      </c>
    </row>
    <row r="36" spans="1:52" ht="12" customHeight="1" x14ac:dyDescent="0.45">
      <c r="A36" s="47" t="s">
        <v>28</v>
      </c>
      <c r="B36" s="48">
        <v>9423.6402542332798</v>
      </c>
      <c r="C36" s="48">
        <v>10081.142170000008</v>
      </c>
      <c r="D36" s="48">
        <v>10354.997890000002</v>
      </c>
      <c r="E36" s="48">
        <v>11244.070910000011</v>
      </c>
      <c r="F36" s="48">
        <v>12413.854550000005</v>
      </c>
      <c r="G36" s="48">
        <v>12511.912986726449</v>
      </c>
      <c r="H36" s="48">
        <v>12139.371430000008</v>
      </c>
      <c r="I36" s="48">
        <v>11666.050789999994</v>
      </c>
      <c r="J36" s="48">
        <v>11706.358669999996</v>
      </c>
      <c r="K36" s="48">
        <v>9860.5722699999969</v>
      </c>
      <c r="L36" s="48">
        <v>9941.4384677355993</v>
      </c>
      <c r="M36" s="48">
        <v>9109.6663657693334</v>
      </c>
      <c r="N36" s="48">
        <v>8925.8897112338236</v>
      </c>
      <c r="O36" s="48">
        <v>7815.370304508665</v>
      </c>
      <c r="P36" s="48">
        <v>7282.3067548120944</v>
      </c>
      <c r="Q36" s="48">
        <v>7287.7748914330195</v>
      </c>
      <c r="R36" s="48">
        <v>7254.1347068809537</v>
      </c>
      <c r="S36" s="48">
        <v>7102.2365991829593</v>
      </c>
      <c r="T36" s="48">
        <v>6875.3532656915104</v>
      </c>
      <c r="U36" s="48">
        <v>6687.4292839228647</v>
      </c>
      <c r="V36" s="48">
        <v>6607.8147266854294</v>
      </c>
      <c r="W36" s="48">
        <v>6567.4401711857217</v>
      </c>
      <c r="X36" s="48">
        <v>6530.271304126175</v>
      </c>
      <c r="Y36" s="48">
        <v>6102.7734481041562</v>
      </c>
      <c r="Z36" s="48">
        <v>5848.4161371955606</v>
      </c>
      <c r="AA36" s="48">
        <v>5720.8912505539702</v>
      </c>
      <c r="AB36" s="48">
        <v>5717.6632648673603</v>
      </c>
      <c r="AC36" s="48">
        <v>5685.6446487929079</v>
      </c>
      <c r="AD36" s="48">
        <v>5521.5352664646734</v>
      </c>
      <c r="AE36" s="48">
        <v>5438.6123990236229</v>
      </c>
      <c r="AF36" s="48">
        <v>5361.9628991712289</v>
      </c>
      <c r="AG36" s="48">
        <v>5349.7401593731529</v>
      </c>
      <c r="AH36" s="48">
        <v>5196.4402854914078</v>
      </c>
      <c r="AI36" s="48">
        <v>4977.6228243791247</v>
      </c>
      <c r="AJ36" s="48">
        <v>4836.8158031420407</v>
      </c>
      <c r="AK36" s="48">
        <v>4622.9028318731534</v>
      </c>
      <c r="AL36" s="48">
        <v>4605.6848389831775</v>
      </c>
      <c r="AM36" s="48">
        <v>4534.1332416590049</v>
      </c>
      <c r="AN36" s="48">
        <v>4454.5928354623129</v>
      </c>
      <c r="AO36" s="48">
        <v>4275.8479171933541</v>
      </c>
      <c r="AP36" s="48">
        <v>3979.0035641037862</v>
      </c>
      <c r="AQ36" s="48">
        <v>3604.7457173500852</v>
      </c>
      <c r="AR36" s="48">
        <v>3208.5745046657316</v>
      </c>
      <c r="AS36" s="48">
        <v>2735.4253017922501</v>
      </c>
      <c r="AT36" s="48">
        <v>2544.5670108524864</v>
      </c>
      <c r="AU36" s="48">
        <v>2471.4858856932337</v>
      </c>
      <c r="AV36" s="48">
        <v>2430.6618151721573</v>
      </c>
      <c r="AW36" s="48">
        <v>2265.0423949450715</v>
      </c>
      <c r="AX36" s="48">
        <v>2170.4968864848811</v>
      </c>
      <c r="AY36" s="48">
        <v>2088.0855685677038</v>
      </c>
      <c r="AZ36" s="48">
        <v>1964.2458689725026</v>
      </c>
    </row>
    <row r="37" spans="1:52" ht="12" customHeight="1" x14ac:dyDescent="0.45">
      <c r="A37" s="362" t="s">
        <v>29</v>
      </c>
      <c r="B37" s="363">
        <v>112846.57063304368</v>
      </c>
      <c r="C37" s="363">
        <v>113103.65567999997</v>
      </c>
      <c r="D37" s="363">
        <v>112376.21759999999</v>
      </c>
      <c r="E37" s="363">
        <v>113012.18523</v>
      </c>
      <c r="F37" s="363">
        <v>109893.27900999998</v>
      </c>
      <c r="G37" s="363">
        <v>107525.93367329944</v>
      </c>
      <c r="H37" s="363">
        <v>101425.22664999997</v>
      </c>
      <c r="I37" s="363">
        <v>102058.22304999999</v>
      </c>
      <c r="J37" s="363">
        <v>97624.87764999998</v>
      </c>
      <c r="K37" s="363">
        <v>82122.046529999992</v>
      </c>
      <c r="L37" s="363">
        <v>90285.472786903876</v>
      </c>
      <c r="M37" s="363">
        <v>88198.440698716106</v>
      </c>
      <c r="N37" s="363">
        <v>88459.881849928439</v>
      </c>
      <c r="O37" s="363">
        <v>91257.30952719615</v>
      </c>
      <c r="P37" s="363">
        <v>88324.809028911317</v>
      </c>
      <c r="Q37" s="363">
        <v>86976.25657361612</v>
      </c>
      <c r="R37" s="363">
        <v>87606.558149817865</v>
      </c>
      <c r="S37" s="363">
        <v>89071.162579233234</v>
      </c>
      <c r="T37" s="363">
        <v>88242.835528167649</v>
      </c>
      <c r="U37" s="363">
        <v>87307.691249983123</v>
      </c>
      <c r="V37" s="363">
        <v>86988.385776027761</v>
      </c>
      <c r="W37" s="363">
        <v>87227.081904016537</v>
      </c>
      <c r="X37" s="363">
        <v>87181.791112657593</v>
      </c>
      <c r="Y37" s="363">
        <v>86666.167429057707</v>
      </c>
      <c r="Z37" s="363">
        <v>86536.351894500098</v>
      </c>
      <c r="AA37" s="363">
        <v>86649.526161820468</v>
      </c>
      <c r="AB37" s="363">
        <v>87033.079484164031</v>
      </c>
      <c r="AC37" s="363">
        <v>87290.927072609542</v>
      </c>
      <c r="AD37" s="363">
        <v>87645.64123857925</v>
      </c>
      <c r="AE37" s="363">
        <v>87796.028987710873</v>
      </c>
      <c r="AF37" s="363">
        <v>87601.722919528387</v>
      </c>
      <c r="AG37" s="363">
        <v>87747.806362447576</v>
      </c>
      <c r="AH37" s="363">
        <v>87583.892057612975</v>
      </c>
      <c r="AI37" s="363">
        <v>87239.094224802771</v>
      </c>
      <c r="AJ37" s="363">
        <v>86778.030843375091</v>
      </c>
      <c r="AK37" s="363">
        <v>86148.275249962709</v>
      </c>
      <c r="AL37" s="363">
        <v>86292.40038166703</v>
      </c>
      <c r="AM37" s="363">
        <v>85921.08905379544</v>
      </c>
      <c r="AN37" s="363">
        <v>85652.626744165551</v>
      </c>
      <c r="AO37" s="363">
        <v>85423.838931450955</v>
      </c>
      <c r="AP37" s="363">
        <v>85229.835053015937</v>
      </c>
      <c r="AQ37" s="363">
        <v>85042.42869003705</v>
      </c>
      <c r="AR37" s="363">
        <v>84906.657466111268</v>
      </c>
      <c r="AS37" s="363">
        <v>84230.051343226092</v>
      </c>
      <c r="AT37" s="363">
        <v>83883.55069818793</v>
      </c>
      <c r="AU37" s="363">
        <v>83589.592702106413</v>
      </c>
      <c r="AV37" s="363">
        <v>83390.625234000559</v>
      </c>
      <c r="AW37" s="363">
        <v>82562.982213698953</v>
      </c>
      <c r="AX37" s="363">
        <v>82105.37973676149</v>
      </c>
      <c r="AY37" s="363">
        <v>81690.143285989281</v>
      </c>
      <c r="AZ37" s="363">
        <v>80845.707015625667</v>
      </c>
    </row>
    <row r="38" spans="1:52" ht="12" customHeight="1" x14ac:dyDescent="0.45">
      <c r="A38" s="47" t="s">
        <v>30</v>
      </c>
      <c r="B38" s="48">
        <v>101997.16850690676</v>
      </c>
      <c r="C38" s="48">
        <v>103022.42196999997</v>
      </c>
      <c r="D38" s="48">
        <v>102596.15387999998</v>
      </c>
      <c r="E38" s="48">
        <v>103455.52512000001</v>
      </c>
      <c r="F38" s="48">
        <v>100147.33462999998</v>
      </c>
      <c r="G38" s="48">
        <v>98285.183169506883</v>
      </c>
      <c r="H38" s="48">
        <v>91984.620749999973</v>
      </c>
      <c r="I38" s="48">
        <v>92936.69825999999</v>
      </c>
      <c r="J38" s="48">
        <v>89078.945259999979</v>
      </c>
      <c r="K38" s="48">
        <v>75972.622759999998</v>
      </c>
      <c r="L38" s="48">
        <v>82569.683522423555</v>
      </c>
      <c r="M38" s="48">
        <v>80392.399293265829</v>
      </c>
      <c r="N38" s="48">
        <v>80625.604065516716</v>
      </c>
      <c r="O38" s="48">
        <v>83636.094249476082</v>
      </c>
      <c r="P38" s="48">
        <v>80766.765497483095</v>
      </c>
      <c r="Q38" s="48">
        <v>79359.422370067827</v>
      </c>
      <c r="R38" s="48">
        <v>80152.280939614779</v>
      </c>
      <c r="S38" s="48">
        <v>81545.341168929255</v>
      </c>
      <c r="T38" s="48">
        <v>81230.967616608963</v>
      </c>
      <c r="U38" s="48">
        <v>80400.638638587741</v>
      </c>
      <c r="V38" s="48">
        <v>80211.041245308123</v>
      </c>
      <c r="W38" s="48">
        <v>80479.800901272538</v>
      </c>
      <c r="X38" s="48">
        <v>80543.89573583426</v>
      </c>
      <c r="Y38" s="48">
        <v>80142.491313286082</v>
      </c>
      <c r="Z38" s="48">
        <v>80076.034239001077</v>
      </c>
      <c r="AA38" s="48">
        <v>80211.450577511307</v>
      </c>
      <c r="AB38" s="48">
        <v>80598.712303455832</v>
      </c>
      <c r="AC38" s="48">
        <v>80862.451425784966</v>
      </c>
      <c r="AD38" s="48">
        <v>81222.977754117586</v>
      </c>
      <c r="AE38" s="48">
        <v>81415.897787627749</v>
      </c>
      <c r="AF38" s="48">
        <v>81307.804655091313</v>
      </c>
      <c r="AG38" s="48">
        <v>81506.837707755578</v>
      </c>
      <c r="AH38" s="48">
        <v>81455.208036557218</v>
      </c>
      <c r="AI38" s="48">
        <v>81250.193057391516</v>
      </c>
      <c r="AJ38" s="48">
        <v>80931.518283459081</v>
      </c>
      <c r="AK38" s="48">
        <v>80423.264863033473</v>
      </c>
      <c r="AL38" s="48">
        <v>80646.487305774441</v>
      </c>
      <c r="AM38" s="48">
        <v>80375.386309476176</v>
      </c>
      <c r="AN38" s="48">
        <v>80222.959673409641</v>
      </c>
      <c r="AO38" s="48">
        <v>80099.045248074399</v>
      </c>
      <c r="AP38" s="48">
        <v>80006.729229714154</v>
      </c>
      <c r="AQ38" s="48">
        <v>79915.239762497557</v>
      </c>
      <c r="AR38" s="48">
        <v>79880.804771293173</v>
      </c>
      <c r="AS38" s="48">
        <v>79310.800391556346</v>
      </c>
      <c r="AT38" s="48">
        <v>79094.522712647595</v>
      </c>
      <c r="AU38" s="48">
        <v>78913.610993241702</v>
      </c>
      <c r="AV38" s="48">
        <v>78823.487643130051</v>
      </c>
      <c r="AW38" s="48">
        <v>78143.913918436854</v>
      </c>
      <c r="AX38" s="48">
        <v>77861.674866839952</v>
      </c>
      <c r="AY38" s="48">
        <v>77759.397435124105</v>
      </c>
      <c r="AZ38" s="48">
        <v>77052.376669943551</v>
      </c>
    </row>
    <row r="39" spans="1:52" ht="12" customHeight="1" x14ac:dyDescent="0.45">
      <c r="A39" s="47" t="s">
        <v>31</v>
      </c>
      <c r="B39" s="48">
        <v>10849.402126136914</v>
      </c>
      <c r="C39" s="48">
        <v>10081.233709999999</v>
      </c>
      <c r="D39" s="48">
        <v>9780.0637200000001</v>
      </c>
      <c r="E39" s="48">
        <v>9556.6601100000025</v>
      </c>
      <c r="F39" s="48">
        <v>9745.944379999999</v>
      </c>
      <c r="G39" s="48">
        <v>9240.7505037925639</v>
      </c>
      <c r="H39" s="48">
        <v>9440.6058999999987</v>
      </c>
      <c r="I39" s="48">
        <v>9121.5247899999995</v>
      </c>
      <c r="J39" s="48">
        <v>8545.9323899999981</v>
      </c>
      <c r="K39" s="48">
        <v>6149.4237700000003</v>
      </c>
      <c r="L39" s="48">
        <v>7715.7892644803151</v>
      </c>
      <c r="M39" s="48">
        <v>7806.0414054502826</v>
      </c>
      <c r="N39" s="48">
        <v>7834.277784411719</v>
      </c>
      <c r="O39" s="48">
        <v>7621.2152777200627</v>
      </c>
      <c r="P39" s="48">
        <v>7558.0435314282222</v>
      </c>
      <c r="Q39" s="48">
        <v>7616.8342035482874</v>
      </c>
      <c r="R39" s="48">
        <v>7454.2772102030931</v>
      </c>
      <c r="S39" s="48">
        <v>7525.8214103039745</v>
      </c>
      <c r="T39" s="48">
        <v>7011.8679115586892</v>
      </c>
      <c r="U39" s="48">
        <v>6907.0526113953865</v>
      </c>
      <c r="V39" s="48">
        <v>6777.3445307196416</v>
      </c>
      <c r="W39" s="48">
        <v>6747.2810027440019</v>
      </c>
      <c r="X39" s="48">
        <v>6637.8953768233287</v>
      </c>
      <c r="Y39" s="48">
        <v>6523.6761157716237</v>
      </c>
      <c r="Z39" s="48">
        <v>6460.3176554990232</v>
      </c>
      <c r="AA39" s="48">
        <v>6438.075584309162</v>
      </c>
      <c r="AB39" s="48">
        <v>6434.3671807082019</v>
      </c>
      <c r="AC39" s="48">
        <v>6428.4756468245787</v>
      </c>
      <c r="AD39" s="48">
        <v>6422.6634844616601</v>
      </c>
      <c r="AE39" s="48">
        <v>6380.1312000831267</v>
      </c>
      <c r="AF39" s="48">
        <v>6293.9182644370749</v>
      </c>
      <c r="AG39" s="48">
        <v>6240.9686546919993</v>
      </c>
      <c r="AH39" s="48">
        <v>6128.684021055753</v>
      </c>
      <c r="AI39" s="48">
        <v>5988.9011674112589</v>
      </c>
      <c r="AJ39" s="48">
        <v>5846.512559916011</v>
      </c>
      <c r="AK39" s="48">
        <v>5725.0103869292425</v>
      </c>
      <c r="AL39" s="48">
        <v>5645.9130758925949</v>
      </c>
      <c r="AM39" s="48">
        <v>5545.7027443192646</v>
      </c>
      <c r="AN39" s="48">
        <v>5429.6670707559124</v>
      </c>
      <c r="AO39" s="48">
        <v>5324.7936833765625</v>
      </c>
      <c r="AP39" s="48">
        <v>5223.1058233017866</v>
      </c>
      <c r="AQ39" s="48">
        <v>5127.1889275394869</v>
      </c>
      <c r="AR39" s="48">
        <v>5025.8526948180888</v>
      </c>
      <c r="AS39" s="48">
        <v>4919.250951669751</v>
      </c>
      <c r="AT39" s="48">
        <v>4789.0279855403396</v>
      </c>
      <c r="AU39" s="48">
        <v>4675.9817088647105</v>
      </c>
      <c r="AV39" s="48">
        <v>4567.137590870514</v>
      </c>
      <c r="AW39" s="48">
        <v>4419.0682952620991</v>
      </c>
      <c r="AX39" s="48">
        <v>4243.7048699215356</v>
      </c>
      <c r="AY39" s="48">
        <v>3930.745850865183</v>
      </c>
      <c r="AZ39" s="48">
        <v>3793.3303456821172</v>
      </c>
    </row>
    <row r="40" spans="1:52" ht="12" customHeight="1" x14ac:dyDescent="0.45">
      <c r="A40" s="362" t="s">
        <v>32</v>
      </c>
      <c r="B40" s="363">
        <v>16318.986032373676</v>
      </c>
      <c r="C40" s="363">
        <v>15400.569969999997</v>
      </c>
      <c r="D40" s="363">
        <v>15904.884429999996</v>
      </c>
      <c r="E40" s="363">
        <v>17256.560869999994</v>
      </c>
      <c r="F40" s="363">
        <v>17927.921749999998</v>
      </c>
      <c r="G40" s="363">
        <v>18279.925719452771</v>
      </c>
      <c r="H40" s="363">
        <v>18997.335489999998</v>
      </c>
      <c r="I40" s="363">
        <v>20165.436159999997</v>
      </c>
      <c r="J40" s="363">
        <v>19578.112399999998</v>
      </c>
      <c r="K40" s="363">
        <v>19719.237419999998</v>
      </c>
      <c r="L40" s="363">
        <v>21344.608624696171</v>
      </c>
      <c r="M40" s="363">
        <v>21478.865130936498</v>
      </c>
      <c r="N40" s="363">
        <v>20554.548177660039</v>
      </c>
      <c r="O40" s="363">
        <v>22153.581098153267</v>
      </c>
      <c r="P40" s="363">
        <v>23066.873620490791</v>
      </c>
      <c r="Q40" s="363">
        <v>24124.388213045109</v>
      </c>
      <c r="R40" s="363">
        <v>24524.191584642162</v>
      </c>
      <c r="S40" s="363">
        <v>24918.971214958568</v>
      </c>
      <c r="T40" s="363">
        <v>24962.860964748583</v>
      </c>
      <c r="U40" s="363">
        <v>24967.423763808303</v>
      </c>
      <c r="V40" s="363">
        <v>25093.539400695638</v>
      </c>
      <c r="W40" s="363">
        <v>25289.893942101171</v>
      </c>
      <c r="X40" s="363">
        <v>25523.99896889714</v>
      </c>
      <c r="Y40" s="363">
        <v>25932.444577338196</v>
      </c>
      <c r="Z40" s="363">
        <v>26210.178402981732</v>
      </c>
      <c r="AA40" s="363">
        <v>26489.735802333224</v>
      </c>
      <c r="AB40" s="363">
        <v>26748.187585884676</v>
      </c>
      <c r="AC40" s="363">
        <v>26994.048968177631</v>
      </c>
      <c r="AD40" s="363">
        <v>27339.679617719903</v>
      </c>
      <c r="AE40" s="363">
        <v>27582.464642565577</v>
      </c>
      <c r="AF40" s="363">
        <v>27787.446216188062</v>
      </c>
      <c r="AG40" s="363">
        <v>28044.115591696151</v>
      </c>
      <c r="AH40" s="363">
        <v>28354.153653458085</v>
      </c>
      <c r="AI40" s="363">
        <v>28770.032031975745</v>
      </c>
      <c r="AJ40" s="363">
        <v>29157.089303059423</v>
      </c>
      <c r="AK40" s="363">
        <v>29503.670941164179</v>
      </c>
      <c r="AL40" s="363">
        <v>29805.394026686648</v>
      </c>
      <c r="AM40" s="363">
        <v>30313.627370792234</v>
      </c>
      <c r="AN40" s="363">
        <v>30622.374737760649</v>
      </c>
      <c r="AO40" s="363">
        <v>31021.543517100901</v>
      </c>
      <c r="AP40" s="363">
        <v>31548.455792800432</v>
      </c>
      <c r="AQ40" s="363">
        <v>32231.737069504587</v>
      </c>
      <c r="AR40" s="363">
        <v>32808.758000446745</v>
      </c>
      <c r="AS40" s="363">
        <v>33415.008356487757</v>
      </c>
      <c r="AT40" s="363">
        <v>33922.266020768533</v>
      </c>
      <c r="AU40" s="363">
        <v>34385.229859794657</v>
      </c>
      <c r="AV40" s="363">
        <v>34780.042786104597</v>
      </c>
      <c r="AW40" s="363">
        <v>35351.186982724517</v>
      </c>
      <c r="AX40" s="363">
        <v>35785.738944573648</v>
      </c>
      <c r="AY40" s="363">
        <v>36426.363556894888</v>
      </c>
      <c r="AZ40" s="363">
        <v>36989.311044888513</v>
      </c>
    </row>
    <row r="41" spans="1:52" ht="12" customHeight="1" x14ac:dyDescent="0.45">
      <c r="A41" s="47" t="s">
        <v>33</v>
      </c>
      <c r="B41" s="48">
        <v>16318.603878284684</v>
      </c>
      <c r="C41" s="48">
        <v>15399.356409999997</v>
      </c>
      <c r="D41" s="48">
        <v>15903.688529999996</v>
      </c>
      <c r="E41" s="48">
        <v>17252.856079999994</v>
      </c>
      <c r="F41" s="48">
        <v>17924.615019999997</v>
      </c>
      <c r="G41" s="48">
        <v>18275.889222654099</v>
      </c>
      <c r="H41" s="48">
        <v>18993.335489999998</v>
      </c>
      <c r="I41" s="48">
        <v>20162.433079999999</v>
      </c>
      <c r="J41" s="48">
        <v>19575.114599999997</v>
      </c>
      <c r="K41" s="48">
        <v>19716.337759999999</v>
      </c>
      <c r="L41" s="48">
        <v>21329.441918659297</v>
      </c>
      <c r="M41" s="48">
        <v>21463.387932021007</v>
      </c>
      <c r="N41" s="48">
        <v>20539.596422890569</v>
      </c>
      <c r="O41" s="48">
        <v>22137.602314695607</v>
      </c>
      <c r="P41" s="48">
        <v>23049.772256795426</v>
      </c>
      <c r="Q41" s="48">
        <v>24107.382399115111</v>
      </c>
      <c r="R41" s="48">
        <v>24506.422283866832</v>
      </c>
      <c r="S41" s="48">
        <v>24899.990164497744</v>
      </c>
      <c r="T41" s="48">
        <v>24943.492973319087</v>
      </c>
      <c r="U41" s="48">
        <v>24945.553221770289</v>
      </c>
      <c r="V41" s="48">
        <v>25063.545531357016</v>
      </c>
      <c r="W41" s="48">
        <v>25256.392394856099</v>
      </c>
      <c r="X41" s="48">
        <v>25488.114323956768</v>
      </c>
      <c r="Y41" s="48">
        <v>25891.848258278045</v>
      </c>
      <c r="Z41" s="48">
        <v>26162.414423158669</v>
      </c>
      <c r="AA41" s="48">
        <v>26438.224868038615</v>
      </c>
      <c r="AB41" s="48">
        <v>26693.849203065642</v>
      </c>
      <c r="AC41" s="48">
        <v>26936.230305509005</v>
      </c>
      <c r="AD41" s="48">
        <v>27280.351766296451</v>
      </c>
      <c r="AE41" s="48">
        <v>27523.465688096221</v>
      </c>
      <c r="AF41" s="48">
        <v>27728.825643285258</v>
      </c>
      <c r="AG41" s="48">
        <v>27984.408693888952</v>
      </c>
      <c r="AH41" s="48">
        <v>28293.124188869631</v>
      </c>
      <c r="AI41" s="48">
        <v>28707.853059705558</v>
      </c>
      <c r="AJ41" s="48">
        <v>29094.615187779236</v>
      </c>
      <c r="AK41" s="48">
        <v>29441.151669308692</v>
      </c>
      <c r="AL41" s="48">
        <v>29742.492028698725</v>
      </c>
      <c r="AM41" s="48">
        <v>30250.691778097189</v>
      </c>
      <c r="AN41" s="48">
        <v>30559.445585810885</v>
      </c>
      <c r="AO41" s="48">
        <v>30958.63572606993</v>
      </c>
      <c r="AP41" s="48">
        <v>31485.343114589126</v>
      </c>
      <c r="AQ41" s="48">
        <v>32169.070294621659</v>
      </c>
      <c r="AR41" s="48">
        <v>32746.268583920832</v>
      </c>
      <c r="AS41" s="48">
        <v>33352.953693515483</v>
      </c>
      <c r="AT41" s="48">
        <v>33860.457144097629</v>
      </c>
      <c r="AU41" s="48">
        <v>34323.603788663851</v>
      </c>
      <c r="AV41" s="48">
        <v>34718.415884545197</v>
      </c>
      <c r="AW41" s="48">
        <v>35289.590271173081</v>
      </c>
      <c r="AX41" s="48">
        <v>35723.998651022441</v>
      </c>
      <c r="AY41" s="48">
        <v>36364.348829046889</v>
      </c>
      <c r="AZ41" s="48">
        <v>36926.561272067011</v>
      </c>
    </row>
    <row r="42" spans="1:52" ht="12" customHeight="1" x14ac:dyDescent="0.45">
      <c r="A42" s="47" t="s">
        <v>34</v>
      </c>
      <c r="B42" s="48">
        <v>0.38215408899096731</v>
      </c>
      <c r="C42" s="48">
        <v>1.2135600000000015</v>
      </c>
      <c r="D42" s="48">
        <v>1.1959000000000035</v>
      </c>
      <c r="E42" s="48">
        <v>3.7047900000000098</v>
      </c>
      <c r="F42" s="48">
        <v>3.3067300000000035</v>
      </c>
      <c r="G42" s="48">
        <v>4.0364967986729656</v>
      </c>
      <c r="H42" s="48">
        <v>4.0000000000000044</v>
      </c>
      <c r="I42" s="48">
        <v>3.0030799999999944</v>
      </c>
      <c r="J42" s="48">
        <v>2.9977999999999998</v>
      </c>
      <c r="K42" s="48">
        <v>2.899660000000015</v>
      </c>
      <c r="L42" s="48">
        <v>15.166706036876239</v>
      </c>
      <c r="M42" s="48">
        <v>15.477198915489359</v>
      </c>
      <c r="N42" s="48">
        <v>14.951754769471627</v>
      </c>
      <c r="O42" s="48">
        <v>15.978783457659263</v>
      </c>
      <c r="P42" s="48">
        <v>17.101363695363581</v>
      </c>
      <c r="Q42" s="48">
        <v>17.005813929997416</v>
      </c>
      <c r="R42" s="48">
        <v>17.769300775329747</v>
      </c>
      <c r="S42" s="48">
        <v>18.981050460823205</v>
      </c>
      <c r="T42" s="48">
        <v>19.367991429495472</v>
      </c>
      <c r="U42" s="48">
        <v>21.870542038013056</v>
      </c>
      <c r="V42" s="48">
        <v>29.993869338620307</v>
      </c>
      <c r="W42" s="48">
        <v>33.501547245073816</v>
      </c>
      <c r="X42" s="48">
        <v>35.884644940370272</v>
      </c>
      <c r="Y42" s="48">
        <v>40.59631906015079</v>
      </c>
      <c r="Z42" s="48">
        <v>47.763979823061717</v>
      </c>
      <c r="AA42" s="48">
        <v>51.510934294607551</v>
      </c>
      <c r="AB42" s="48">
        <v>54.338382819035928</v>
      </c>
      <c r="AC42" s="48">
        <v>57.818662668627169</v>
      </c>
      <c r="AD42" s="48">
        <v>59.32785142345142</v>
      </c>
      <c r="AE42" s="48">
        <v>58.998954469356917</v>
      </c>
      <c r="AF42" s="48">
        <v>58.620572902805918</v>
      </c>
      <c r="AG42" s="48">
        <v>59.706897807198935</v>
      </c>
      <c r="AH42" s="48">
        <v>61.029464588452299</v>
      </c>
      <c r="AI42" s="48">
        <v>62.178972270187366</v>
      </c>
      <c r="AJ42" s="48">
        <v>62.474115280187711</v>
      </c>
      <c r="AK42" s="48">
        <v>62.519271855486792</v>
      </c>
      <c r="AL42" s="48">
        <v>62.901997987921902</v>
      </c>
      <c r="AM42" s="48">
        <v>62.935592695043745</v>
      </c>
      <c r="AN42" s="48">
        <v>62.929151949764005</v>
      </c>
      <c r="AO42" s="48">
        <v>62.907791030970131</v>
      </c>
      <c r="AP42" s="48">
        <v>63.112678211306196</v>
      </c>
      <c r="AQ42" s="48">
        <v>62.666774882926376</v>
      </c>
      <c r="AR42" s="48">
        <v>62.489416525916432</v>
      </c>
      <c r="AS42" s="48">
        <v>62.0546629722744</v>
      </c>
      <c r="AT42" s="48">
        <v>61.808876670902293</v>
      </c>
      <c r="AU42" s="48">
        <v>61.626071130809358</v>
      </c>
      <c r="AV42" s="48">
        <v>61.626901559401659</v>
      </c>
      <c r="AW42" s="48">
        <v>61.596711551437387</v>
      </c>
      <c r="AX42" s="48">
        <v>61.740293551209575</v>
      </c>
      <c r="AY42" s="48">
        <v>62.014727848000142</v>
      </c>
      <c r="AZ42" s="48">
        <v>62.749772821501026</v>
      </c>
    </row>
    <row r="43" spans="1:52" ht="12" customHeight="1" x14ac:dyDescent="0.45">
      <c r="A43" s="51" t="s">
        <v>35</v>
      </c>
      <c r="B43" s="52">
        <v>11115.511698172166</v>
      </c>
      <c r="C43" s="52">
        <v>11060.909970000001</v>
      </c>
      <c r="D43" s="52">
        <v>11747.538630000001</v>
      </c>
      <c r="E43" s="52">
        <v>14080.466849999997</v>
      </c>
      <c r="F43" s="52">
        <v>15885.58813</v>
      </c>
      <c r="G43" s="52">
        <v>15871.523112766881</v>
      </c>
      <c r="H43" s="52">
        <v>16234.148789999997</v>
      </c>
      <c r="I43" s="52">
        <v>15929.508749999995</v>
      </c>
      <c r="J43" s="52">
        <v>15909.559859999999</v>
      </c>
      <c r="K43" s="52">
        <v>14903.086119999998</v>
      </c>
      <c r="L43" s="52">
        <v>15868.305628285194</v>
      </c>
      <c r="M43" s="52">
        <v>15659.281494954068</v>
      </c>
      <c r="N43" s="52">
        <v>16241.26066060184</v>
      </c>
      <c r="O43" s="52">
        <v>15956.136473534201</v>
      </c>
      <c r="P43" s="52">
        <v>15208.27130962274</v>
      </c>
      <c r="Q43" s="52">
        <v>15131.915269906747</v>
      </c>
      <c r="R43" s="52">
        <v>15410.206074421198</v>
      </c>
      <c r="S43" s="52">
        <v>15804.960482227467</v>
      </c>
      <c r="T43" s="52">
        <v>16016.210315026488</v>
      </c>
      <c r="U43" s="52">
        <v>16226.81929347621</v>
      </c>
      <c r="V43" s="52">
        <v>16566.138253338315</v>
      </c>
      <c r="W43" s="52">
        <v>16958.827131926926</v>
      </c>
      <c r="X43" s="52">
        <v>17508.338569656371</v>
      </c>
      <c r="Y43" s="52">
        <v>18408.335755708322</v>
      </c>
      <c r="Z43" s="52">
        <v>18852.468458946216</v>
      </c>
      <c r="AA43" s="52">
        <v>19250.248293301269</v>
      </c>
      <c r="AB43" s="52">
        <v>19722.964723134646</v>
      </c>
      <c r="AC43" s="52">
        <v>20375.487338081595</v>
      </c>
      <c r="AD43" s="52">
        <v>20834.628630648047</v>
      </c>
      <c r="AE43" s="52">
        <v>21153.583004381522</v>
      </c>
      <c r="AF43" s="52">
        <v>21812.092550846726</v>
      </c>
      <c r="AG43" s="52">
        <v>22155.070711199416</v>
      </c>
      <c r="AH43" s="52">
        <v>22774.059356308462</v>
      </c>
      <c r="AI43" s="52">
        <v>23562.826447844178</v>
      </c>
      <c r="AJ43" s="52">
        <v>24045.338859897838</v>
      </c>
      <c r="AK43" s="52">
        <v>24947.802428787953</v>
      </c>
      <c r="AL43" s="52">
        <v>25288.757150407277</v>
      </c>
      <c r="AM43" s="52">
        <v>25969.705085245936</v>
      </c>
      <c r="AN43" s="52">
        <v>26636.739764372884</v>
      </c>
      <c r="AO43" s="52">
        <v>27224.281974205056</v>
      </c>
      <c r="AP43" s="52">
        <v>27912.91475430291</v>
      </c>
      <c r="AQ43" s="52">
        <v>28763.809540998212</v>
      </c>
      <c r="AR43" s="52">
        <v>29544.479762038576</v>
      </c>
      <c r="AS43" s="52">
        <v>30515.249584707421</v>
      </c>
      <c r="AT43" s="52">
        <v>31162.109773969798</v>
      </c>
      <c r="AU43" s="52">
        <v>31692.790888416013</v>
      </c>
      <c r="AV43" s="52">
        <v>32313.49881824576</v>
      </c>
      <c r="AW43" s="52">
        <v>33263.765098530377</v>
      </c>
      <c r="AX43" s="52">
        <v>34101.420281879778</v>
      </c>
      <c r="AY43" s="52">
        <v>34745.46056029488</v>
      </c>
      <c r="AZ43" s="52">
        <v>35635.718122745944</v>
      </c>
    </row>
    <row r="44" spans="1:52" ht="12" customHeight="1" x14ac:dyDescent="0.45">
      <c r="A44" s="53" t="s">
        <v>36</v>
      </c>
      <c r="B44" s="48">
        <v>91204.982525209547</v>
      </c>
      <c r="C44" s="48">
        <v>92376.36023999998</v>
      </c>
      <c r="D44" s="48">
        <v>92958.842209999973</v>
      </c>
      <c r="E44" s="48">
        <v>93628.198080000002</v>
      </c>
      <c r="F44" s="48">
        <v>96295.220689999973</v>
      </c>
      <c r="G44" s="48">
        <v>97329.10528210811</v>
      </c>
      <c r="H44" s="48">
        <v>97167.678719999967</v>
      </c>
      <c r="I44" s="48">
        <v>98111.178180000003</v>
      </c>
      <c r="J44" s="48">
        <v>96114.328019999957</v>
      </c>
      <c r="K44" s="48">
        <v>82954.343629999988</v>
      </c>
      <c r="L44" s="48">
        <v>88344.972020538116</v>
      </c>
      <c r="M44" s="48">
        <v>88988.642095325486</v>
      </c>
      <c r="N44" s="48">
        <v>86920.230444021348</v>
      </c>
      <c r="O44" s="48">
        <v>85677.542814046901</v>
      </c>
      <c r="P44" s="48">
        <v>85323.724110164723</v>
      </c>
      <c r="Q44" s="48">
        <v>85671.80035575552</v>
      </c>
      <c r="R44" s="48">
        <v>86293.553335193967</v>
      </c>
      <c r="S44" s="48">
        <v>87357.696099014211</v>
      </c>
      <c r="T44" s="48">
        <v>87580.56665243223</v>
      </c>
      <c r="U44" s="48">
        <v>87992.983402973361</v>
      </c>
      <c r="V44" s="48">
        <v>88719.222025274619</v>
      </c>
      <c r="W44" s="48">
        <v>88713.166385844306</v>
      </c>
      <c r="X44" s="48">
        <v>89475.317985023139</v>
      </c>
      <c r="Y44" s="48">
        <v>89506.43276874494</v>
      </c>
      <c r="Z44" s="48">
        <v>89724.27423951494</v>
      </c>
      <c r="AA44" s="48">
        <v>89839.15560211608</v>
      </c>
      <c r="AB44" s="48">
        <v>89991.57906879604</v>
      </c>
      <c r="AC44" s="48">
        <v>90277.114777606315</v>
      </c>
      <c r="AD44" s="48">
        <v>90989.163807834368</v>
      </c>
      <c r="AE44" s="48">
        <v>91204.07751300995</v>
      </c>
      <c r="AF44" s="48">
        <v>91618.235959216661</v>
      </c>
      <c r="AG44" s="48">
        <v>92002.719569779481</v>
      </c>
      <c r="AH44" s="48">
        <v>92532.541389279126</v>
      </c>
      <c r="AI44" s="48">
        <v>92915.503895328686</v>
      </c>
      <c r="AJ44" s="48">
        <v>93278.381148863351</v>
      </c>
      <c r="AK44" s="48">
        <v>93613.50857534114</v>
      </c>
      <c r="AL44" s="48">
        <v>94167.23750464397</v>
      </c>
      <c r="AM44" s="48">
        <v>94723.596024882208</v>
      </c>
      <c r="AN44" s="48">
        <v>95310.476726673165</v>
      </c>
      <c r="AO44" s="48">
        <v>95916.590806418913</v>
      </c>
      <c r="AP44" s="48">
        <v>96550.650037794025</v>
      </c>
      <c r="AQ44" s="48">
        <v>97276.663321865635</v>
      </c>
      <c r="AR44" s="48">
        <v>98093.125346536079</v>
      </c>
      <c r="AS44" s="48">
        <v>98763.856530082528</v>
      </c>
      <c r="AT44" s="48">
        <v>99586.900957653052</v>
      </c>
      <c r="AU44" s="48">
        <v>100308.54630748596</v>
      </c>
      <c r="AV44" s="48">
        <v>101233.16203890312</v>
      </c>
      <c r="AW44" s="48">
        <v>102284.66856406213</v>
      </c>
      <c r="AX44" s="48">
        <v>103207.26726952377</v>
      </c>
      <c r="AY44" s="48">
        <v>104384.07218924636</v>
      </c>
      <c r="AZ44" s="48">
        <v>105565.30926869507</v>
      </c>
    </row>
    <row r="45" spans="1:52" ht="12" customHeight="1" x14ac:dyDescent="0.45">
      <c r="A45" s="54" t="s">
        <v>37</v>
      </c>
      <c r="B45" s="55">
        <v>0</v>
      </c>
      <c r="C45" s="55">
        <v>0</v>
      </c>
      <c r="D45" s="55">
        <v>0</v>
      </c>
      <c r="E45" s="55">
        <v>0</v>
      </c>
      <c r="F45" s="55">
        <v>0</v>
      </c>
      <c r="G45" s="55">
        <v>0</v>
      </c>
      <c r="H45" s="55">
        <v>0</v>
      </c>
      <c r="I45" s="55">
        <v>0</v>
      </c>
      <c r="J45" s="55">
        <v>0</v>
      </c>
      <c r="K45" s="55">
        <v>0</v>
      </c>
      <c r="L45" s="55">
        <v>0</v>
      </c>
      <c r="M45" s="55">
        <v>0</v>
      </c>
      <c r="N45" s="55">
        <v>0</v>
      </c>
      <c r="O45" s="55">
        <v>0</v>
      </c>
      <c r="P45" s="55">
        <v>0</v>
      </c>
      <c r="Q45" s="55">
        <v>0</v>
      </c>
      <c r="R45" s="55">
        <v>0</v>
      </c>
      <c r="S45" s="55">
        <v>0</v>
      </c>
      <c r="T45" s="55">
        <v>0</v>
      </c>
      <c r="U45" s="55">
        <v>0</v>
      </c>
      <c r="V45" s="55">
        <v>0</v>
      </c>
      <c r="W45" s="55">
        <v>0</v>
      </c>
      <c r="X45" s="55">
        <v>0</v>
      </c>
      <c r="Y45" s="55">
        <v>1.0222061842113417E-5</v>
      </c>
      <c r="Z45" s="55">
        <v>3.6516288488710087E-5</v>
      </c>
      <c r="AA45" s="55">
        <v>9.002952119042021E-5</v>
      </c>
      <c r="AB45" s="55">
        <v>1.8557205227029443E-4</v>
      </c>
      <c r="AC45" s="55">
        <v>3.5132693578882989E-4</v>
      </c>
      <c r="AD45" s="55">
        <v>6.3990358014255275E-4</v>
      </c>
      <c r="AE45" s="55">
        <v>1.2306071063722039E-3</v>
      </c>
      <c r="AF45" s="55">
        <v>2.1675514554086975E-3</v>
      </c>
      <c r="AG45" s="55">
        <v>6.6047682649723908E-3</v>
      </c>
      <c r="AH45" s="55">
        <v>2.0403606626617506E-2</v>
      </c>
      <c r="AI45" s="55">
        <v>3.7343398081528187E-2</v>
      </c>
      <c r="AJ45" s="55">
        <v>7.9125859993427569E-2</v>
      </c>
      <c r="AK45" s="55">
        <v>0.15254530895082227</v>
      </c>
      <c r="AL45" s="55">
        <v>0.29011779621750367</v>
      </c>
      <c r="AM45" s="55">
        <v>0.65583121315079385</v>
      </c>
      <c r="AN45" s="55">
        <v>1.1748447122562515</v>
      </c>
      <c r="AO45" s="55">
        <v>2.046962759790742</v>
      </c>
      <c r="AP45" s="55">
        <v>3.6359161457871374</v>
      </c>
      <c r="AQ45" s="55">
        <v>5.9343424474491853</v>
      </c>
      <c r="AR45" s="55">
        <v>9.7286711325359416</v>
      </c>
      <c r="AS45" s="55">
        <v>14.678146467474535</v>
      </c>
      <c r="AT45" s="55">
        <v>22.375780910082835</v>
      </c>
      <c r="AU45" s="55">
        <v>31.423400022600152</v>
      </c>
      <c r="AV45" s="55">
        <v>45.351575406682819</v>
      </c>
      <c r="AW45" s="55">
        <v>67.023879722193314</v>
      </c>
      <c r="AX45" s="55">
        <v>91.007914487263719</v>
      </c>
      <c r="AY45" s="55">
        <v>165.97171474849594</v>
      </c>
      <c r="AZ45" s="55">
        <v>205.43324174072922</v>
      </c>
    </row>
    <row r="47" spans="1:52" ht="12" customHeight="1" x14ac:dyDescent="0.45">
      <c r="A47" s="138" t="s">
        <v>377</v>
      </c>
      <c r="B47" s="28"/>
      <c r="C47" s="28"/>
      <c r="D47" s="28"/>
      <c r="E47" s="28"/>
      <c r="F47" s="28"/>
      <c r="G47" s="28"/>
      <c r="H47" s="28"/>
      <c r="I47" s="28"/>
      <c r="J47" s="28"/>
      <c r="K47" s="28"/>
      <c r="L47" s="28"/>
      <c r="M47" s="28"/>
      <c r="N47" s="28"/>
      <c r="O47" s="28"/>
      <c r="P47" s="28"/>
      <c r="Q47" s="28"/>
      <c r="R47" s="28"/>
      <c r="S47" s="28"/>
      <c r="T47" s="28"/>
      <c r="U47" s="28"/>
      <c r="V47" s="28"/>
      <c r="W47" s="28"/>
      <c r="X47" s="28"/>
      <c r="Y47" s="28"/>
      <c r="Z47" s="28"/>
      <c r="AA47" s="28"/>
      <c r="AB47" s="28"/>
      <c r="AC47" s="28"/>
      <c r="AD47" s="28"/>
      <c r="AE47" s="28"/>
      <c r="AF47" s="28"/>
      <c r="AG47" s="28"/>
      <c r="AH47" s="28"/>
      <c r="AI47" s="28"/>
      <c r="AJ47" s="28"/>
      <c r="AK47" s="28"/>
      <c r="AL47" s="28"/>
      <c r="AM47" s="28"/>
      <c r="AN47" s="28"/>
      <c r="AO47" s="28"/>
      <c r="AP47" s="28"/>
      <c r="AQ47" s="28"/>
      <c r="AR47" s="28"/>
      <c r="AS47" s="28"/>
      <c r="AT47" s="28"/>
      <c r="AU47" s="28"/>
      <c r="AV47" s="28"/>
      <c r="AW47" s="28"/>
      <c r="AX47" s="28"/>
      <c r="AY47" s="28"/>
      <c r="AZ47" s="28"/>
    </row>
    <row r="48" spans="1:52" ht="12" customHeight="1" x14ac:dyDescent="0.45">
      <c r="A48" s="43" t="s">
        <v>364</v>
      </c>
      <c r="B48" s="44">
        <v>114835.54129000625</v>
      </c>
      <c r="C48" s="44">
        <v>113124.94282000001</v>
      </c>
      <c r="D48" s="44">
        <v>113499.70164000001</v>
      </c>
      <c r="E48" s="44">
        <v>113369.69654999999</v>
      </c>
      <c r="F48" s="44">
        <v>116105.39387999992</v>
      </c>
      <c r="G48" s="44">
        <v>117967.52449414869</v>
      </c>
      <c r="H48" s="44">
        <v>117231.98142000003</v>
      </c>
      <c r="I48" s="44">
        <v>116164.15665000008</v>
      </c>
      <c r="J48" s="44">
        <v>112101.61439999995</v>
      </c>
      <c r="K48" s="44">
        <v>102725.92120999996</v>
      </c>
      <c r="L48" s="44">
        <v>107975.66367561511</v>
      </c>
      <c r="M48" s="44">
        <v>105318.37894920626</v>
      </c>
      <c r="N48" s="44">
        <v>100856.34503012379</v>
      </c>
      <c r="O48" s="44">
        <v>98361.967702474198</v>
      </c>
      <c r="P48" s="44">
        <v>100515.05114936351</v>
      </c>
      <c r="Q48" s="44">
        <v>98249.446554839014</v>
      </c>
      <c r="R48" s="44">
        <v>98966.235551410777</v>
      </c>
      <c r="S48" s="44">
        <v>100759.18366426587</v>
      </c>
      <c r="T48" s="44">
        <v>102065.19914744773</v>
      </c>
      <c r="U48" s="44">
        <v>103350.49052438559</v>
      </c>
      <c r="V48" s="44">
        <v>104567.33227670104</v>
      </c>
      <c r="W48" s="44">
        <v>105356.49869501902</v>
      </c>
      <c r="X48" s="44">
        <v>106205.98029937378</v>
      </c>
      <c r="Y48" s="44">
        <v>106391.44402703713</v>
      </c>
      <c r="Z48" s="44">
        <v>106679.0822585088</v>
      </c>
      <c r="AA48" s="44">
        <v>107183.87637829832</v>
      </c>
      <c r="AB48" s="44">
        <v>107638.3642512674</v>
      </c>
      <c r="AC48" s="44">
        <v>107673.67350749296</v>
      </c>
      <c r="AD48" s="44">
        <v>107977.89202295319</v>
      </c>
      <c r="AE48" s="44">
        <v>108612.63693305315</v>
      </c>
      <c r="AF48" s="44">
        <v>108366.38547039914</v>
      </c>
      <c r="AG48" s="44">
        <v>108662.52005151118</v>
      </c>
      <c r="AH48" s="44">
        <v>108806.91849886854</v>
      </c>
      <c r="AI48" s="44">
        <v>108402.6506369884</v>
      </c>
      <c r="AJ48" s="44">
        <v>108732.65601746331</v>
      </c>
      <c r="AK48" s="44">
        <v>108490.531622501</v>
      </c>
      <c r="AL48" s="44">
        <v>109179.68630431911</v>
      </c>
      <c r="AM48" s="44">
        <v>109438.29211638027</v>
      </c>
      <c r="AN48" s="44">
        <v>109665.91314431757</v>
      </c>
      <c r="AO48" s="44">
        <v>109854.0250620709</v>
      </c>
      <c r="AP48" s="44">
        <v>110059.32288161537</v>
      </c>
      <c r="AQ48" s="44">
        <v>109975.76186171462</v>
      </c>
      <c r="AR48" s="44">
        <v>110129.60402727757</v>
      </c>
      <c r="AS48" s="44">
        <v>109325.89705371518</v>
      </c>
      <c r="AT48" s="44">
        <v>109302.11366306426</v>
      </c>
      <c r="AU48" s="44">
        <v>109454.09897868379</v>
      </c>
      <c r="AV48" s="44">
        <v>109594.97153033986</v>
      </c>
      <c r="AW48" s="44">
        <v>109172.53580850932</v>
      </c>
      <c r="AX48" s="44">
        <v>109252.11947990842</v>
      </c>
      <c r="AY48" s="44">
        <v>109797.33429111529</v>
      </c>
      <c r="AZ48" s="44">
        <v>109517.62225003095</v>
      </c>
    </row>
    <row r="49" spans="1:52" ht="12" customHeight="1" x14ac:dyDescent="0.45">
      <c r="A49" s="278" t="s">
        <v>367</v>
      </c>
      <c r="B49" s="48">
        <v>84486.516718857441</v>
      </c>
      <c r="C49" s="48">
        <v>83140.397839999991</v>
      </c>
      <c r="D49" s="48">
        <v>82966.191160000017</v>
      </c>
      <c r="E49" s="48">
        <v>84118.172959999982</v>
      </c>
      <c r="F49" s="48">
        <v>85339.024779999949</v>
      </c>
      <c r="G49" s="48">
        <v>86451.478671489807</v>
      </c>
      <c r="H49" s="48">
        <v>85528.918800000014</v>
      </c>
      <c r="I49" s="48">
        <v>85828.460440000053</v>
      </c>
      <c r="J49" s="48">
        <v>82698.145679999958</v>
      </c>
      <c r="K49" s="48">
        <v>75901.085559999978</v>
      </c>
      <c r="L49" s="48">
        <v>80504.992776420549</v>
      </c>
      <c r="M49" s="48">
        <v>78273.13972073936</v>
      </c>
      <c r="N49" s="48">
        <v>76532.784546539289</v>
      </c>
      <c r="O49" s="48">
        <v>75492.577254184886</v>
      </c>
      <c r="P49" s="48">
        <v>78872.103081732639</v>
      </c>
      <c r="Q49" s="48">
        <v>75820.503347703008</v>
      </c>
      <c r="R49" s="48">
        <v>76242.677738367071</v>
      </c>
      <c r="S49" s="48">
        <v>77643.259796787548</v>
      </c>
      <c r="T49" s="48">
        <v>78575.679569664615</v>
      </c>
      <c r="U49" s="48">
        <v>79528.709078161948</v>
      </c>
      <c r="V49" s="48">
        <v>80452.97897316172</v>
      </c>
      <c r="W49" s="48">
        <v>80971.809910490541</v>
      </c>
      <c r="X49" s="48">
        <v>81567.190382039335</v>
      </c>
      <c r="Y49" s="48">
        <v>81510.74577520242</v>
      </c>
      <c r="Z49" s="48">
        <v>81565.490722075469</v>
      </c>
      <c r="AA49" s="48">
        <v>81843.146023140667</v>
      </c>
      <c r="AB49" s="48">
        <v>82069.563973190961</v>
      </c>
      <c r="AC49" s="48">
        <v>81876.414673367311</v>
      </c>
      <c r="AD49" s="48">
        <v>81952.08043179191</v>
      </c>
      <c r="AE49" s="48">
        <v>82358.653474887644</v>
      </c>
      <c r="AF49" s="48">
        <v>81885.484607135935</v>
      </c>
      <c r="AG49" s="48">
        <v>81956.835351621296</v>
      </c>
      <c r="AH49" s="48">
        <v>81878.139238913398</v>
      </c>
      <c r="AI49" s="48">
        <v>81249.983526047203</v>
      </c>
      <c r="AJ49" s="48">
        <v>81354.59012017709</v>
      </c>
      <c r="AK49" s="48">
        <v>80885.557589155491</v>
      </c>
      <c r="AL49" s="48">
        <v>81344.501034199639</v>
      </c>
      <c r="AM49" s="48">
        <v>81368.206778065622</v>
      </c>
      <c r="AN49" s="48">
        <v>81356.560629557542</v>
      </c>
      <c r="AO49" s="48">
        <v>81300.237654145007</v>
      </c>
      <c r="AP49" s="48">
        <v>81254.47661027257</v>
      </c>
      <c r="AQ49" s="48">
        <v>80912.905299921986</v>
      </c>
      <c r="AR49" s="48">
        <v>80802.181137339619</v>
      </c>
      <c r="AS49" s="48">
        <v>79728.63672217619</v>
      </c>
      <c r="AT49" s="48">
        <v>79431.299333215604</v>
      </c>
      <c r="AU49" s="48">
        <v>79302.347699991995</v>
      </c>
      <c r="AV49" s="48">
        <v>79157.691805777373</v>
      </c>
      <c r="AW49" s="48">
        <v>78448.769427135747</v>
      </c>
      <c r="AX49" s="48">
        <v>78240.739421315913</v>
      </c>
      <c r="AY49" s="48">
        <v>78496.4161966057</v>
      </c>
      <c r="AZ49" s="48">
        <v>77924.112703377585</v>
      </c>
    </row>
    <row r="50" spans="1:52" ht="12" customHeight="1" x14ac:dyDescent="0.45">
      <c r="A50" s="277" t="s">
        <v>378</v>
      </c>
      <c r="B50" s="55">
        <v>30349.024571148802</v>
      </c>
      <c r="C50" s="55">
        <v>29984.544980000024</v>
      </c>
      <c r="D50" s="55">
        <v>30533.510480000001</v>
      </c>
      <c r="E50" s="55">
        <v>29251.523590000004</v>
      </c>
      <c r="F50" s="55">
        <v>30766.369099999964</v>
      </c>
      <c r="G50" s="55">
        <v>31516.045822658878</v>
      </c>
      <c r="H50" s="55">
        <v>31703.062620000004</v>
      </c>
      <c r="I50" s="55">
        <v>30335.69621000002</v>
      </c>
      <c r="J50" s="55">
        <v>29403.468719999993</v>
      </c>
      <c r="K50" s="55">
        <v>26824.835649999979</v>
      </c>
      <c r="L50" s="55">
        <v>27470.67089919456</v>
      </c>
      <c r="M50" s="55">
        <v>27045.239228466911</v>
      </c>
      <c r="N50" s="55">
        <v>24323.560483584501</v>
      </c>
      <c r="O50" s="55">
        <v>22869.390448289309</v>
      </c>
      <c r="P50" s="55">
        <v>21642.94806763087</v>
      </c>
      <c r="Q50" s="55">
        <v>22428.943207136006</v>
      </c>
      <c r="R50" s="55">
        <v>22723.557813043702</v>
      </c>
      <c r="S50" s="55">
        <v>23115.923867478326</v>
      </c>
      <c r="T50" s="55">
        <v>23489.519577783107</v>
      </c>
      <c r="U50" s="55">
        <v>23821.781446223646</v>
      </c>
      <c r="V50" s="55">
        <v>24114.353303539316</v>
      </c>
      <c r="W50" s="55">
        <v>24384.688784528484</v>
      </c>
      <c r="X50" s="55">
        <v>24638.789917334452</v>
      </c>
      <c r="Y50" s="55">
        <v>24880.698251834703</v>
      </c>
      <c r="Z50" s="55">
        <v>25113.591536433338</v>
      </c>
      <c r="AA50" s="55">
        <v>25340.730355157652</v>
      </c>
      <c r="AB50" s="55">
        <v>25568.80027807644</v>
      </c>
      <c r="AC50" s="55">
        <v>25797.258834125649</v>
      </c>
      <c r="AD50" s="55">
        <v>26025.811591161277</v>
      </c>
      <c r="AE50" s="55">
        <v>26253.983458165505</v>
      </c>
      <c r="AF50" s="55">
        <v>26480.900863263207</v>
      </c>
      <c r="AG50" s="55">
        <v>26705.684699889887</v>
      </c>
      <c r="AH50" s="55">
        <v>26928.779259955147</v>
      </c>
      <c r="AI50" s="55">
        <v>27152.667110941205</v>
      </c>
      <c r="AJ50" s="55">
        <v>27378.065897286211</v>
      </c>
      <c r="AK50" s="55">
        <v>27604.974033345519</v>
      </c>
      <c r="AL50" s="55">
        <v>27835.185270119473</v>
      </c>
      <c r="AM50" s="55">
        <v>28070.085338314646</v>
      </c>
      <c r="AN50" s="55">
        <v>28309.352514760038</v>
      </c>
      <c r="AO50" s="55">
        <v>28553.787407925891</v>
      </c>
      <c r="AP50" s="55">
        <v>28804.846271342805</v>
      </c>
      <c r="AQ50" s="55">
        <v>29062.856561792636</v>
      </c>
      <c r="AR50" s="55">
        <v>29327.422889937949</v>
      </c>
      <c r="AS50" s="55">
        <v>29597.260331538986</v>
      </c>
      <c r="AT50" s="55">
        <v>29870.814329848658</v>
      </c>
      <c r="AU50" s="55">
        <v>30151.751278691787</v>
      </c>
      <c r="AV50" s="55">
        <v>30437.279724562482</v>
      </c>
      <c r="AW50" s="55">
        <v>30723.766381373567</v>
      </c>
      <c r="AX50" s="55">
        <v>31011.380058592506</v>
      </c>
      <c r="AY50" s="55">
        <v>31300.918094509594</v>
      </c>
      <c r="AZ50" s="55">
        <v>31593.509546653371</v>
      </c>
    </row>
    <row r="52" spans="1:52" ht="12" customHeight="1" x14ac:dyDescent="0.45">
      <c r="A52" s="138" t="s">
        <v>601</v>
      </c>
      <c r="B52" s="28">
        <v>186.70220603677853</v>
      </c>
      <c r="C52" s="28">
        <v>186.39102254606664</v>
      </c>
      <c r="D52" s="28">
        <v>187.55415552412776</v>
      </c>
      <c r="E52" s="28">
        <v>195.13667140835742</v>
      </c>
      <c r="F52" s="28">
        <v>192.13524960437448</v>
      </c>
      <c r="G52" s="28">
        <v>188.46855698173025</v>
      </c>
      <c r="H52" s="28">
        <v>179.11074708066201</v>
      </c>
      <c r="I52" s="28">
        <v>175.23323483767379</v>
      </c>
      <c r="J52" s="28">
        <v>173.75231232474945</v>
      </c>
      <c r="K52" s="28">
        <v>170.0008307510418</v>
      </c>
      <c r="L52" s="28">
        <v>170.8877930188421</v>
      </c>
      <c r="M52" s="28">
        <v>162.27815409196714</v>
      </c>
      <c r="N52" s="28">
        <v>162.23594090118493</v>
      </c>
      <c r="O52" s="28">
        <v>161.66544336865113</v>
      </c>
      <c r="P52" s="28">
        <v>154.5633937577893</v>
      </c>
      <c r="Q52" s="28">
        <v>150.55680059149657</v>
      </c>
      <c r="R52" s="28">
        <v>148.45253898114697</v>
      </c>
      <c r="S52" s="28">
        <v>147.25429959602354</v>
      </c>
      <c r="T52" s="28">
        <v>142.62277638776678</v>
      </c>
      <c r="U52" s="28">
        <v>139.21581356061733</v>
      </c>
      <c r="V52" s="28">
        <v>136.97161502058626</v>
      </c>
      <c r="W52" s="28">
        <v>135.31162294443271</v>
      </c>
      <c r="X52" s="28">
        <v>133.98846657599694</v>
      </c>
      <c r="Y52" s="28">
        <v>131.90082338891995</v>
      </c>
      <c r="Z52" s="28">
        <v>130.36175277935666</v>
      </c>
      <c r="AA52" s="28">
        <v>129.16179002793075</v>
      </c>
      <c r="AB52" s="28">
        <v>128.25060760882155</v>
      </c>
      <c r="AC52" s="28">
        <v>127.29284254061615</v>
      </c>
      <c r="AD52" s="28">
        <v>126.5399631630498</v>
      </c>
      <c r="AE52" s="28">
        <v>125.4370629317965</v>
      </c>
      <c r="AF52" s="28">
        <v>124.15279302357925</v>
      </c>
      <c r="AG52" s="28">
        <v>123.1068661363127</v>
      </c>
      <c r="AH52" s="28">
        <v>121.89568068501598</v>
      </c>
      <c r="AI52" s="28">
        <v>120.49262812409654</v>
      </c>
      <c r="AJ52" s="28">
        <v>119.06154151498775</v>
      </c>
      <c r="AK52" s="28">
        <v>117.65709887006088</v>
      </c>
      <c r="AL52" s="28">
        <v>116.79435014719435</v>
      </c>
      <c r="AM52" s="28">
        <v>115.72084883104826</v>
      </c>
      <c r="AN52" s="28">
        <v>114.58651378983934</v>
      </c>
      <c r="AO52" s="28">
        <v>113.47303888537645</v>
      </c>
      <c r="AP52" s="28">
        <v>112.39444960126096</v>
      </c>
      <c r="AQ52" s="28">
        <v>111.42027890213032</v>
      </c>
      <c r="AR52" s="28">
        <v>110.4037988704974</v>
      </c>
      <c r="AS52" s="28">
        <v>109.00748614443732</v>
      </c>
      <c r="AT52" s="28">
        <v>107.78976414136125</v>
      </c>
      <c r="AU52" s="28">
        <v>106.63508658051953</v>
      </c>
      <c r="AV52" s="28">
        <v>105.63811735834585</v>
      </c>
      <c r="AW52" s="28">
        <v>104.31824058275581</v>
      </c>
      <c r="AX52" s="28">
        <v>103.17877980469244</v>
      </c>
      <c r="AY52" s="28">
        <v>102.06475136888615</v>
      </c>
      <c r="AZ52" s="28">
        <v>100.85970855019821</v>
      </c>
    </row>
    <row r="53" spans="1:52" ht="12" customHeight="1" x14ac:dyDescent="0.45">
      <c r="A53" s="279" t="s">
        <v>365</v>
      </c>
      <c r="B53" s="276">
        <v>1226.1705561256426</v>
      </c>
      <c r="C53" s="276">
        <v>1255.8257990717198</v>
      </c>
      <c r="D53" s="276">
        <v>1287.4079418838771</v>
      </c>
      <c r="E53" s="276">
        <v>1368.9690101096319</v>
      </c>
      <c r="F53" s="276">
        <v>1236.0363375809882</v>
      </c>
      <c r="G53" s="276">
        <v>1132.0810074132653</v>
      </c>
      <c r="H53" s="276">
        <v>1064.0612528570334</v>
      </c>
      <c r="I53" s="276">
        <v>938.73648282677527</v>
      </c>
      <c r="J53" s="276">
        <v>974.12544147447807</v>
      </c>
      <c r="K53" s="276">
        <v>1229.0316123808805</v>
      </c>
      <c r="L53" s="276">
        <v>1287.9283696272526</v>
      </c>
      <c r="M53" s="276">
        <v>1164.2241546012965</v>
      </c>
      <c r="N53" s="276">
        <v>1215.5175941843206</v>
      </c>
      <c r="O53" s="276">
        <v>1230.8399276148439</v>
      </c>
      <c r="P53" s="276">
        <v>1175.1643446773458</v>
      </c>
      <c r="Q53" s="276">
        <v>1190.9329555523097</v>
      </c>
      <c r="R53" s="276">
        <v>1202.9914595368944</v>
      </c>
      <c r="S53" s="276">
        <v>1233.0711638261662</v>
      </c>
      <c r="T53" s="276">
        <v>1172.8745448716338</v>
      </c>
      <c r="U53" s="276">
        <v>1154.726768041452</v>
      </c>
      <c r="V53" s="276">
        <v>1129.9210928399375</v>
      </c>
      <c r="W53" s="276">
        <v>1121.3682502474478</v>
      </c>
      <c r="X53" s="276">
        <v>1111.4611500835099</v>
      </c>
      <c r="Y53" s="276">
        <v>1088.8576226729001</v>
      </c>
      <c r="Z53" s="276">
        <v>1078.6324200722056</v>
      </c>
      <c r="AA53" s="276">
        <v>1074.5180772038211</v>
      </c>
      <c r="AB53" s="276">
        <v>1074.103134865624</v>
      </c>
      <c r="AC53" s="276">
        <v>1073.4621066970883</v>
      </c>
      <c r="AD53" s="276">
        <v>1071.7753129027089</v>
      </c>
      <c r="AE53" s="276">
        <v>1066.2209475086865</v>
      </c>
      <c r="AF53" s="276">
        <v>1054.0800377510091</v>
      </c>
      <c r="AG53" s="276">
        <v>1045.3259622793689</v>
      </c>
      <c r="AH53" s="276">
        <v>1034.3040786084296</v>
      </c>
      <c r="AI53" s="276">
        <v>1015.9012003838759</v>
      </c>
      <c r="AJ53" s="276">
        <v>997.48604808361586</v>
      </c>
      <c r="AK53" s="276">
        <v>980.66901702199254</v>
      </c>
      <c r="AL53" s="276">
        <v>969.19616977995361</v>
      </c>
      <c r="AM53" s="276">
        <v>958.6712374275221</v>
      </c>
      <c r="AN53" s="276">
        <v>942.59680181494605</v>
      </c>
      <c r="AO53" s="276">
        <v>929.66737733974412</v>
      </c>
      <c r="AP53" s="276">
        <v>917.73479061807745</v>
      </c>
      <c r="AQ53" s="276">
        <v>908.37318611361843</v>
      </c>
      <c r="AR53" s="276">
        <v>899.5254993668176</v>
      </c>
      <c r="AS53" s="276">
        <v>888.85702398482829</v>
      </c>
      <c r="AT53" s="276">
        <v>877.36426087294456</v>
      </c>
      <c r="AU53" s="276">
        <v>866.69017841386551</v>
      </c>
      <c r="AV53" s="276">
        <v>859.44951700026786</v>
      </c>
      <c r="AW53" s="276">
        <v>848.27002946848415</v>
      </c>
      <c r="AX53" s="276">
        <v>835.50773562896302</v>
      </c>
      <c r="AY53" s="276">
        <v>824.40872354522787</v>
      </c>
      <c r="AZ53" s="276">
        <v>812.71769086592337</v>
      </c>
    </row>
    <row r="54" spans="1:52" ht="12" customHeight="1" x14ac:dyDescent="0.45">
      <c r="A54" s="278" t="s">
        <v>366</v>
      </c>
      <c r="B54" s="48">
        <v>580.93720532878456</v>
      </c>
      <c r="C54" s="48">
        <v>615.95546226378042</v>
      </c>
      <c r="D54" s="48">
        <v>655.65245638035026</v>
      </c>
      <c r="E54" s="48">
        <v>647.59287815192522</v>
      </c>
      <c r="F54" s="48">
        <v>607.1018309050761</v>
      </c>
      <c r="G54" s="48">
        <v>570.88896610411825</v>
      </c>
      <c r="H54" s="48">
        <v>504.40978163509095</v>
      </c>
      <c r="I54" s="48">
        <v>457.82773501105754</v>
      </c>
      <c r="J54" s="48">
        <v>477.71045280427262</v>
      </c>
      <c r="K54" s="48">
        <v>484.4942352549769</v>
      </c>
      <c r="L54" s="48">
        <v>444.62837572387008</v>
      </c>
      <c r="M54" s="48">
        <v>445.03473136192002</v>
      </c>
      <c r="N54" s="48">
        <v>421.49224161866641</v>
      </c>
      <c r="O54" s="48">
        <v>439.02414251231153</v>
      </c>
      <c r="P54" s="48">
        <v>411.99653456772586</v>
      </c>
      <c r="Q54" s="48">
        <v>397.44100687868712</v>
      </c>
      <c r="R54" s="48">
        <v>387.63034828015367</v>
      </c>
      <c r="S54" s="48">
        <v>390.8057617263795</v>
      </c>
      <c r="T54" s="48">
        <v>383.7014243795719</v>
      </c>
      <c r="U54" s="48">
        <v>376.24739481190721</v>
      </c>
      <c r="V54" s="48">
        <v>371.40894183156587</v>
      </c>
      <c r="W54" s="48">
        <v>368.66579542330061</v>
      </c>
      <c r="X54" s="48">
        <v>367.0934872893036</v>
      </c>
      <c r="Y54" s="48">
        <v>363.99501334412594</v>
      </c>
      <c r="Z54" s="48">
        <v>360.63680925942487</v>
      </c>
      <c r="AA54" s="48">
        <v>358.92542540260803</v>
      </c>
      <c r="AB54" s="48">
        <v>357.21969764525835</v>
      </c>
      <c r="AC54" s="48">
        <v>355.88820785941954</v>
      </c>
      <c r="AD54" s="48">
        <v>354.30541387745075</v>
      </c>
      <c r="AE54" s="48">
        <v>351.9468452957131</v>
      </c>
      <c r="AF54" s="48">
        <v>349.63229277563971</v>
      </c>
      <c r="AG54" s="48">
        <v>347.70933687606328</v>
      </c>
      <c r="AH54" s="48">
        <v>345.59649471189351</v>
      </c>
      <c r="AI54" s="48">
        <v>343.25374079576437</v>
      </c>
      <c r="AJ54" s="48">
        <v>340.27928470773327</v>
      </c>
      <c r="AK54" s="48">
        <v>337.23641739847722</v>
      </c>
      <c r="AL54" s="48">
        <v>334.93257943706266</v>
      </c>
      <c r="AM54" s="48">
        <v>332.68977878325074</v>
      </c>
      <c r="AN54" s="48">
        <v>329.99384343221465</v>
      </c>
      <c r="AO54" s="48">
        <v>327.34651111994526</v>
      </c>
      <c r="AP54" s="48">
        <v>324.8782324866408</v>
      </c>
      <c r="AQ54" s="48">
        <v>322.7475608479848</v>
      </c>
      <c r="AR54" s="48">
        <v>320.2504534682119</v>
      </c>
      <c r="AS54" s="48">
        <v>318.03081729803887</v>
      </c>
      <c r="AT54" s="48">
        <v>314.87866953603793</v>
      </c>
      <c r="AU54" s="48">
        <v>311.93184759295303</v>
      </c>
      <c r="AV54" s="48">
        <v>309.78892672402606</v>
      </c>
      <c r="AW54" s="48">
        <v>305.64176043002215</v>
      </c>
      <c r="AX54" s="48">
        <v>303.13050985491338</v>
      </c>
      <c r="AY54" s="48">
        <v>300.24278300342803</v>
      </c>
      <c r="AZ54" s="48">
        <v>297.0252580233888</v>
      </c>
    </row>
    <row r="55" spans="1:52" ht="12" customHeight="1" x14ac:dyDescent="0.45">
      <c r="A55" s="278" t="s">
        <v>367</v>
      </c>
      <c r="B55" s="48">
        <v>276.15889657485593</v>
      </c>
      <c r="C55" s="48">
        <v>268.14283469519393</v>
      </c>
      <c r="D55" s="48">
        <v>264.15918400022048</v>
      </c>
      <c r="E55" s="48">
        <v>281.2938054473783</v>
      </c>
      <c r="F55" s="48">
        <v>274.91813727772319</v>
      </c>
      <c r="G55" s="48">
        <v>269.07992110810414</v>
      </c>
      <c r="H55" s="48">
        <v>256.85608810177558</v>
      </c>
      <c r="I55" s="48">
        <v>261.87211878594502</v>
      </c>
      <c r="J55" s="48">
        <v>255.07797241885575</v>
      </c>
      <c r="K55" s="48">
        <v>236.00880256647741</v>
      </c>
      <c r="L55" s="48">
        <v>230.65005225484009</v>
      </c>
      <c r="M55" s="48">
        <v>229.71426847981036</v>
      </c>
      <c r="N55" s="48">
        <v>231.94676618755122</v>
      </c>
      <c r="O55" s="48">
        <v>237.1711381530535</v>
      </c>
      <c r="P55" s="48">
        <v>226.99877007813362</v>
      </c>
      <c r="Q55" s="48">
        <v>209.38664323837455</v>
      </c>
      <c r="R55" s="48">
        <v>204.44705968973588</v>
      </c>
      <c r="S55" s="48">
        <v>203.68696651671493</v>
      </c>
      <c r="T55" s="48">
        <v>199.1742746724203</v>
      </c>
      <c r="U55" s="48">
        <v>195.50478947671954</v>
      </c>
      <c r="V55" s="48">
        <v>194.35910447368855</v>
      </c>
      <c r="W55" s="48">
        <v>192.95817668271775</v>
      </c>
      <c r="X55" s="48">
        <v>191.01056273320245</v>
      </c>
      <c r="Y55" s="48">
        <v>188.57938015455073</v>
      </c>
      <c r="Z55" s="48">
        <v>186.95091218488119</v>
      </c>
      <c r="AA55" s="48">
        <v>185.49714064028691</v>
      </c>
      <c r="AB55" s="48">
        <v>184.632834952743</v>
      </c>
      <c r="AC55" s="48">
        <v>182.69898521156691</v>
      </c>
      <c r="AD55" s="48">
        <v>181.56006924422519</v>
      </c>
      <c r="AE55" s="48">
        <v>179.995692924483</v>
      </c>
      <c r="AF55" s="48">
        <v>177.73107144329936</v>
      </c>
      <c r="AG55" s="48">
        <v>176.20482429146838</v>
      </c>
      <c r="AH55" s="48">
        <v>174.03736415876986</v>
      </c>
      <c r="AI55" s="48">
        <v>171.93283884074711</v>
      </c>
      <c r="AJ55" s="48">
        <v>169.89304579769589</v>
      </c>
      <c r="AK55" s="48">
        <v>167.70341846361529</v>
      </c>
      <c r="AL55" s="48">
        <v>166.59827408655812</v>
      </c>
      <c r="AM55" s="48">
        <v>164.78893727199264</v>
      </c>
      <c r="AN55" s="48">
        <v>163.12080264094263</v>
      </c>
      <c r="AO55" s="48">
        <v>161.39548216253993</v>
      </c>
      <c r="AP55" s="48">
        <v>159.70307975422404</v>
      </c>
      <c r="AQ55" s="48">
        <v>157.98280139386281</v>
      </c>
      <c r="AR55" s="48">
        <v>156.32377835319622</v>
      </c>
      <c r="AS55" s="48">
        <v>153.92816235428472</v>
      </c>
      <c r="AT55" s="48">
        <v>151.99904672266055</v>
      </c>
      <c r="AU55" s="48">
        <v>150.10885808033129</v>
      </c>
      <c r="AV55" s="48">
        <v>148.34726529834191</v>
      </c>
      <c r="AW55" s="48">
        <v>145.94216207988916</v>
      </c>
      <c r="AX55" s="48">
        <v>144.29660842155798</v>
      </c>
      <c r="AY55" s="48">
        <v>142.5241473300733</v>
      </c>
      <c r="AZ55" s="48">
        <v>140.48792421078028</v>
      </c>
    </row>
    <row r="56" spans="1:52" ht="12" customHeight="1" x14ac:dyDescent="0.45">
      <c r="A56" s="278" t="s">
        <v>368</v>
      </c>
      <c r="B56" s="48">
        <v>518.17932601966834</v>
      </c>
      <c r="C56" s="48">
        <v>535.7694725740339</v>
      </c>
      <c r="D56" s="48">
        <v>517.55618816324272</v>
      </c>
      <c r="E56" s="48">
        <v>554.18824725504396</v>
      </c>
      <c r="F56" s="48">
        <v>564.70421029222643</v>
      </c>
      <c r="G56" s="48">
        <v>575.94378251841522</v>
      </c>
      <c r="H56" s="48">
        <v>540.86496571435828</v>
      </c>
      <c r="I56" s="48">
        <v>528.17792636708441</v>
      </c>
      <c r="J56" s="48">
        <v>548.9421873005773</v>
      </c>
      <c r="K56" s="48">
        <v>533.71533638120763</v>
      </c>
      <c r="L56" s="48">
        <v>564.4591882372813</v>
      </c>
      <c r="M56" s="48">
        <v>562.5011357196297</v>
      </c>
      <c r="N56" s="48">
        <v>559.55049002644785</v>
      </c>
      <c r="O56" s="48">
        <v>552.20227505346304</v>
      </c>
      <c r="P56" s="48">
        <v>526.31416139259284</v>
      </c>
      <c r="Q56" s="48">
        <v>523.77169724032262</v>
      </c>
      <c r="R56" s="48">
        <v>514.79034371604189</v>
      </c>
      <c r="S56" s="48">
        <v>502.46495811342589</v>
      </c>
      <c r="T56" s="48">
        <v>482.98025752079212</v>
      </c>
      <c r="U56" s="48">
        <v>467.50361935144707</v>
      </c>
      <c r="V56" s="48">
        <v>460.23781901410962</v>
      </c>
      <c r="W56" s="48">
        <v>456.04439252292093</v>
      </c>
      <c r="X56" s="48">
        <v>450.94648393187123</v>
      </c>
      <c r="Y56" s="48">
        <v>442.60546274021021</v>
      </c>
      <c r="Z56" s="48">
        <v>438.5206715984267</v>
      </c>
      <c r="AA56" s="48">
        <v>433.78203146646763</v>
      </c>
      <c r="AB56" s="48">
        <v>433.48121663241051</v>
      </c>
      <c r="AC56" s="48">
        <v>431.74098052810001</v>
      </c>
      <c r="AD56" s="48">
        <v>430.23902252287354</v>
      </c>
      <c r="AE56" s="48">
        <v>427.39327546384141</v>
      </c>
      <c r="AF56" s="48">
        <v>422.84754627439986</v>
      </c>
      <c r="AG56" s="48">
        <v>419.86525175241809</v>
      </c>
      <c r="AH56" s="48">
        <v>415.41237738056088</v>
      </c>
      <c r="AI56" s="48">
        <v>410.21706199669893</v>
      </c>
      <c r="AJ56" s="48">
        <v>404.11934930024137</v>
      </c>
      <c r="AK56" s="48">
        <v>398.99211413668638</v>
      </c>
      <c r="AL56" s="48">
        <v>396.0527498862283</v>
      </c>
      <c r="AM56" s="48">
        <v>392.60779172460457</v>
      </c>
      <c r="AN56" s="48">
        <v>388.10283246702522</v>
      </c>
      <c r="AO56" s="48">
        <v>383.41269457626225</v>
      </c>
      <c r="AP56" s="48">
        <v>379.14780399321023</v>
      </c>
      <c r="AQ56" s="48">
        <v>375.10584662861129</v>
      </c>
      <c r="AR56" s="48">
        <v>370.91020494920502</v>
      </c>
      <c r="AS56" s="48">
        <v>365.37976101900529</v>
      </c>
      <c r="AT56" s="48">
        <v>361.43705846402605</v>
      </c>
      <c r="AU56" s="48">
        <v>358.04761285604428</v>
      </c>
      <c r="AV56" s="48">
        <v>355.73225582296226</v>
      </c>
      <c r="AW56" s="48">
        <v>349.89310350773582</v>
      </c>
      <c r="AX56" s="48">
        <v>345.83079034842666</v>
      </c>
      <c r="AY56" s="48">
        <v>342.29606019772115</v>
      </c>
      <c r="AZ56" s="48">
        <v>337.12521843846224</v>
      </c>
    </row>
    <row r="57" spans="1:52" ht="12" customHeight="1" x14ac:dyDescent="0.45">
      <c r="A57" s="278" t="s">
        <v>369</v>
      </c>
      <c r="B57" s="48">
        <v>315.61424491347651</v>
      </c>
      <c r="C57" s="48">
        <v>310.82379668452728</v>
      </c>
      <c r="D57" s="48">
        <v>323.5516532792314</v>
      </c>
      <c r="E57" s="48">
        <v>361.90957794603111</v>
      </c>
      <c r="F57" s="48">
        <v>359.59393803908569</v>
      </c>
      <c r="G57" s="48">
        <v>378.15892429014912</v>
      </c>
      <c r="H57" s="48">
        <v>386.77285502750635</v>
      </c>
      <c r="I57" s="48">
        <v>400.55896436930414</v>
      </c>
      <c r="J57" s="48">
        <v>399.55184044611121</v>
      </c>
      <c r="K57" s="48">
        <v>410.94300873544364</v>
      </c>
      <c r="L57" s="48">
        <v>427.0100827530411</v>
      </c>
      <c r="M57" s="48">
        <v>413.67512217164045</v>
      </c>
      <c r="N57" s="48">
        <v>424.81643843557231</v>
      </c>
      <c r="O57" s="48">
        <v>449.91074410535134</v>
      </c>
      <c r="P57" s="48">
        <v>437.78758471690497</v>
      </c>
      <c r="Q57" s="48">
        <v>435.39022804493243</v>
      </c>
      <c r="R57" s="48">
        <v>434.52016417055262</v>
      </c>
      <c r="S57" s="48">
        <v>437.1976137715763</v>
      </c>
      <c r="T57" s="48">
        <v>433.99665332391953</v>
      </c>
      <c r="U57" s="48">
        <v>430.53755121573948</v>
      </c>
      <c r="V57" s="48">
        <v>428.82203498372542</v>
      </c>
      <c r="W57" s="48">
        <v>427.61871067581387</v>
      </c>
      <c r="X57" s="48">
        <v>426.65308593050725</v>
      </c>
      <c r="Y57" s="48">
        <v>423.78591597061194</v>
      </c>
      <c r="Z57" s="48">
        <v>421.05235842799141</v>
      </c>
      <c r="AA57" s="48">
        <v>419.8288942077333</v>
      </c>
      <c r="AB57" s="48">
        <v>417.64869365307447</v>
      </c>
      <c r="AC57" s="48">
        <v>416.1184413971194</v>
      </c>
      <c r="AD57" s="48">
        <v>414.65663691420713</v>
      </c>
      <c r="AE57" s="48">
        <v>412.28325292853526</v>
      </c>
      <c r="AF57" s="48">
        <v>409.89899018670513</v>
      </c>
      <c r="AG57" s="48">
        <v>407.96963100071287</v>
      </c>
      <c r="AH57" s="48">
        <v>405.7766488433187</v>
      </c>
      <c r="AI57" s="48">
        <v>403.50222575535929</v>
      </c>
      <c r="AJ57" s="48">
        <v>400.28602236226925</v>
      </c>
      <c r="AK57" s="48">
        <v>398.04130723839859</v>
      </c>
      <c r="AL57" s="48">
        <v>396.66320602879432</v>
      </c>
      <c r="AM57" s="48">
        <v>394.57164461638394</v>
      </c>
      <c r="AN57" s="48">
        <v>393.22765372133108</v>
      </c>
      <c r="AO57" s="48">
        <v>391.3977913119349</v>
      </c>
      <c r="AP57" s="48">
        <v>389.59370092810781</v>
      </c>
      <c r="AQ57" s="48">
        <v>388.83140417732795</v>
      </c>
      <c r="AR57" s="48">
        <v>386.70656346647286</v>
      </c>
      <c r="AS57" s="48">
        <v>383.04699335390433</v>
      </c>
      <c r="AT57" s="48">
        <v>381.68077467509914</v>
      </c>
      <c r="AU57" s="48">
        <v>380.06070157526779</v>
      </c>
      <c r="AV57" s="48">
        <v>379.20621864478238</v>
      </c>
      <c r="AW57" s="48">
        <v>377.44134616682442</v>
      </c>
      <c r="AX57" s="48">
        <v>376.31849971336163</v>
      </c>
      <c r="AY57" s="48">
        <v>374.97574250087604</v>
      </c>
      <c r="AZ57" s="48">
        <v>373.37992015361931</v>
      </c>
    </row>
    <row r="58" spans="1:52" ht="12" customHeight="1" x14ac:dyDescent="0.45">
      <c r="A58" s="278" t="s">
        <v>363</v>
      </c>
      <c r="B58" s="48">
        <v>133.6435545127687</v>
      </c>
      <c r="C58" s="48">
        <v>134.70595617671245</v>
      </c>
      <c r="D58" s="48">
        <v>137.37863106437698</v>
      </c>
      <c r="E58" s="48">
        <v>136.33861559740311</v>
      </c>
      <c r="F58" s="48">
        <v>135.91687276796435</v>
      </c>
      <c r="G58" s="48">
        <v>129.5753106110449</v>
      </c>
      <c r="H58" s="48">
        <v>126.38745153512782</v>
      </c>
      <c r="I58" s="48">
        <v>126.51560128969986</v>
      </c>
      <c r="J58" s="48">
        <v>125.69458785752522</v>
      </c>
      <c r="K58" s="48">
        <v>117.49119482213537</v>
      </c>
      <c r="L58" s="48">
        <v>122.06409726719103</v>
      </c>
      <c r="M58" s="48">
        <v>118.13365049059404</v>
      </c>
      <c r="N58" s="48">
        <v>118.72437429822183</v>
      </c>
      <c r="O58" s="48">
        <v>116.72981046320103</v>
      </c>
      <c r="P58" s="48">
        <v>115.4772693764254</v>
      </c>
      <c r="Q58" s="48">
        <v>114.90793999343811</v>
      </c>
      <c r="R58" s="48">
        <v>115.84726183591779</v>
      </c>
      <c r="S58" s="48">
        <v>114.11714080602627</v>
      </c>
      <c r="T58" s="48">
        <v>111.63642313564179</v>
      </c>
      <c r="U58" s="48">
        <v>108.73973335460852</v>
      </c>
      <c r="V58" s="48">
        <v>107.33650536959621</v>
      </c>
      <c r="W58" s="48">
        <v>106.01419018541694</v>
      </c>
      <c r="X58" s="48">
        <v>105.17887020611442</v>
      </c>
      <c r="Y58" s="48">
        <v>104.21506598909218</v>
      </c>
      <c r="Z58" s="48">
        <v>103.12979024548407</v>
      </c>
      <c r="AA58" s="48">
        <v>102.02327651080259</v>
      </c>
      <c r="AB58" s="48">
        <v>101.23141995603432</v>
      </c>
      <c r="AC58" s="48">
        <v>100.51459683024198</v>
      </c>
      <c r="AD58" s="48">
        <v>99.845776976544485</v>
      </c>
      <c r="AE58" s="48">
        <v>98.941399049890975</v>
      </c>
      <c r="AF58" s="48">
        <v>98.225200324996706</v>
      </c>
      <c r="AG58" s="48">
        <v>97.402088740818073</v>
      </c>
      <c r="AH58" s="48">
        <v>96.532107758791355</v>
      </c>
      <c r="AI58" s="48">
        <v>95.613099732407747</v>
      </c>
      <c r="AJ58" s="48">
        <v>94.735240695454607</v>
      </c>
      <c r="AK58" s="48">
        <v>93.788398857346053</v>
      </c>
      <c r="AL58" s="48">
        <v>93.258495724540126</v>
      </c>
      <c r="AM58" s="48">
        <v>92.470955712440244</v>
      </c>
      <c r="AN58" s="48">
        <v>91.71552547748442</v>
      </c>
      <c r="AO58" s="48">
        <v>90.904757000272269</v>
      </c>
      <c r="AP58" s="48">
        <v>90.060449134555768</v>
      </c>
      <c r="AQ58" s="48">
        <v>89.501268832986668</v>
      </c>
      <c r="AR58" s="48">
        <v>88.761989028122471</v>
      </c>
      <c r="AS58" s="48">
        <v>87.900908060871416</v>
      </c>
      <c r="AT58" s="48">
        <v>86.916502916165484</v>
      </c>
      <c r="AU58" s="48">
        <v>86.003609069724334</v>
      </c>
      <c r="AV58" s="48">
        <v>84.999406412065852</v>
      </c>
      <c r="AW58" s="48">
        <v>84.155363196821668</v>
      </c>
      <c r="AX58" s="48">
        <v>83.360706309136063</v>
      </c>
      <c r="AY58" s="48">
        <v>82.332041256880558</v>
      </c>
      <c r="AZ58" s="48">
        <v>81.490454845204027</v>
      </c>
    </row>
    <row r="59" spans="1:52" ht="12" customHeight="1" x14ac:dyDescent="0.45">
      <c r="A59" s="278" t="s">
        <v>370</v>
      </c>
      <c r="B59" s="48">
        <v>48.402361245885245</v>
      </c>
      <c r="C59" s="48">
        <v>48.011338919531653</v>
      </c>
      <c r="D59" s="48">
        <v>46.678383911480395</v>
      </c>
      <c r="E59" s="48">
        <v>48.272259589260997</v>
      </c>
      <c r="F59" s="48">
        <v>48.722997919660457</v>
      </c>
      <c r="G59" s="48">
        <v>47.137806825951102</v>
      </c>
      <c r="H59" s="48">
        <v>42.967839450156262</v>
      </c>
      <c r="I59" s="48">
        <v>41.452652526517873</v>
      </c>
      <c r="J59" s="48">
        <v>40.219824583038026</v>
      </c>
      <c r="K59" s="48">
        <v>42.293909488097974</v>
      </c>
      <c r="L59" s="48">
        <v>38.141379209109061</v>
      </c>
      <c r="M59" s="48">
        <v>34.657637331435268</v>
      </c>
      <c r="N59" s="48">
        <v>36.272334929684064</v>
      </c>
      <c r="O59" s="48">
        <v>36.402701710144584</v>
      </c>
      <c r="P59" s="48">
        <v>31.73266840401374</v>
      </c>
      <c r="Q59" s="48">
        <v>29.787929451577643</v>
      </c>
      <c r="R59" s="48">
        <v>30.498754574580296</v>
      </c>
      <c r="S59" s="48">
        <v>29.592180740496627</v>
      </c>
      <c r="T59" s="48">
        <v>29.002505163618036</v>
      </c>
      <c r="U59" s="48">
        <v>28.583426183009031</v>
      </c>
      <c r="V59" s="48">
        <v>27.929268064445754</v>
      </c>
      <c r="W59" s="48">
        <v>27.526061389830172</v>
      </c>
      <c r="X59" s="48">
        <v>27.568782545792107</v>
      </c>
      <c r="Y59" s="48">
        <v>27.14499985537535</v>
      </c>
      <c r="Z59" s="48">
        <v>26.797432573050219</v>
      </c>
      <c r="AA59" s="48">
        <v>26.710543938745786</v>
      </c>
      <c r="AB59" s="48">
        <v>26.356706441062798</v>
      </c>
      <c r="AC59" s="48">
        <v>26.144168698617587</v>
      </c>
      <c r="AD59" s="48">
        <v>26.103480124188941</v>
      </c>
      <c r="AE59" s="48">
        <v>25.804199368028268</v>
      </c>
      <c r="AF59" s="48">
        <v>25.605078548601043</v>
      </c>
      <c r="AG59" s="48">
        <v>25.449961632383506</v>
      </c>
      <c r="AH59" s="48">
        <v>25.287027620659039</v>
      </c>
      <c r="AI59" s="48">
        <v>25.107979104064786</v>
      </c>
      <c r="AJ59" s="48">
        <v>24.924120095398113</v>
      </c>
      <c r="AK59" s="48">
        <v>24.737428045016738</v>
      </c>
      <c r="AL59" s="48">
        <v>24.588376014279962</v>
      </c>
      <c r="AM59" s="48">
        <v>24.385551022505705</v>
      </c>
      <c r="AN59" s="48">
        <v>24.231009037284572</v>
      </c>
      <c r="AO59" s="48">
        <v>24.05982728541661</v>
      </c>
      <c r="AP59" s="48">
        <v>23.885365140395105</v>
      </c>
      <c r="AQ59" s="48">
        <v>23.676460198244776</v>
      </c>
      <c r="AR59" s="48">
        <v>23.475527518910539</v>
      </c>
      <c r="AS59" s="48">
        <v>23.250903284743462</v>
      </c>
      <c r="AT59" s="48">
        <v>23.011038854519533</v>
      </c>
      <c r="AU59" s="48">
        <v>22.741091310861393</v>
      </c>
      <c r="AV59" s="48">
        <v>22.538454954868712</v>
      </c>
      <c r="AW59" s="48">
        <v>22.334877061217412</v>
      </c>
      <c r="AX59" s="48">
        <v>22.124227976111424</v>
      </c>
      <c r="AY59" s="48">
        <v>21.918363372185173</v>
      </c>
      <c r="AZ59" s="48">
        <v>21.720358939998913</v>
      </c>
    </row>
    <row r="60" spans="1:52" ht="12" customHeight="1" x14ac:dyDescent="0.45">
      <c r="A60" s="278" t="s">
        <v>371</v>
      </c>
      <c r="B60" s="48">
        <v>35.301038806547858</v>
      </c>
      <c r="C60" s="48">
        <v>37.058426348548764</v>
      </c>
      <c r="D60" s="48">
        <v>37.657274761711946</v>
      </c>
      <c r="E60" s="48">
        <v>41.433198888667661</v>
      </c>
      <c r="F60" s="48">
        <v>40.217480649358386</v>
      </c>
      <c r="G60" s="48">
        <v>39.269986221096147</v>
      </c>
      <c r="H60" s="48">
        <v>37.179913216887783</v>
      </c>
      <c r="I60" s="48">
        <v>35.468342086033509</v>
      </c>
      <c r="J60" s="48">
        <v>36.774222628141821</v>
      </c>
      <c r="K60" s="48">
        <v>38.716547491089813</v>
      </c>
      <c r="L60" s="48">
        <v>38.144638661243619</v>
      </c>
      <c r="M60" s="48">
        <v>35.647170660347726</v>
      </c>
      <c r="N60" s="48">
        <v>35.044750928212075</v>
      </c>
      <c r="O60" s="48">
        <v>35.21639796345373</v>
      </c>
      <c r="P60" s="48">
        <v>33.225995418078412</v>
      </c>
      <c r="Q60" s="48">
        <v>32.554072017512539</v>
      </c>
      <c r="R60" s="48">
        <v>32.553274586928424</v>
      </c>
      <c r="S60" s="48">
        <v>32.41946595902639</v>
      </c>
      <c r="T60" s="48">
        <v>31.735698709780088</v>
      </c>
      <c r="U60" s="48">
        <v>31.155078831613203</v>
      </c>
      <c r="V60" s="48">
        <v>30.48875503263687</v>
      </c>
      <c r="W60" s="48">
        <v>30.14110132777974</v>
      </c>
      <c r="X60" s="48">
        <v>30.111900350213975</v>
      </c>
      <c r="Y60" s="48">
        <v>29.655402613851312</v>
      </c>
      <c r="Z60" s="48">
        <v>29.267985121302839</v>
      </c>
      <c r="AA60" s="48">
        <v>29.135530161531928</v>
      </c>
      <c r="AB60" s="48">
        <v>28.786786311276977</v>
      </c>
      <c r="AC60" s="48">
        <v>28.549277231568492</v>
      </c>
      <c r="AD60" s="48">
        <v>28.437147559036408</v>
      </c>
      <c r="AE60" s="48">
        <v>28.113910339043688</v>
      </c>
      <c r="AF60" s="48">
        <v>27.875420852636587</v>
      </c>
      <c r="AG60" s="48">
        <v>27.672129897955326</v>
      </c>
      <c r="AH60" s="48">
        <v>27.472245675000185</v>
      </c>
      <c r="AI60" s="48">
        <v>27.182216446559114</v>
      </c>
      <c r="AJ60" s="48">
        <v>26.949432335002783</v>
      </c>
      <c r="AK60" s="48">
        <v>26.717983049040587</v>
      </c>
      <c r="AL60" s="48">
        <v>26.54276106140933</v>
      </c>
      <c r="AM60" s="48">
        <v>26.30011132926429</v>
      </c>
      <c r="AN60" s="48">
        <v>26.068547482440842</v>
      </c>
      <c r="AO60" s="48">
        <v>25.860054657886231</v>
      </c>
      <c r="AP60" s="48">
        <v>25.666191757010328</v>
      </c>
      <c r="AQ60" s="48">
        <v>25.465258990961541</v>
      </c>
      <c r="AR60" s="48">
        <v>25.242193556132722</v>
      </c>
      <c r="AS60" s="48">
        <v>25.002448707481111</v>
      </c>
      <c r="AT60" s="48">
        <v>24.767011629058292</v>
      </c>
      <c r="AU60" s="48">
        <v>24.468414314820663</v>
      </c>
      <c r="AV60" s="48">
        <v>24.278414388171843</v>
      </c>
      <c r="AW60" s="48">
        <v>24.081326608813605</v>
      </c>
      <c r="AX60" s="48">
        <v>23.853986067807806</v>
      </c>
      <c r="AY60" s="48">
        <v>23.647425696106712</v>
      </c>
      <c r="AZ60" s="48">
        <v>23.454329556735285</v>
      </c>
    </row>
    <row r="61" spans="1:52" ht="12" customHeight="1" x14ac:dyDescent="0.45">
      <c r="A61" s="278" t="s">
        <v>372</v>
      </c>
      <c r="B61" s="48">
        <v>110.72255142205022</v>
      </c>
      <c r="C61" s="48">
        <v>111.15587676789011</v>
      </c>
      <c r="D61" s="48">
        <v>117.08000867578001</v>
      </c>
      <c r="E61" s="48">
        <v>122.51706441296551</v>
      </c>
      <c r="F61" s="48">
        <v>120.96770712057024</v>
      </c>
      <c r="G61" s="48">
        <v>106.83017835643743</v>
      </c>
      <c r="H61" s="48">
        <v>101.19313193304262</v>
      </c>
      <c r="I61" s="48">
        <v>93.609239497703257</v>
      </c>
      <c r="J61" s="48">
        <v>87.802930019908658</v>
      </c>
      <c r="K61" s="48">
        <v>87.468176756162904</v>
      </c>
      <c r="L61" s="48">
        <v>82.777030019898461</v>
      </c>
      <c r="M61" s="48">
        <v>74.353239443043464</v>
      </c>
      <c r="N61" s="48">
        <v>75.445440465995389</v>
      </c>
      <c r="O61" s="48">
        <v>71.750171327529642</v>
      </c>
      <c r="P61" s="48">
        <v>68.765098816263716</v>
      </c>
      <c r="Q61" s="48">
        <v>69.267157566374493</v>
      </c>
      <c r="R61" s="48">
        <v>68.855881791475269</v>
      </c>
      <c r="S61" s="48">
        <v>68.20311324361974</v>
      </c>
      <c r="T61" s="48">
        <v>66.518350566281867</v>
      </c>
      <c r="U61" s="48">
        <v>64.641598338162424</v>
      </c>
      <c r="V61" s="48">
        <v>64.23672750790378</v>
      </c>
      <c r="W61" s="48">
        <v>63.294727067567635</v>
      </c>
      <c r="X61" s="48">
        <v>62.566764239690855</v>
      </c>
      <c r="Y61" s="48">
        <v>62.084625793869577</v>
      </c>
      <c r="Z61" s="48">
        <v>61.731667766779751</v>
      </c>
      <c r="AA61" s="48">
        <v>60.887859479340754</v>
      </c>
      <c r="AB61" s="48">
        <v>60.359918612065172</v>
      </c>
      <c r="AC61" s="48">
        <v>59.798031099936168</v>
      </c>
      <c r="AD61" s="48">
        <v>59.518075453909411</v>
      </c>
      <c r="AE61" s="48">
        <v>59.090079607642593</v>
      </c>
      <c r="AF61" s="48">
        <v>58.738089069232345</v>
      </c>
      <c r="AG61" s="48">
        <v>58.225886674495754</v>
      </c>
      <c r="AH61" s="48">
        <v>57.784433185402285</v>
      </c>
      <c r="AI61" s="48">
        <v>57.36825530642556</v>
      </c>
      <c r="AJ61" s="48">
        <v>57.022560484552784</v>
      </c>
      <c r="AK61" s="48">
        <v>56.347311622242884</v>
      </c>
      <c r="AL61" s="48">
        <v>56.099941564052088</v>
      </c>
      <c r="AM61" s="48">
        <v>55.647300587706589</v>
      </c>
      <c r="AN61" s="48">
        <v>55.297345589264552</v>
      </c>
      <c r="AO61" s="48">
        <v>54.9324218293686</v>
      </c>
      <c r="AP61" s="48">
        <v>54.561044116769125</v>
      </c>
      <c r="AQ61" s="48">
        <v>54.296288877025624</v>
      </c>
      <c r="AR61" s="48">
        <v>53.801847133702893</v>
      </c>
      <c r="AS61" s="48">
        <v>53.37772165647899</v>
      </c>
      <c r="AT61" s="48">
        <v>53.08404590330062</v>
      </c>
      <c r="AU61" s="48">
        <v>52.740444776603837</v>
      </c>
      <c r="AV61" s="48">
        <v>52.29159394714317</v>
      </c>
      <c r="AW61" s="48">
        <v>51.732669265268427</v>
      </c>
      <c r="AX61" s="48">
        <v>51.377747347828517</v>
      </c>
      <c r="AY61" s="48">
        <v>51.05410240073553</v>
      </c>
      <c r="AZ61" s="48">
        <v>50.589010043519131</v>
      </c>
    </row>
    <row r="62" spans="1:52" ht="12" customHeight="1" x14ac:dyDescent="0.45">
      <c r="A62" s="278" t="s">
        <v>373</v>
      </c>
      <c r="B62" s="48">
        <v>167.57043660641935</v>
      </c>
      <c r="C62" s="48">
        <v>161.09174330042163</v>
      </c>
      <c r="D62" s="48">
        <v>169.59677313915824</v>
      </c>
      <c r="E62" s="48">
        <v>182.19552710654924</v>
      </c>
      <c r="F62" s="48">
        <v>197.34874694018998</v>
      </c>
      <c r="G62" s="48">
        <v>189.24316361073511</v>
      </c>
      <c r="H62" s="48">
        <v>171.77473361347285</v>
      </c>
      <c r="I62" s="48">
        <v>177.96067828592635</v>
      </c>
      <c r="J62" s="48">
        <v>190.21914477241759</v>
      </c>
      <c r="K62" s="48">
        <v>214.42100669935468</v>
      </c>
      <c r="L62" s="48">
        <v>225.22518033834794</v>
      </c>
      <c r="M62" s="48">
        <v>227.1822727370957</v>
      </c>
      <c r="N62" s="48">
        <v>239.62077548629216</v>
      </c>
      <c r="O62" s="48">
        <v>252.42997872297983</v>
      </c>
      <c r="P62" s="48">
        <v>256.59588472517936</v>
      </c>
      <c r="Q62" s="48">
        <v>250.26738599123379</v>
      </c>
      <c r="R62" s="48">
        <v>253.94646534219743</v>
      </c>
      <c r="S62" s="48">
        <v>254.2595373915413</v>
      </c>
      <c r="T62" s="48">
        <v>251.59566512120321</v>
      </c>
      <c r="U62" s="48">
        <v>248.31305467628368</v>
      </c>
      <c r="V62" s="48">
        <v>247.10240175132091</v>
      </c>
      <c r="W62" s="48">
        <v>242.55939756426423</v>
      </c>
      <c r="X62" s="48">
        <v>241.86140117746757</v>
      </c>
      <c r="Y62" s="48">
        <v>240.67965035767477</v>
      </c>
      <c r="Z62" s="48">
        <v>238.72432445987633</v>
      </c>
      <c r="AA62" s="48">
        <v>236.97207772295062</v>
      </c>
      <c r="AB62" s="48">
        <v>235.40997725520268</v>
      </c>
      <c r="AC62" s="48">
        <v>233.40803781146681</v>
      </c>
      <c r="AD62" s="48">
        <v>232.34504704615995</v>
      </c>
      <c r="AE62" s="48">
        <v>230.85443695264476</v>
      </c>
      <c r="AF62" s="48">
        <v>229.72251787107015</v>
      </c>
      <c r="AG62" s="48">
        <v>227.6566423937067</v>
      </c>
      <c r="AH62" s="48">
        <v>226.73777949691751</v>
      </c>
      <c r="AI62" s="48">
        <v>225.61862042146572</v>
      </c>
      <c r="AJ62" s="48">
        <v>223.8728574659246</v>
      </c>
      <c r="AK62" s="48">
        <v>222.11178810388935</v>
      </c>
      <c r="AL62" s="48">
        <v>221.11827499393408</v>
      </c>
      <c r="AM62" s="48">
        <v>219.80660402107475</v>
      </c>
      <c r="AN62" s="48">
        <v>219.00319534707214</v>
      </c>
      <c r="AO62" s="48">
        <v>218.08770860212462</v>
      </c>
      <c r="AP62" s="48">
        <v>217.25990145533024</v>
      </c>
      <c r="AQ62" s="48">
        <v>213.74111477355413</v>
      </c>
      <c r="AR62" s="48">
        <v>212.68784029789424</v>
      </c>
      <c r="AS62" s="48">
        <v>211.17890013234805</v>
      </c>
      <c r="AT62" s="48">
        <v>209.26190598086382</v>
      </c>
      <c r="AU62" s="48">
        <v>207.38505261438095</v>
      </c>
      <c r="AV62" s="48">
        <v>205.59772499854017</v>
      </c>
      <c r="AW62" s="48">
        <v>203.31090228494264</v>
      </c>
      <c r="AX62" s="48">
        <v>201.93392395158165</v>
      </c>
      <c r="AY62" s="48">
        <v>200.1600840793383</v>
      </c>
      <c r="AZ62" s="48">
        <v>198.85882088076687</v>
      </c>
    </row>
    <row r="63" spans="1:52" ht="12" customHeight="1" x14ac:dyDescent="0.45">
      <c r="A63" s="277" t="s">
        <v>374</v>
      </c>
      <c r="B63" s="55">
        <v>218.89433569512335</v>
      </c>
      <c r="C63" s="55">
        <v>219.8300105982278</v>
      </c>
      <c r="D63" s="55">
        <v>217.30676664844066</v>
      </c>
      <c r="E63" s="55">
        <v>206.56937923305654</v>
      </c>
      <c r="F63" s="55">
        <v>204.56369205297929</v>
      </c>
      <c r="G63" s="55">
        <v>206.26848845265272</v>
      </c>
      <c r="H63" s="55">
        <v>192.32953020182813</v>
      </c>
      <c r="I63" s="55">
        <v>189.07048221841634</v>
      </c>
      <c r="J63" s="55">
        <v>190.00824948992624</v>
      </c>
      <c r="K63" s="55">
        <v>182.71600191280606</v>
      </c>
      <c r="L63" s="55">
        <v>193.08243707901681</v>
      </c>
      <c r="M63" s="55">
        <v>169.39985097188162</v>
      </c>
      <c r="N63" s="55">
        <v>170.1391988366874</v>
      </c>
      <c r="O63" s="55">
        <v>165.33908857085098</v>
      </c>
      <c r="P63" s="55">
        <v>159.12649938630005</v>
      </c>
      <c r="Q63" s="55">
        <v>155.2952341515801</v>
      </c>
      <c r="R63" s="55">
        <v>153.81088230856506</v>
      </c>
      <c r="S63" s="55">
        <v>152.75696263311494</v>
      </c>
      <c r="T63" s="55">
        <v>150.29784944211906</v>
      </c>
      <c r="U63" s="55">
        <v>147.17045752271667</v>
      </c>
      <c r="V63" s="55">
        <v>146.4239519136423</v>
      </c>
      <c r="W63" s="55">
        <v>144.68350476109842</v>
      </c>
      <c r="X63" s="55">
        <v>143.98504105229324</v>
      </c>
      <c r="Y63" s="55">
        <v>142.77900372048498</v>
      </c>
      <c r="Z63" s="55">
        <v>141.6004510558414</v>
      </c>
      <c r="AA63" s="55">
        <v>140.25846934327174</v>
      </c>
      <c r="AB63" s="55">
        <v>139.08977534472419</v>
      </c>
      <c r="AC63" s="55">
        <v>138.10472891796167</v>
      </c>
      <c r="AD63" s="55">
        <v>136.9721077284548</v>
      </c>
      <c r="AE63" s="55">
        <v>135.91488876272282</v>
      </c>
      <c r="AF63" s="55">
        <v>134.91299608674564</v>
      </c>
      <c r="AG63" s="55">
        <v>133.97377142635034</v>
      </c>
      <c r="AH63" s="55">
        <v>132.93051477344812</v>
      </c>
      <c r="AI63" s="55">
        <v>131.84315817080892</v>
      </c>
      <c r="AJ63" s="55">
        <v>130.91660134758433</v>
      </c>
      <c r="AK63" s="55">
        <v>129.63741938225033</v>
      </c>
      <c r="AL63" s="55">
        <v>129.05984887582559</v>
      </c>
      <c r="AM63" s="55">
        <v>128.32407108637298</v>
      </c>
      <c r="AN63" s="55">
        <v>127.64306825571798</v>
      </c>
      <c r="AO63" s="55">
        <v>126.94276725073655</v>
      </c>
      <c r="AP63" s="55">
        <v>126.18150563198226</v>
      </c>
      <c r="AQ63" s="55">
        <v>125.57861806586375</v>
      </c>
      <c r="AR63" s="55">
        <v>124.93289000688168</v>
      </c>
      <c r="AS63" s="55">
        <v>123.01915271286538</v>
      </c>
      <c r="AT63" s="55">
        <v>121.36790297794546</v>
      </c>
      <c r="AU63" s="55">
        <v>120.16521192520014</v>
      </c>
      <c r="AV63" s="55">
        <v>118.70315686319856</v>
      </c>
      <c r="AW63" s="55">
        <v>117.22333874183151</v>
      </c>
      <c r="AX63" s="55">
        <v>115.52633042313984</v>
      </c>
      <c r="AY63" s="55">
        <v>114.24691697232674</v>
      </c>
      <c r="AZ63" s="55">
        <v>112.76202215366837</v>
      </c>
    </row>
    <row r="65" spans="1:52" ht="12" customHeight="1" x14ac:dyDescent="0.45">
      <c r="A65" s="138" t="s">
        <v>39</v>
      </c>
      <c r="B65" s="28"/>
      <c r="C65" s="28"/>
      <c r="D65" s="28"/>
      <c r="E65" s="28"/>
      <c r="F65" s="28"/>
      <c r="G65" s="28"/>
      <c r="H65" s="28"/>
      <c r="I65" s="28"/>
      <c r="J65" s="28"/>
      <c r="K65" s="28"/>
      <c r="L65" s="28"/>
      <c r="M65" s="28"/>
      <c r="N65" s="28"/>
      <c r="O65" s="28"/>
      <c r="P65" s="28"/>
      <c r="Q65" s="28"/>
      <c r="R65" s="28"/>
      <c r="S65" s="28"/>
      <c r="T65" s="28"/>
      <c r="U65" s="28"/>
      <c r="V65" s="28"/>
      <c r="W65" s="28"/>
      <c r="X65" s="28"/>
      <c r="Y65" s="28"/>
      <c r="Z65" s="28"/>
      <c r="AA65" s="28"/>
      <c r="AB65" s="28"/>
      <c r="AC65" s="28"/>
      <c r="AD65" s="28"/>
      <c r="AE65" s="28"/>
      <c r="AF65" s="28"/>
      <c r="AG65" s="28"/>
      <c r="AH65" s="28"/>
      <c r="AI65" s="28"/>
      <c r="AJ65" s="28"/>
      <c r="AK65" s="28"/>
      <c r="AL65" s="28"/>
      <c r="AM65" s="28"/>
      <c r="AN65" s="28"/>
      <c r="AO65" s="28"/>
      <c r="AP65" s="28"/>
      <c r="AQ65" s="28"/>
      <c r="AR65" s="28"/>
      <c r="AS65" s="28"/>
      <c r="AT65" s="28"/>
      <c r="AU65" s="28"/>
      <c r="AV65" s="28"/>
      <c r="AW65" s="28"/>
      <c r="AX65" s="28"/>
      <c r="AY65" s="28"/>
      <c r="AZ65" s="28"/>
    </row>
    <row r="66" spans="1:52" ht="12" customHeight="1" x14ac:dyDescent="0.45">
      <c r="A66" s="43" t="s">
        <v>40</v>
      </c>
      <c r="B66" s="44">
        <v>937123.20480856718</v>
      </c>
      <c r="C66" s="44">
        <v>915967.40751428634</v>
      </c>
      <c r="D66" s="44">
        <v>895585.53135561221</v>
      </c>
      <c r="E66" s="44">
        <v>917183.98328593443</v>
      </c>
      <c r="F66" s="44">
        <v>913277.58215702279</v>
      </c>
      <c r="G66" s="44">
        <v>894350.27842150233</v>
      </c>
      <c r="H66" s="44">
        <v>879721.20283796405</v>
      </c>
      <c r="I66" s="44">
        <v>894559.19747643662</v>
      </c>
      <c r="J66" s="44">
        <v>846328.97335586511</v>
      </c>
      <c r="K66" s="44">
        <v>684769.71261636016</v>
      </c>
      <c r="L66" s="44">
        <v>743507.89137078938</v>
      </c>
      <c r="M66" s="44">
        <v>727451.02716931608</v>
      </c>
      <c r="N66" s="44">
        <v>697442.65826737229</v>
      </c>
      <c r="O66" s="44">
        <v>690557.75204009051</v>
      </c>
      <c r="P66" s="44">
        <v>688469.81668163475</v>
      </c>
      <c r="Q66" s="44">
        <v>688699.48064118228</v>
      </c>
      <c r="R66" s="44">
        <v>688130.07122387178</v>
      </c>
      <c r="S66" s="44">
        <v>696788.61150344124</v>
      </c>
      <c r="T66" s="44">
        <v>683820.25759720744</v>
      </c>
      <c r="U66" s="44">
        <v>678431.34321741259</v>
      </c>
      <c r="V66" s="44">
        <v>674508.82823000406</v>
      </c>
      <c r="W66" s="44">
        <v>675408.31587678753</v>
      </c>
      <c r="X66" s="44">
        <v>674412.47258480953</v>
      </c>
      <c r="Y66" s="44">
        <v>666273.16391768842</v>
      </c>
      <c r="Z66" s="44">
        <v>663095.07495396375</v>
      </c>
      <c r="AA66" s="44">
        <v>663132.19449197128</v>
      </c>
      <c r="AB66" s="44">
        <v>665671.74412721652</v>
      </c>
      <c r="AC66" s="44">
        <v>666872.08173878049</v>
      </c>
      <c r="AD66" s="44">
        <v>668327.51190330926</v>
      </c>
      <c r="AE66" s="44">
        <v>669096.06095035293</v>
      </c>
      <c r="AF66" s="44">
        <v>665543.8276545062</v>
      </c>
      <c r="AG66" s="44">
        <v>664735.56791080849</v>
      </c>
      <c r="AH66" s="44">
        <v>659468.09075175226</v>
      </c>
      <c r="AI66" s="44">
        <v>650005.17172452027</v>
      </c>
      <c r="AJ66" s="44">
        <v>638255.6395273438</v>
      </c>
      <c r="AK66" s="44">
        <v>624700.83326515858</v>
      </c>
      <c r="AL66" s="44">
        <v>620233.86385863018</v>
      </c>
      <c r="AM66" s="44">
        <v>604282.80697334697</v>
      </c>
      <c r="AN66" s="44">
        <v>587087.81160952046</v>
      </c>
      <c r="AO66" s="44">
        <v>571952.40870529122</v>
      </c>
      <c r="AP66" s="44">
        <v>555093.35304663761</v>
      </c>
      <c r="AQ66" s="44">
        <v>544739.00050694193</v>
      </c>
      <c r="AR66" s="44">
        <v>531075.13132937555</v>
      </c>
      <c r="AS66" s="44">
        <v>514937.57791370212</v>
      </c>
      <c r="AT66" s="44">
        <v>498042.93667735462</v>
      </c>
      <c r="AU66" s="44">
        <v>492094.99167935649</v>
      </c>
      <c r="AV66" s="44">
        <v>481705.73527349648</v>
      </c>
      <c r="AW66" s="44">
        <v>454293.25416749518</v>
      </c>
      <c r="AX66" s="44">
        <v>446998.98273639817</v>
      </c>
      <c r="AY66" s="44">
        <v>426200.92881578824</v>
      </c>
      <c r="AZ66" s="44">
        <v>408569.66922924574</v>
      </c>
    </row>
    <row r="67" spans="1:52" ht="12" customHeight="1" x14ac:dyDescent="0.45">
      <c r="A67" s="279" t="s">
        <v>365</v>
      </c>
      <c r="B67" s="276">
        <v>272820.17570023658</v>
      </c>
      <c r="C67" s="276">
        <v>256979.94730032622</v>
      </c>
      <c r="D67" s="276">
        <v>248499.97016434293</v>
      </c>
      <c r="E67" s="276">
        <v>260437.77525665643</v>
      </c>
      <c r="F67" s="276">
        <v>265381.51004220691</v>
      </c>
      <c r="G67" s="276">
        <v>258609.01628993941</v>
      </c>
      <c r="H67" s="276">
        <v>261297.74574286063</v>
      </c>
      <c r="I67" s="276">
        <v>260554.37688262723</v>
      </c>
      <c r="J67" s="276">
        <v>241314.35568418552</v>
      </c>
      <c r="K67" s="276">
        <v>173064.29101275542</v>
      </c>
      <c r="L67" s="276">
        <v>212982.05812414864</v>
      </c>
      <c r="M67" s="276">
        <v>206269.74219980909</v>
      </c>
      <c r="N67" s="276">
        <v>193435.93853523029</v>
      </c>
      <c r="O67" s="276">
        <v>195920.46741011881</v>
      </c>
      <c r="P67" s="276">
        <v>199134.11645739042</v>
      </c>
      <c r="Q67" s="276">
        <v>202131.44314393989</v>
      </c>
      <c r="R67" s="276">
        <v>196505.79924758902</v>
      </c>
      <c r="S67" s="276">
        <v>198974.76432510815</v>
      </c>
      <c r="T67" s="276">
        <v>188527.07766982776</v>
      </c>
      <c r="U67" s="276">
        <v>186433.26031833878</v>
      </c>
      <c r="V67" s="276">
        <v>183218.23500520631</v>
      </c>
      <c r="W67" s="276">
        <v>182675.55276196593</v>
      </c>
      <c r="X67" s="276">
        <v>181308.43589706603</v>
      </c>
      <c r="Y67" s="276">
        <v>177390.30175463163</v>
      </c>
      <c r="Z67" s="276">
        <v>176290.64922825713</v>
      </c>
      <c r="AA67" s="276">
        <v>176116.78313429121</v>
      </c>
      <c r="AB67" s="276">
        <v>176741.46991506411</v>
      </c>
      <c r="AC67" s="276">
        <v>177494.10759977149</v>
      </c>
      <c r="AD67" s="276">
        <v>178150.96452954947</v>
      </c>
      <c r="AE67" s="276">
        <v>178037.22973448515</v>
      </c>
      <c r="AF67" s="276">
        <v>176708.80050076733</v>
      </c>
      <c r="AG67" s="276">
        <v>176098.31209235097</v>
      </c>
      <c r="AH67" s="276">
        <v>174619.7562018254</v>
      </c>
      <c r="AI67" s="276">
        <v>171757.38397327648</v>
      </c>
      <c r="AJ67" s="276">
        <v>168444.33371910427</v>
      </c>
      <c r="AK67" s="276">
        <v>165373.68726757407</v>
      </c>
      <c r="AL67" s="276">
        <v>163650.41479650137</v>
      </c>
      <c r="AM67" s="276">
        <v>160896.22865036831</v>
      </c>
      <c r="AN67" s="276">
        <v>156997.42116075935</v>
      </c>
      <c r="AO67" s="276">
        <v>154000.08042528448</v>
      </c>
      <c r="AP67" s="276">
        <v>150878.44964855831</v>
      </c>
      <c r="AQ67" s="276">
        <v>149056.67783440478</v>
      </c>
      <c r="AR67" s="276">
        <v>146670.44255344308</v>
      </c>
      <c r="AS67" s="276">
        <v>143989.90679622378</v>
      </c>
      <c r="AT67" s="276">
        <v>140279.26939194067</v>
      </c>
      <c r="AU67" s="276">
        <v>138145.22144344772</v>
      </c>
      <c r="AV67" s="276">
        <v>135505.92400572915</v>
      </c>
      <c r="AW67" s="276">
        <v>130229.10847535591</v>
      </c>
      <c r="AX67" s="276">
        <v>127078.6936705859</v>
      </c>
      <c r="AY67" s="276">
        <v>119897.1217622445</v>
      </c>
      <c r="AZ67" s="276">
        <v>115004.6135680383</v>
      </c>
    </row>
    <row r="68" spans="1:52" ht="12" customHeight="1" x14ac:dyDescent="0.45">
      <c r="A68" s="278" t="s">
        <v>366</v>
      </c>
      <c r="B68" s="48">
        <v>23415.558894059206</v>
      </c>
      <c r="C68" s="48">
        <v>22834.960214097675</v>
      </c>
      <c r="D68" s="48">
        <v>22957.284885777641</v>
      </c>
      <c r="E68" s="48">
        <v>21892.192573394655</v>
      </c>
      <c r="F68" s="48">
        <v>21563.71170398124</v>
      </c>
      <c r="G68" s="48">
        <v>21195.540879741326</v>
      </c>
      <c r="H68" s="48">
        <v>20385.362855527848</v>
      </c>
      <c r="I68" s="48">
        <v>19833.687463108407</v>
      </c>
      <c r="J68" s="48">
        <v>19203.529161561943</v>
      </c>
      <c r="K68" s="48">
        <v>15235.683581722293</v>
      </c>
      <c r="L68" s="48">
        <v>16470.243926924988</v>
      </c>
      <c r="M68" s="48">
        <v>17645.339955003197</v>
      </c>
      <c r="N68" s="48">
        <v>16152.182778848564</v>
      </c>
      <c r="O68" s="48">
        <v>16059.2253008758</v>
      </c>
      <c r="P68" s="48">
        <v>15577.820471242183</v>
      </c>
      <c r="Q68" s="48">
        <v>15958.454843955416</v>
      </c>
      <c r="R68" s="48">
        <v>16152.379121397569</v>
      </c>
      <c r="S68" s="48">
        <v>16701.00259449405</v>
      </c>
      <c r="T68" s="48">
        <v>16491.739515521254</v>
      </c>
      <c r="U68" s="48">
        <v>16263.1215346799</v>
      </c>
      <c r="V68" s="48">
        <v>16134.485171186403</v>
      </c>
      <c r="W68" s="48">
        <v>16153.250647046343</v>
      </c>
      <c r="X68" s="48">
        <v>16152.395491213649</v>
      </c>
      <c r="Y68" s="48">
        <v>16112.292443297865</v>
      </c>
      <c r="Z68" s="48">
        <v>16056.984545833278</v>
      </c>
      <c r="AA68" s="48">
        <v>16066.431560341767</v>
      </c>
      <c r="AB68" s="48">
        <v>16087.882171517185</v>
      </c>
      <c r="AC68" s="48">
        <v>16125.043297070139</v>
      </c>
      <c r="AD68" s="48">
        <v>16151.571100506171</v>
      </c>
      <c r="AE68" s="48">
        <v>16112.828957562488</v>
      </c>
      <c r="AF68" s="48">
        <v>16076.060262759645</v>
      </c>
      <c r="AG68" s="48">
        <v>16086.762210249826</v>
      </c>
      <c r="AH68" s="48">
        <v>15991.994454822483</v>
      </c>
      <c r="AI68" s="48">
        <v>15872.562459123841</v>
      </c>
      <c r="AJ68" s="48">
        <v>15588.14216485571</v>
      </c>
      <c r="AK68" s="48">
        <v>15247.900311540452</v>
      </c>
      <c r="AL68" s="48">
        <v>15065.343804639702</v>
      </c>
      <c r="AM68" s="48">
        <v>14591.608149671134</v>
      </c>
      <c r="AN68" s="48">
        <v>14046.258010380094</v>
      </c>
      <c r="AO68" s="48">
        <v>13628.321528618648</v>
      </c>
      <c r="AP68" s="48">
        <v>13169.303897163631</v>
      </c>
      <c r="AQ68" s="48">
        <v>12948.704561760409</v>
      </c>
      <c r="AR68" s="48">
        <v>12576.088138323186</v>
      </c>
      <c r="AS68" s="48">
        <v>12281.300708041268</v>
      </c>
      <c r="AT68" s="48">
        <v>11712.049151250791</v>
      </c>
      <c r="AU68" s="48">
        <v>11475.897738162443</v>
      </c>
      <c r="AV68" s="48">
        <v>11079.26583942399</v>
      </c>
      <c r="AW68" s="48">
        <v>10207.196068992609</v>
      </c>
      <c r="AX68" s="48">
        <v>10063.67525356278</v>
      </c>
      <c r="AY68" s="48">
        <v>9521.4958428142709</v>
      </c>
      <c r="AZ68" s="48">
        <v>9003.0510040330646</v>
      </c>
    </row>
    <row r="69" spans="1:52" ht="12" customHeight="1" x14ac:dyDescent="0.45">
      <c r="A69" s="278" t="s">
        <v>367</v>
      </c>
      <c r="B69" s="48">
        <v>147621.60014402322</v>
      </c>
      <c r="C69" s="48">
        <v>147633.26733428374</v>
      </c>
      <c r="D69" s="48">
        <v>144675.17375091204</v>
      </c>
      <c r="E69" s="48">
        <v>152561.43318072561</v>
      </c>
      <c r="F69" s="48">
        <v>147031.34396851383</v>
      </c>
      <c r="G69" s="48">
        <v>146194.24016127599</v>
      </c>
      <c r="H69" s="48">
        <v>138358.17598017538</v>
      </c>
      <c r="I69" s="48">
        <v>144960.4709546536</v>
      </c>
      <c r="J69" s="48">
        <v>138808.63984346823</v>
      </c>
      <c r="K69" s="48">
        <v>121052.71478992865</v>
      </c>
      <c r="L69" s="48">
        <v>127171.71588221463</v>
      </c>
      <c r="M69" s="48">
        <v>129103.64480079357</v>
      </c>
      <c r="N69" s="48">
        <v>127602.49669397379</v>
      </c>
      <c r="O69" s="48">
        <v>128214.0530074448</v>
      </c>
      <c r="P69" s="48">
        <v>126490.17303927759</v>
      </c>
      <c r="Q69" s="48">
        <v>124851.98805564224</v>
      </c>
      <c r="R69" s="48">
        <v>124258.38494901464</v>
      </c>
      <c r="S69" s="48">
        <v>127328.95886393916</v>
      </c>
      <c r="T69" s="48">
        <v>126859.91144802578</v>
      </c>
      <c r="U69" s="48">
        <v>126722.20404484168</v>
      </c>
      <c r="V69" s="48">
        <v>127328.1284432024</v>
      </c>
      <c r="W69" s="48">
        <v>127607.30281218069</v>
      </c>
      <c r="X69" s="48">
        <v>126830.47610268541</v>
      </c>
      <c r="Y69" s="48">
        <v>124960.4269228373</v>
      </c>
      <c r="Z69" s="48">
        <v>124111.59069943325</v>
      </c>
      <c r="AA69" s="48">
        <v>124087.6129621763</v>
      </c>
      <c r="AB69" s="48">
        <v>124049.26292070643</v>
      </c>
      <c r="AC69" s="48">
        <v>123071.5763991767</v>
      </c>
      <c r="AD69" s="48">
        <v>123011.46252401284</v>
      </c>
      <c r="AE69" s="48">
        <v>123176.91394423941</v>
      </c>
      <c r="AF69" s="48">
        <v>121586.52147577309</v>
      </c>
      <c r="AG69" s="48">
        <v>121370.66552661631</v>
      </c>
      <c r="AH69" s="48">
        <v>119494.87388664712</v>
      </c>
      <c r="AI69" s="48">
        <v>116823.19573645954</v>
      </c>
      <c r="AJ69" s="48">
        <v>114236.22451931765</v>
      </c>
      <c r="AK69" s="48">
        <v>110403.53730162897</v>
      </c>
      <c r="AL69" s="48">
        <v>109774.95740721648</v>
      </c>
      <c r="AM69" s="48">
        <v>105152.59047654546</v>
      </c>
      <c r="AN69" s="48">
        <v>100201.49792985954</v>
      </c>
      <c r="AO69" s="48">
        <v>96038.844749125725</v>
      </c>
      <c r="AP69" s="48">
        <v>91590.578062704153</v>
      </c>
      <c r="AQ69" s="48">
        <v>88512.625013453173</v>
      </c>
      <c r="AR69" s="48">
        <v>84671.272030817549</v>
      </c>
      <c r="AS69" s="48">
        <v>79743.227949912485</v>
      </c>
      <c r="AT69" s="48">
        <v>75123.635970649208</v>
      </c>
      <c r="AU69" s="48">
        <v>73732.358413618902</v>
      </c>
      <c r="AV69" s="48">
        <v>70382.897518352518</v>
      </c>
      <c r="AW69" s="48">
        <v>62940.109828353838</v>
      </c>
      <c r="AX69" s="48">
        <v>60903.2231199913</v>
      </c>
      <c r="AY69" s="48">
        <v>56438.889528714506</v>
      </c>
      <c r="AZ69" s="48">
        <v>52131.342626700265</v>
      </c>
    </row>
    <row r="70" spans="1:52" ht="12" customHeight="1" x14ac:dyDescent="0.45">
      <c r="A70" s="278" t="s">
        <v>368</v>
      </c>
      <c r="B70" s="48">
        <v>256275.55930415337</v>
      </c>
      <c r="C70" s="48">
        <v>252625.48379375631</v>
      </c>
      <c r="D70" s="48">
        <v>248925.97813927682</v>
      </c>
      <c r="E70" s="48">
        <v>254277.5412707802</v>
      </c>
      <c r="F70" s="48">
        <v>261875.4348662812</v>
      </c>
      <c r="G70" s="48">
        <v>262198.21386441326</v>
      </c>
      <c r="H70" s="48">
        <v>262530.41422545322</v>
      </c>
      <c r="I70" s="48">
        <v>272736.38189473323</v>
      </c>
      <c r="J70" s="48">
        <v>262252.23146546463</v>
      </c>
      <c r="K70" s="48">
        <v>210991.05234571666</v>
      </c>
      <c r="L70" s="48">
        <v>214868.14846052905</v>
      </c>
      <c r="M70" s="48">
        <v>215987.48430846879</v>
      </c>
      <c r="N70" s="48">
        <v>202814.66866766426</v>
      </c>
      <c r="O70" s="48">
        <v>193906.85045195874</v>
      </c>
      <c r="P70" s="48">
        <v>196089.75693725207</v>
      </c>
      <c r="Q70" s="48">
        <v>195253.40447415828</v>
      </c>
      <c r="R70" s="48">
        <v>197458.15144705042</v>
      </c>
      <c r="S70" s="48">
        <v>197442.1953177359</v>
      </c>
      <c r="T70" s="48">
        <v>195526.5720874535</v>
      </c>
      <c r="U70" s="48">
        <v>193917.32870875119</v>
      </c>
      <c r="V70" s="48">
        <v>193143.11275814159</v>
      </c>
      <c r="W70" s="48">
        <v>193773.73713563185</v>
      </c>
      <c r="X70" s="48">
        <v>194540.67661009499</v>
      </c>
      <c r="Y70" s="48">
        <v>193077.66237087373</v>
      </c>
      <c r="Z70" s="48">
        <v>193101.28539231102</v>
      </c>
      <c r="AA70" s="48">
        <v>193426.206041356</v>
      </c>
      <c r="AB70" s="48">
        <v>195418.97480887416</v>
      </c>
      <c r="AC70" s="48">
        <v>196838.59505595863</v>
      </c>
      <c r="AD70" s="48">
        <v>198187.48685286607</v>
      </c>
      <c r="AE70" s="48">
        <v>199320.72641016397</v>
      </c>
      <c r="AF70" s="48">
        <v>199035.43903649261</v>
      </c>
      <c r="AG70" s="48">
        <v>199405.88377072493</v>
      </c>
      <c r="AH70" s="48">
        <v>198611.01269280681</v>
      </c>
      <c r="AI70" s="48">
        <v>196282.12348176332</v>
      </c>
      <c r="AJ70" s="48">
        <v>191989.40201152361</v>
      </c>
      <c r="AK70" s="48">
        <v>187394.84289279813</v>
      </c>
      <c r="AL70" s="48">
        <v>185445.39059159899</v>
      </c>
      <c r="AM70" s="48">
        <v>178423.56438010494</v>
      </c>
      <c r="AN70" s="48">
        <v>170680.57558118206</v>
      </c>
      <c r="AO70" s="48">
        <v>163107.6087753381</v>
      </c>
      <c r="AP70" s="48">
        <v>154737.84558179148</v>
      </c>
      <c r="AQ70" s="48">
        <v>149202.47632493966</v>
      </c>
      <c r="AR70" s="48">
        <v>142293.63805394905</v>
      </c>
      <c r="AS70" s="48">
        <v>135006.06221354334</v>
      </c>
      <c r="AT70" s="48">
        <v>128509.60527029137</v>
      </c>
      <c r="AU70" s="48">
        <v>127112.25236425732</v>
      </c>
      <c r="AV70" s="48">
        <v>123470.12448607257</v>
      </c>
      <c r="AW70" s="48">
        <v>110423.04831494497</v>
      </c>
      <c r="AX70" s="48">
        <v>109167.54752335662</v>
      </c>
      <c r="AY70" s="48">
        <v>101411.89251715239</v>
      </c>
      <c r="AZ70" s="48">
        <v>94351.899795523539</v>
      </c>
    </row>
    <row r="71" spans="1:52" ht="12" customHeight="1" x14ac:dyDescent="0.45">
      <c r="A71" s="278" t="s">
        <v>369</v>
      </c>
      <c r="B71" s="48">
        <v>36935.601182965365</v>
      </c>
      <c r="C71" s="48">
        <v>35360.450298134754</v>
      </c>
      <c r="D71" s="48">
        <v>35349.656495995368</v>
      </c>
      <c r="E71" s="48">
        <v>36789.387712840617</v>
      </c>
      <c r="F71" s="48">
        <v>32654.938852870881</v>
      </c>
      <c r="G71" s="48">
        <v>33574.785570019259</v>
      </c>
      <c r="H71" s="48">
        <v>32674.985780608011</v>
      </c>
      <c r="I71" s="48">
        <v>32014.535838334054</v>
      </c>
      <c r="J71" s="48">
        <v>28665.61656166134</v>
      </c>
      <c r="K71" s="48">
        <v>26456.541810953393</v>
      </c>
      <c r="L71" s="48">
        <v>26981.332066466974</v>
      </c>
      <c r="M71" s="48">
        <v>24216.722906471408</v>
      </c>
      <c r="N71" s="48">
        <v>24342.000399586104</v>
      </c>
      <c r="O71" s="48">
        <v>25339.449502880499</v>
      </c>
      <c r="P71" s="48">
        <v>24170.778591011727</v>
      </c>
      <c r="Q71" s="48">
        <v>23534.127584006816</v>
      </c>
      <c r="R71" s="48">
        <v>23810.12384298036</v>
      </c>
      <c r="S71" s="48">
        <v>24411.215456210524</v>
      </c>
      <c r="T71" s="48">
        <v>24183.121194912666</v>
      </c>
      <c r="U71" s="48">
        <v>23845.702736759242</v>
      </c>
      <c r="V71" s="48">
        <v>23684.66416426616</v>
      </c>
      <c r="W71" s="48">
        <v>23610.283387001011</v>
      </c>
      <c r="X71" s="48">
        <v>23214.517558726038</v>
      </c>
      <c r="Y71" s="48">
        <v>22924.518752349755</v>
      </c>
      <c r="Z71" s="48">
        <v>22634.440025760432</v>
      </c>
      <c r="AA71" s="48">
        <v>22430.894142522266</v>
      </c>
      <c r="AB71" s="48">
        <v>22293.668145736789</v>
      </c>
      <c r="AC71" s="48">
        <v>22168.13901097887</v>
      </c>
      <c r="AD71" s="48">
        <v>22038.669350029253</v>
      </c>
      <c r="AE71" s="48">
        <v>21798.213253257582</v>
      </c>
      <c r="AF71" s="48">
        <v>21537.343002622547</v>
      </c>
      <c r="AG71" s="48">
        <v>21295.180615300229</v>
      </c>
      <c r="AH71" s="48">
        <v>20931.39350430802</v>
      </c>
      <c r="AI71" s="48">
        <v>20389.541598936357</v>
      </c>
      <c r="AJ71" s="48">
        <v>19492.991940110376</v>
      </c>
      <c r="AK71" s="48">
        <v>18739.387789852426</v>
      </c>
      <c r="AL71" s="48">
        <v>18238.385429323171</v>
      </c>
      <c r="AM71" s="48">
        <v>17282.935637826402</v>
      </c>
      <c r="AN71" s="48">
        <v>17133.643204108546</v>
      </c>
      <c r="AO71" s="48">
        <v>17024.533633709798</v>
      </c>
      <c r="AP71" s="48">
        <v>16505.092253869083</v>
      </c>
      <c r="AQ71" s="48">
        <v>16392.942803798498</v>
      </c>
      <c r="AR71" s="48">
        <v>15985.876789874475</v>
      </c>
      <c r="AS71" s="48">
        <v>15815.430638113145</v>
      </c>
      <c r="AT71" s="48">
        <v>15241.40642098581</v>
      </c>
      <c r="AU71" s="48">
        <v>14853.998644770321</v>
      </c>
      <c r="AV71" s="48">
        <v>14812.05464040249</v>
      </c>
      <c r="AW71" s="48">
        <v>14392.910164344421</v>
      </c>
      <c r="AX71" s="48">
        <v>14058.360166266026</v>
      </c>
      <c r="AY71" s="48">
        <v>13421.384956965128</v>
      </c>
      <c r="AZ71" s="48">
        <v>12794.951126479993</v>
      </c>
    </row>
    <row r="72" spans="1:52" ht="12" customHeight="1" x14ac:dyDescent="0.45">
      <c r="A72" s="278" t="s">
        <v>363</v>
      </c>
      <c r="B72" s="48">
        <v>56822.694817799122</v>
      </c>
      <c r="C72" s="48">
        <v>58136.58274272205</v>
      </c>
      <c r="D72" s="48">
        <v>59472.445678906894</v>
      </c>
      <c r="E72" s="48">
        <v>58908.113826623099</v>
      </c>
      <c r="F72" s="48">
        <v>57222.76349235433</v>
      </c>
      <c r="G72" s="48">
        <v>52768.673914169602</v>
      </c>
      <c r="H72" s="48">
        <v>49322.895790146526</v>
      </c>
      <c r="I72" s="48">
        <v>48771.928808517259</v>
      </c>
      <c r="J72" s="48">
        <v>46261.417014477302</v>
      </c>
      <c r="K72" s="48">
        <v>42992.906785074025</v>
      </c>
      <c r="L72" s="48">
        <v>44472.772353052475</v>
      </c>
      <c r="M72" s="48">
        <v>42212.97489571866</v>
      </c>
      <c r="N72" s="48">
        <v>43330.231829530167</v>
      </c>
      <c r="O72" s="48">
        <v>42871.837141729113</v>
      </c>
      <c r="P72" s="48">
        <v>42399.31778234728</v>
      </c>
      <c r="Q72" s="48">
        <v>43312.271016905215</v>
      </c>
      <c r="R72" s="48">
        <v>44660.691395103982</v>
      </c>
      <c r="S72" s="48">
        <v>45259.053271620658</v>
      </c>
      <c r="T72" s="48">
        <v>45467.814687583486</v>
      </c>
      <c r="U72" s="48">
        <v>45213.664031053537</v>
      </c>
      <c r="V72" s="48">
        <v>45280.022904375066</v>
      </c>
      <c r="W72" s="48">
        <v>45666.825652882624</v>
      </c>
      <c r="X72" s="48">
        <v>45987.298757716482</v>
      </c>
      <c r="Y72" s="48">
        <v>46063.578988618909</v>
      </c>
      <c r="Z72" s="48">
        <v>45963.857470951705</v>
      </c>
      <c r="AA72" s="48">
        <v>45979.390235704886</v>
      </c>
      <c r="AB72" s="48">
        <v>46053.981654064977</v>
      </c>
      <c r="AC72" s="48">
        <v>46173.426104209771</v>
      </c>
      <c r="AD72" s="48">
        <v>46314.535596724993</v>
      </c>
      <c r="AE72" s="48">
        <v>46260.287284496</v>
      </c>
      <c r="AF72" s="48">
        <v>46277.426930445123</v>
      </c>
      <c r="AG72" s="48">
        <v>46161.143218321689</v>
      </c>
      <c r="AH72" s="48">
        <v>45823.203926261151</v>
      </c>
      <c r="AI72" s="48">
        <v>45458.723760703397</v>
      </c>
      <c r="AJ72" s="48">
        <v>45223.046981748201</v>
      </c>
      <c r="AK72" s="48">
        <v>44888.871046491346</v>
      </c>
      <c r="AL72" s="48">
        <v>45133.898528916077</v>
      </c>
      <c r="AM72" s="48">
        <v>44942.38175220901</v>
      </c>
      <c r="AN72" s="48">
        <v>44754.220692054805</v>
      </c>
      <c r="AO72" s="48">
        <v>44624.198068637088</v>
      </c>
      <c r="AP72" s="48">
        <v>44481.690084384492</v>
      </c>
      <c r="AQ72" s="48">
        <v>44721.263443531963</v>
      </c>
      <c r="AR72" s="48">
        <v>44765.58980344241</v>
      </c>
      <c r="AS72" s="48">
        <v>44702.266826110092</v>
      </c>
      <c r="AT72" s="48">
        <v>44468.621803899419</v>
      </c>
      <c r="AU72" s="48">
        <v>44267.312619791868</v>
      </c>
      <c r="AV72" s="48">
        <v>44055.233925287626</v>
      </c>
      <c r="AW72" s="48">
        <v>43888.597329131313</v>
      </c>
      <c r="AX72" s="48">
        <v>43896.516740080857</v>
      </c>
      <c r="AY72" s="48">
        <v>43735.804406579198</v>
      </c>
      <c r="AZ72" s="48">
        <v>43652.946403459988</v>
      </c>
    </row>
    <row r="73" spans="1:52" ht="12" customHeight="1" x14ac:dyDescent="0.45">
      <c r="A73" s="278" t="s">
        <v>370</v>
      </c>
      <c r="B73" s="48">
        <v>11953.148014915274</v>
      </c>
      <c r="C73" s="48">
        <v>12587.543032557212</v>
      </c>
      <c r="D73" s="48">
        <v>11854.199068095095</v>
      </c>
      <c r="E73" s="48">
        <v>12138.834271001797</v>
      </c>
      <c r="F73" s="48">
        <v>11589.649425073403</v>
      </c>
      <c r="G73" s="48">
        <v>10472.312618749414</v>
      </c>
      <c r="H73" s="48">
        <v>10180.73292915877</v>
      </c>
      <c r="I73" s="48">
        <v>9882.3901641954126</v>
      </c>
      <c r="J73" s="48">
        <v>8011.069782597755</v>
      </c>
      <c r="K73" s="48">
        <v>6890.4536486834531</v>
      </c>
      <c r="L73" s="48">
        <v>7611.1722938759558</v>
      </c>
      <c r="M73" s="48">
        <v>7286.2381336247809</v>
      </c>
      <c r="N73" s="48">
        <v>7332.8160449522529</v>
      </c>
      <c r="O73" s="48">
        <v>7936.8343829792066</v>
      </c>
      <c r="P73" s="48">
        <v>6837.0067759226731</v>
      </c>
      <c r="Q73" s="48">
        <v>7110.8946384465453</v>
      </c>
      <c r="R73" s="48">
        <v>7571.6279979764122</v>
      </c>
      <c r="S73" s="48">
        <v>7686.9165268796041</v>
      </c>
      <c r="T73" s="48">
        <v>7764.5045445835176</v>
      </c>
      <c r="U73" s="48">
        <v>7725.2972877414641</v>
      </c>
      <c r="V73" s="48">
        <v>7705.9894970617179</v>
      </c>
      <c r="W73" s="48">
        <v>7764.1890957342994</v>
      </c>
      <c r="X73" s="48">
        <v>7825.4718035121259</v>
      </c>
      <c r="Y73" s="48">
        <v>7861.0023003050364</v>
      </c>
      <c r="Z73" s="48">
        <v>7898.981579141644</v>
      </c>
      <c r="AA73" s="48">
        <v>7948.8664566159787</v>
      </c>
      <c r="AB73" s="48">
        <v>7999.8932292261889</v>
      </c>
      <c r="AC73" s="48">
        <v>8064.379710062085</v>
      </c>
      <c r="AD73" s="48">
        <v>8123.6601671637281</v>
      </c>
      <c r="AE73" s="48">
        <v>8184.4200456921881</v>
      </c>
      <c r="AF73" s="48">
        <v>8239.6911275996463</v>
      </c>
      <c r="AG73" s="48">
        <v>8301.3740523284741</v>
      </c>
      <c r="AH73" s="48">
        <v>8368.2376163556983</v>
      </c>
      <c r="AI73" s="48">
        <v>8379.2574014495221</v>
      </c>
      <c r="AJ73" s="48">
        <v>8441.452614307098</v>
      </c>
      <c r="AK73" s="48">
        <v>8446.1010204877512</v>
      </c>
      <c r="AL73" s="48">
        <v>8478.5250598187449</v>
      </c>
      <c r="AM73" s="48">
        <v>8502.4962499108296</v>
      </c>
      <c r="AN73" s="48">
        <v>8567.1364424607054</v>
      </c>
      <c r="AO73" s="48">
        <v>8635.5283255749255</v>
      </c>
      <c r="AP73" s="48">
        <v>8667.1440814810776</v>
      </c>
      <c r="AQ73" s="48">
        <v>8636.4101948905427</v>
      </c>
      <c r="AR73" s="48">
        <v>8644.7706138837821</v>
      </c>
      <c r="AS73" s="48">
        <v>8630.913644813214</v>
      </c>
      <c r="AT73" s="48">
        <v>8584.3766897144833</v>
      </c>
      <c r="AU73" s="48">
        <v>8562.3973176230575</v>
      </c>
      <c r="AV73" s="48">
        <v>8606.6441795828487</v>
      </c>
      <c r="AW73" s="48">
        <v>8653.4020189182738</v>
      </c>
      <c r="AX73" s="48">
        <v>8699.2137422566393</v>
      </c>
      <c r="AY73" s="48">
        <v>8748.7982817302</v>
      </c>
      <c r="AZ73" s="48">
        <v>8802.960678593372</v>
      </c>
    </row>
    <row r="74" spans="1:52" ht="12" customHeight="1" x14ac:dyDescent="0.45">
      <c r="A74" s="278" t="s">
        <v>371</v>
      </c>
      <c r="B74" s="48">
        <v>28771.332922243866</v>
      </c>
      <c r="C74" s="48">
        <v>29749.108383643979</v>
      </c>
      <c r="D74" s="48">
        <v>28817.923923871276</v>
      </c>
      <c r="E74" s="48">
        <v>28211.819711807802</v>
      </c>
      <c r="F74" s="48">
        <v>27884.437488482654</v>
      </c>
      <c r="G74" s="48">
        <v>27273.966797606186</v>
      </c>
      <c r="H74" s="48">
        <v>27133.408105466871</v>
      </c>
      <c r="I74" s="48">
        <v>26375.920002741925</v>
      </c>
      <c r="J74" s="48">
        <v>24736.899489609379</v>
      </c>
      <c r="K74" s="48">
        <v>21861.480381567915</v>
      </c>
      <c r="L74" s="48">
        <v>22740.080353659705</v>
      </c>
      <c r="M74" s="48">
        <v>21194.277947545928</v>
      </c>
      <c r="N74" s="48">
        <v>20132.95285244516</v>
      </c>
      <c r="O74" s="48">
        <v>20418.869257625243</v>
      </c>
      <c r="P74" s="48">
        <v>18402.818774361935</v>
      </c>
      <c r="Q74" s="48">
        <v>18816.9190134286</v>
      </c>
      <c r="R74" s="48">
        <v>19126.713324793425</v>
      </c>
      <c r="S74" s="48">
        <v>19469.352573777614</v>
      </c>
      <c r="T74" s="48">
        <v>19356.702629117844</v>
      </c>
      <c r="U74" s="48">
        <v>19051.130881273835</v>
      </c>
      <c r="V74" s="48">
        <v>18910.428595635156</v>
      </c>
      <c r="W74" s="48">
        <v>19010.094151894631</v>
      </c>
      <c r="X74" s="48">
        <v>19057.73590583347</v>
      </c>
      <c r="Y74" s="48">
        <v>19046.705511629891</v>
      </c>
      <c r="Z74" s="48">
        <v>19027.730504413903</v>
      </c>
      <c r="AA74" s="48">
        <v>19031.60130478393</v>
      </c>
      <c r="AB74" s="48">
        <v>19052.190221018285</v>
      </c>
      <c r="AC74" s="48">
        <v>19081.06888692463</v>
      </c>
      <c r="AD74" s="48">
        <v>19078.926704395108</v>
      </c>
      <c r="AE74" s="48">
        <v>19072.185084911944</v>
      </c>
      <c r="AF74" s="48">
        <v>19065.298757447032</v>
      </c>
      <c r="AG74" s="48">
        <v>19032.95816233681</v>
      </c>
      <c r="AH74" s="48">
        <v>19044.126731597036</v>
      </c>
      <c r="AI74" s="48">
        <v>18880.277025309308</v>
      </c>
      <c r="AJ74" s="48">
        <v>18856.292227133094</v>
      </c>
      <c r="AK74" s="48">
        <v>18836.492377106537</v>
      </c>
      <c r="AL74" s="48">
        <v>18816.807053269727</v>
      </c>
      <c r="AM74" s="48">
        <v>18692.972507480979</v>
      </c>
      <c r="AN74" s="48">
        <v>18674.990140319482</v>
      </c>
      <c r="AO74" s="48">
        <v>18645.78429419524</v>
      </c>
      <c r="AP74" s="48">
        <v>18638.025418228088</v>
      </c>
      <c r="AQ74" s="48">
        <v>18626.076380351529</v>
      </c>
      <c r="AR74" s="48">
        <v>18597.049484107396</v>
      </c>
      <c r="AS74" s="48">
        <v>18552.573986397994</v>
      </c>
      <c r="AT74" s="48">
        <v>18440.517394031445</v>
      </c>
      <c r="AU74" s="48">
        <v>18251.546539921783</v>
      </c>
      <c r="AV74" s="48">
        <v>18270.943327984263</v>
      </c>
      <c r="AW74" s="48">
        <v>18255.884644490914</v>
      </c>
      <c r="AX74" s="48">
        <v>18240.147631810898</v>
      </c>
      <c r="AY74" s="48">
        <v>18237.31384762617</v>
      </c>
      <c r="AZ74" s="48">
        <v>18244.590653880783</v>
      </c>
    </row>
    <row r="75" spans="1:52" ht="12" customHeight="1" x14ac:dyDescent="0.45">
      <c r="A75" s="278" t="s">
        <v>372</v>
      </c>
      <c r="B75" s="48">
        <v>18507.616892785216</v>
      </c>
      <c r="C75" s="48">
        <v>18098.904677612758</v>
      </c>
      <c r="D75" s="48">
        <v>17895.40950249655</v>
      </c>
      <c r="E75" s="48">
        <v>17913.744217188469</v>
      </c>
      <c r="F75" s="48">
        <v>16227.853699387357</v>
      </c>
      <c r="G75" s="48">
        <v>12534.356345897708</v>
      </c>
      <c r="H75" s="48">
        <v>11675.684748686472</v>
      </c>
      <c r="I75" s="48">
        <v>10541.436610094785</v>
      </c>
      <c r="J75" s="48">
        <v>8926.0523720656201</v>
      </c>
      <c r="K75" s="48">
        <v>7584.3555987700438</v>
      </c>
      <c r="L75" s="48">
        <v>7174.7571475791028</v>
      </c>
      <c r="M75" s="48">
        <v>6578.5013458540661</v>
      </c>
      <c r="N75" s="48">
        <v>6498.37679147984</v>
      </c>
      <c r="O75" s="48">
        <v>6266.9108797229128</v>
      </c>
      <c r="P75" s="48">
        <v>6014.4622501912745</v>
      </c>
      <c r="Q75" s="48">
        <v>6085.6085801332938</v>
      </c>
      <c r="R75" s="48">
        <v>6126.0602378565964</v>
      </c>
      <c r="S75" s="48">
        <v>6184.9669074017893</v>
      </c>
      <c r="T75" s="48">
        <v>6077.5223655206864</v>
      </c>
      <c r="U75" s="48">
        <v>5920.1702470770479</v>
      </c>
      <c r="V75" s="48">
        <v>5828.6730675269082</v>
      </c>
      <c r="W75" s="48">
        <v>5812.0424669714703</v>
      </c>
      <c r="X75" s="48">
        <v>5759.7779629479355</v>
      </c>
      <c r="Y75" s="48">
        <v>5728.1483970364025</v>
      </c>
      <c r="Z75" s="48">
        <v>5695.6543498041028</v>
      </c>
      <c r="AA75" s="48">
        <v>5672.7354147565547</v>
      </c>
      <c r="AB75" s="48">
        <v>5638.0559413087594</v>
      </c>
      <c r="AC75" s="48">
        <v>5588.3203776563332</v>
      </c>
      <c r="AD75" s="48">
        <v>5577.9942517932668</v>
      </c>
      <c r="AE75" s="48">
        <v>5578.0021626286889</v>
      </c>
      <c r="AF75" s="48">
        <v>5548.993628580014</v>
      </c>
      <c r="AG75" s="48">
        <v>5477.3570784024769</v>
      </c>
      <c r="AH75" s="48">
        <v>5433.2560648858889</v>
      </c>
      <c r="AI75" s="48">
        <v>5363.6382960250376</v>
      </c>
      <c r="AJ75" s="48">
        <v>5331.8019592221353</v>
      </c>
      <c r="AK75" s="48">
        <v>5247.6769984223101</v>
      </c>
      <c r="AL75" s="48">
        <v>5249.5835733854055</v>
      </c>
      <c r="AM75" s="48">
        <v>5220.7885331058123</v>
      </c>
      <c r="AN75" s="48">
        <v>5206.1687012833727</v>
      </c>
      <c r="AO75" s="48">
        <v>5191.3957973123606</v>
      </c>
      <c r="AP75" s="48">
        <v>5175.6521546942949</v>
      </c>
      <c r="AQ75" s="48">
        <v>5186.0768934987918</v>
      </c>
      <c r="AR75" s="48">
        <v>5146.8506310643052</v>
      </c>
      <c r="AS75" s="48">
        <v>5134.533825144099</v>
      </c>
      <c r="AT75" s="48">
        <v>5146.4719094725615</v>
      </c>
      <c r="AU75" s="48">
        <v>5156.9418351686654</v>
      </c>
      <c r="AV75" s="48">
        <v>5135.8347899235187</v>
      </c>
      <c r="AW75" s="48">
        <v>5097.6730469500908</v>
      </c>
      <c r="AX75" s="48">
        <v>5099.9809246887035</v>
      </c>
      <c r="AY75" s="48">
        <v>5113.3303308624763</v>
      </c>
      <c r="AZ75" s="48">
        <v>5099.3685911019611</v>
      </c>
    </row>
    <row r="76" spans="1:52" ht="12" customHeight="1" x14ac:dyDescent="0.45">
      <c r="A76" s="278" t="s">
        <v>373</v>
      </c>
      <c r="B76" s="48">
        <v>3866.5767455491005</v>
      </c>
      <c r="C76" s="48">
        <v>3795.8461307542084</v>
      </c>
      <c r="D76" s="48">
        <v>3481.8887093422318</v>
      </c>
      <c r="E76" s="48">
        <v>3665.5906812393246</v>
      </c>
      <c r="F76" s="48">
        <v>4234.6108795304526</v>
      </c>
      <c r="G76" s="48">
        <v>4064.130686840454</v>
      </c>
      <c r="H76" s="48">
        <v>4045.3819998294593</v>
      </c>
      <c r="I76" s="48">
        <v>3534.0442498639436</v>
      </c>
      <c r="J76" s="48">
        <v>3394.8722485469525</v>
      </c>
      <c r="K76" s="48">
        <v>2899.6893756150484</v>
      </c>
      <c r="L76" s="48">
        <v>2975.3863407594072</v>
      </c>
      <c r="M76" s="48">
        <v>2890.2141996098803</v>
      </c>
      <c r="N76" s="48">
        <v>2353.7659460689592</v>
      </c>
      <c r="O76" s="48">
        <v>2239.7766545588975</v>
      </c>
      <c r="P76" s="48">
        <v>2129.5973503257328</v>
      </c>
      <c r="Q76" s="48">
        <v>2165.0292365449013</v>
      </c>
      <c r="R76" s="48">
        <v>2272.4428827100637</v>
      </c>
      <c r="S76" s="48">
        <v>2313.9879501177729</v>
      </c>
      <c r="T76" s="48">
        <v>2337.3418214843668</v>
      </c>
      <c r="U76" s="48">
        <v>2339.3100956128874</v>
      </c>
      <c r="V76" s="48">
        <v>2344.737971636911</v>
      </c>
      <c r="W76" s="48">
        <v>2286.3156144534296</v>
      </c>
      <c r="X76" s="48">
        <v>2298.3426216856483</v>
      </c>
      <c r="Y76" s="48">
        <v>2303.9858502295529</v>
      </c>
      <c r="Z76" s="48">
        <v>2279.5055808755096</v>
      </c>
      <c r="AA76" s="48">
        <v>2267.6833612350533</v>
      </c>
      <c r="AB76" s="48">
        <v>2252.1985396045175</v>
      </c>
      <c r="AC76" s="48">
        <v>2221.0303163344015</v>
      </c>
      <c r="AD76" s="48">
        <v>2214.0296535881057</v>
      </c>
      <c r="AE76" s="48">
        <v>2210.3543021321457</v>
      </c>
      <c r="AF76" s="48">
        <v>2212.7578142959965</v>
      </c>
      <c r="AG76" s="48">
        <v>2201.5053300435129</v>
      </c>
      <c r="AH76" s="48">
        <v>2202.1921534918192</v>
      </c>
      <c r="AI76" s="48">
        <v>2193.4350619051979</v>
      </c>
      <c r="AJ76" s="48">
        <v>2181.634198470937</v>
      </c>
      <c r="AK76" s="48">
        <v>2154.7058633342858</v>
      </c>
      <c r="AL76" s="48">
        <v>2154.2769770759282</v>
      </c>
      <c r="AM76" s="48">
        <v>2150.6725685663187</v>
      </c>
      <c r="AN76" s="48">
        <v>2158.7225492577727</v>
      </c>
      <c r="AO76" s="48">
        <v>2163.2498337360503</v>
      </c>
      <c r="AP76" s="48">
        <v>2170.7900608279128</v>
      </c>
      <c r="AQ76" s="48">
        <v>2096.3234209487227</v>
      </c>
      <c r="AR76" s="48">
        <v>2095.6932296533</v>
      </c>
      <c r="AS76" s="48">
        <v>2093.1906212303797</v>
      </c>
      <c r="AT76" s="48">
        <v>2073.4874545472157</v>
      </c>
      <c r="AU76" s="48">
        <v>2060.8312339478789</v>
      </c>
      <c r="AV76" s="48">
        <v>2045.7341724473174</v>
      </c>
      <c r="AW76" s="48">
        <v>2020.5574519193458</v>
      </c>
      <c r="AX76" s="48">
        <v>2015.1436724023238</v>
      </c>
      <c r="AY76" s="48">
        <v>2009.9541063541089</v>
      </c>
      <c r="AZ76" s="48">
        <v>2011.5989431254811</v>
      </c>
    </row>
    <row r="77" spans="1:52" ht="12" customHeight="1" x14ac:dyDescent="0.45">
      <c r="A77" s="364" t="s">
        <v>374</v>
      </c>
      <c r="B77" s="365">
        <v>67414.864314295832</v>
      </c>
      <c r="C77" s="365">
        <v>66130.426447226811</v>
      </c>
      <c r="D77" s="365">
        <v>61327.040192631655</v>
      </c>
      <c r="E77" s="365">
        <v>58288.266804194682</v>
      </c>
      <c r="F77" s="365">
        <v>54493.238832916089</v>
      </c>
      <c r="G77" s="365">
        <v>53674.241060895205</v>
      </c>
      <c r="H77" s="365">
        <v>50454.400431011869</v>
      </c>
      <c r="I77" s="365">
        <v>53709.655941039498</v>
      </c>
      <c r="J77" s="365">
        <v>53392.245385551585</v>
      </c>
      <c r="K77" s="365">
        <v>45746.179199904458</v>
      </c>
      <c r="L77" s="365">
        <v>48727.194261734723</v>
      </c>
      <c r="M77" s="365">
        <v>43204.054823901766</v>
      </c>
      <c r="N77" s="365">
        <v>42937.674230025725</v>
      </c>
      <c r="O77" s="365">
        <v>40962.575416123698</v>
      </c>
      <c r="P77" s="365">
        <v>40647.355310934916</v>
      </c>
      <c r="Q77" s="365">
        <v>39331.743881689297</v>
      </c>
      <c r="R77" s="365">
        <v>39764.933197666352</v>
      </c>
      <c r="S77" s="365">
        <v>40346.804449102427</v>
      </c>
      <c r="T77" s="365">
        <v>40443.194058758643</v>
      </c>
      <c r="U77" s="365">
        <v>40142.923444708118</v>
      </c>
      <c r="V77" s="365">
        <v>40021.537409807912</v>
      </c>
      <c r="W77" s="365">
        <v>40126.602558258804</v>
      </c>
      <c r="X77" s="365">
        <v>40414.10357153826</v>
      </c>
      <c r="Y77" s="365">
        <v>39722.076330200558</v>
      </c>
      <c r="Z77" s="365">
        <v>38943.610403577877</v>
      </c>
      <c r="AA77" s="365">
        <v>38954.290858536027</v>
      </c>
      <c r="AB77" s="365">
        <v>38854.922848624905</v>
      </c>
      <c r="AC77" s="365">
        <v>38753.8439139439</v>
      </c>
      <c r="AD77" s="365">
        <v>38121.381298888489</v>
      </c>
      <c r="AE77" s="365">
        <v>37920.618741478349</v>
      </c>
      <c r="AF77" s="365">
        <v>37765.306953318817</v>
      </c>
      <c r="AG77" s="365">
        <v>37747.472206961218</v>
      </c>
      <c r="AH77" s="365">
        <v>37325.925675117833</v>
      </c>
      <c r="AI77" s="365">
        <v>36907.174359072153</v>
      </c>
      <c r="AJ77" s="365">
        <v>36707.947738686591</v>
      </c>
      <c r="AK77" s="365">
        <v>36141.80691226347</v>
      </c>
      <c r="AL77" s="365">
        <v>36321.528439795744</v>
      </c>
      <c r="AM77" s="365">
        <v>36445.233751168344</v>
      </c>
      <c r="AN77" s="365">
        <v>36604.0917491808</v>
      </c>
      <c r="AO77" s="365">
        <v>36748.224126667999</v>
      </c>
      <c r="AP77" s="365">
        <v>36853.22736923855</v>
      </c>
      <c r="AQ77" s="365">
        <v>37051.051019023122</v>
      </c>
      <c r="AR77" s="365">
        <v>37237.493387082191</v>
      </c>
      <c r="AS77" s="365">
        <v>36522.201109192763</v>
      </c>
      <c r="AT77" s="365">
        <v>35914.816382963414</v>
      </c>
      <c r="AU77" s="365">
        <v>35848.388776960754</v>
      </c>
      <c r="AV77" s="365">
        <v>35624.52554152716</v>
      </c>
      <c r="AW77" s="365">
        <v>35384.577833803538</v>
      </c>
      <c r="AX77" s="365">
        <v>34885.971557008517</v>
      </c>
      <c r="AY77" s="365">
        <v>34691.941001782019</v>
      </c>
      <c r="AZ77" s="365">
        <v>34408.63504885674</v>
      </c>
    </row>
    <row r="78" spans="1:52" ht="12" customHeight="1" x14ac:dyDescent="0.45">
      <c r="A78" s="58" t="s">
        <v>41</v>
      </c>
      <c r="B78" s="44">
        <v>692356.36148369312</v>
      </c>
      <c r="C78" s="44">
        <v>681326.27590153378</v>
      </c>
      <c r="D78" s="44">
        <v>665012.8516175712</v>
      </c>
      <c r="E78" s="44">
        <v>680971.87371037039</v>
      </c>
      <c r="F78" s="44">
        <v>661937.46274472342</v>
      </c>
      <c r="G78" s="44">
        <v>637926.00973169017</v>
      </c>
      <c r="H78" s="44">
        <v>623502.00090357417</v>
      </c>
      <c r="I78" s="44">
        <v>623111.86612784467</v>
      </c>
      <c r="J78" s="44">
        <v>594407.05106091499</v>
      </c>
      <c r="K78" s="44">
        <v>480778.08373120928</v>
      </c>
      <c r="L78" s="44">
        <v>525853.77754605422</v>
      </c>
      <c r="M78" s="44">
        <v>512695.14273129916</v>
      </c>
      <c r="N78" s="44">
        <v>499886.60102996195</v>
      </c>
      <c r="O78" s="44">
        <v>496438.50151753228</v>
      </c>
      <c r="P78" s="44">
        <v>488285.00559645798</v>
      </c>
      <c r="Q78" s="44">
        <v>489352.86685809516</v>
      </c>
      <c r="R78" s="44">
        <v>487805.5487309079</v>
      </c>
      <c r="S78" s="44">
        <v>493597.34733497817</v>
      </c>
      <c r="T78" s="44">
        <v>479116.12186590198</v>
      </c>
      <c r="U78" s="44">
        <v>472302.80995718128</v>
      </c>
      <c r="V78" s="44">
        <v>467601.18500367732</v>
      </c>
      <c r="W78" s="44">
        <v>467197.85364336427</v>
      </c>
      <c r="X78" s="44">
        <v>463851.87339674623</v>
      </c>
      <c r="Y78" s="44">
        <v>455226.01856290648</v>
      </c>
      <c r="Z78" s="44">
        <v>451356.24349502131</v>
      </c>
      <c r="AA78" s="44">
        <v>449895.45189605997</v>
      </c>
      <c r="AB78" s="44">
        <v>450329.12391559011</v>
      </c>
      <c r="AC78" s="44">
        <v>449424.37292200793</v>
      </c>
      <c r="AD78" s="44">
        <v>448843.34581973648</v>
      </c>
      <c r="AE78" s="44">
        <v>447780.48577715765</v>
      </c>
      <c r="AF78" s="44">
        <v>443364.56270159071</v>
      </c>
      <c r="AG78" s="44">
        <v>441593.71421412961</v>
      </c>
      <c r="AH78" s="44">
        <v>435912.22810118907</v>
      </c>
      <c r="AI78" s="44">
        <v>427977.63117138186</v>
      </c>
      <c r="AJ78" s="44">
        <v>419774.40645251574</v>
      </c>
      <c r="AK78" s="44">
        <v>410789.48912340187</v>
      </c>
      <c r="AL78" s="44">
        <v>408194.51904538646</v>
      </c>
      <c r="AM78" s="44">
        <v>399704.56733508658</v>
      </c>
      <c r="AN78" s="44">
        <v>391054.23466671375</v>
      </c>
      <c r="AO78" s="44">
        <v>383439.71513072331</v>
      </c>
      <c r="AP78" s="44">
        <v>375023.9623510305</v>
      </c>
      <c r="AQ78" s="44">
        <v>368836.8529744306</v>
      </c>
      <c r="AR78" s="44">
        <v>361393.90651135467</v>
      </c>
      <c r="AS78" s="44">
        <v>351450.67035559332</v>
      </c>
      <c r="AT78" s="44">
        <v>342243.41823230579</v>
      </c>
      <c r="AU78" s="44">
        <v>337406.54779251863</v>
      </c>
      <c r="AV78" s="44">
        <v>331731.59821251477</v>
      </c>
      <c r="AW78" s="44">
        <v>318655.33862613718</v>
      </c>
      <c r="AX78" s="44">
        <v>312522.86076921143</v>
      </c>
      <c r="AY78" s="44">
        <v>300938.93089716858</v>
      </c>
      <c r="AZ78" s="44">
        <v>290912.60135168995</v>
      </c>
    </row>
    <row r="79" spans="1:52" ht="12" customHeight="1" x14ac:dyDescent="0.45">
      <c r="A79" s="366" t="s">
        <v>365</v>
      </c>
      <c r="B79" s="276">
        <v>248483.88100559459</v>
      </c>
      <c r="C79" s="276">
        <v>236528.97931171278</v>
      </c>
      <c r="D79" s="276">
        <v>229289.62545838839</v>
      </c>
      <c r="E79" s="276">
        <v>239790.28048841824</v>
      </c>
      <c r="F79" s="276">
        <v>238300.46383941802</v>
      </c>
      <c r="G79" s="276">
        <v>226719.57774297954</v>
      </c>
      <c r="H79" s="276">
        <v>230220.34810671466</v>
      </c>
      <c r="I79" s="276">
        <v>222608.69579094386</v>
      </c>
      <c r="J79" s="276">
        <v>208721.65909693501</v>
      </c>
      <c r="K79" s="276">
        <v>148674.4264832937</v>
      </c>
      <c r="L79" s="276">
        <v>183354.25409232281</v>
      </c>
      <c r="M79" s="276">
        <v>181673.72590603831</v>
      </c>
      <c r="N79" s="276">
        <v>176299.72203683556</v>
      </c>
      <c r="O79" s="276">
        <v>176378.18358804644</v>
      </c>
      <c r="P79" s="276">
        <v>175842.588141657</v>
      </c>
      <c r="Q79" s="276">
        <v>178483.91338641514</v>
      </c>
      <c r="R79" s="276">
        <v>173579.81569731823</v>
      </c>
      <c r="S79" s="276">
        <v>176029.15823242642</v>
      </c>
      <c r="T79" s="276">
        <v>165666.18677086511</v>
      </c>
      <c r="U79" s="276">
        <v>163441.15390054826</v>
      </c>
      <c r="V79" s="276">
        <v>160501.35283485174</v>
      </c>
      <c r="W79" s="276">
        <v>159969.02479208077</v>
      </c>
      <c r="X79" s="276">
        <v>158444.69414383385</v>
      </c>
      <c r="Y79" s="276">
        <v>154757.86634263158</v>
      </c>
      <c r="Z79" s="276">
        <v>153751.3495151489</v>
      </c>
      <c r="AA79" s="276">
        <v>153549.26610750117</v>
      </c>
      <c r="AB79" s="276">
        <v>154043.89845045088</v>
      </c>
      <c r="AC79" s="276">
        <v>154641.3817209432</v>
      </c>
      <c r="AD79" s="276">
        <v>155133.30695677508</v>
      </c>
      <c r="AE79" s="276">
        <v>154872.35548515094</v>
      </c>
      <c r="AF79" s="276">
        <v>153556.2148066606</v>
      </c>
      <c r="AG79" s="276">
        <v>152958.50923739871</v>
      </c>
      <c r="AH79" s="276">
        <v>151410.93867463808</v>
      </c>
      <c r="AI79" s="276">
        <v>148795.66907444992</v>
      </c>
      <c r="AJ79" s="276">
        <v>145779.2177244004</v>
      </c>
      <c r="AK79" s="276">
        <v>143062.84609837426</v>
      </c>
      <c r="AL79" s="276">
        <v>141503.1495384812</v>
      </c>
      <c r="AM79" s="276">
        <v>139095.98948623496</v>
      </c>
      <c r="AN79" s="276">
        <v>135738.21245464633</v>
      </c>
      <c r="AO79" s="276">
        <v>133092.97028067033</v>
      </c>
      <c r="AP79" s="276">
        <v>130354.32168371054</v>
      </c>
      <c r="AQ79" s="276">
        <v>128691.80259887055</v>
      </c>
      <c r="AR79" s="276">
        <v>126511.83421375691</v>
      </c>
      <c r="AS79" s="276">
        <v>124049.56362489647</v>
      </c>
      <c r="AT79" s="276">
        <v>120695.85446112235</v>
      </c>
      <c r="AU79" s="276">
        <v>118623.23007248223</v>
      </c>
      <c r="AV79" s="276">
        <v>116136.85737086534</v>
      </c>
      <c r="AW79" s="276">
        <v>111468.69098341432</v>
      </c>
      <c r="AX79" s="276">
        <v>108484.00359685111</v>
      </c>
      <c r="AY79" s="276">
        <v>101869.27917984636</v>
      </c>
      <c r="AZ79" s="276">
        <v>97345.513625670093</v>
      </c>
    </row>
    <row r="80" spans="1:52" ht="12" customHeight="1" x14ac:dyDescent="0.45">
      <c r="A80" s="83" t="s">
        <v>366</v>
      </c>
      <c r="B80" s="48">
        <v>15249.69233778019</v>
      </c>
      <c r="C80" s="48">
        <v>14725.801610753551</v>
      </c>
      <c r="D80" s="48">
        <v>14886.965737552324</v>
      </c>
      <c r="E80" s="48">
        <v>13900.644155645881</v>
      </c>
      <c r="F80" s="48">
        <v>13587.911881641216</v>
      </c>
      <c r="G80" s="48">
        <v>13201.63815744629</v>
      </c>
      <c r="H80" s="48">
        <v>12749.414183894096</v>
      </c>
      <c r="I80" s="48">
        <v>12028.110345621802</v>
      </c>
      <c r="J80" s="48">
        <v>11441.663318696515</v>
      </c>
      <c r="K80" s="48">
        <v>9706.1594255252621</v>
      </c>
      <c r="L80" s="48">
        <v>10391.146258517658</v>
      </c>
      <c r="M80" s="48">
        <v>11035.124766510242</v>
      </c>
      <c r="N80" s="48">
        <v>10220.380047355187</v>
      </c>
      <c r="O80" s="48">
        <v>10328.969135752757</v>
      </c>
      <c r="P80" s="48">
        <v>9819.8038713841779</v>
      </c>
      <c r="Q80" s="48">
        <v>10124.174743239608</v>
      </c>
      <c r="R80" s="48">
        <v>10189.137544153455</v>
      </c>
      <c r="S80" s="48">
        <v>10556.70349255574</v>
      </c>
      <c r="T80" s="48">
        <v>10299.835752763869</v>
      </c>
      <c r="U80" s="48">
        <v>10048.056406017207</v>
      </c>
      <c r="V80" s="48">
        <v>9905.973704700662</v>
      </c>
      <c r="W80" s="48">
        <v>9879.6551820735549</v>
      </c>
      <c r="X80" s="48">
        <v>9815.6367581217091</v>
      </c>
      <c r="Y80" s="48">
        <v>9736.1947016489576</v>
      </c>
      <c r="Z80" s="48">
        <v>9664.1634319108252</v>
      </c>
      <c r="AA80" s="48">
        <v>9630.7935260519462</v>
      </c>
      <c r="AB80" s="48">
        <v>9613.0277902730304</v>
      </c>
      <c r="AC80" s="48">
        <v>9611.670435652486</v>
      </c>
      <c r="AD80" s="48">
        <v>9601.436825071276</v>
      </c>
      <c r="AE80" s="48">
        <v>9534.4202395280154</v>
      </c>
      <c r="AF80" s="48">
        <v>9473.3797345678649</v>
      </c>
      <c r="AG80" s="48">
        <v>9460.2904194141338</v>
      </c>
      <c r="AH80" s="48">
        <v>9391.9856576810598</v>
      </c>
      <c r="AI80" s="48">
        <v>9330.6859928550148</v>
      </c>
      <c r="AJ80" s="48">
        <v>9230.1563231541622</v>
      </c>
      <c r="AK80" s="48">
        <v>9101.556664905409</v>
      </c>
      <c r="AL80" s="48">
        <v>9019.1326137677643</v>
      </c>
      <c r="AM80" s="48">
        <v>8924.7416733894734</v>
      </c>
      <c r="AN80" s="48">
        <v>8788.9078239399696</v>
      </c>
      <c r="AO80" s="48">
        <v>8700.3160405697981</v>
      </c>
      <c r="AP80" s="48">
        <v>8598.225902133312</v>
      </c>
      <c r="AQ80" s="48">
        <v>8520.1920617365449</v>
      </c>
      <c r="AR80" s="48">
        <v>8408.7762658244992</v>
      </c>
      <c r="AS80" s="48">
        <v>8339.7164518108293</v>
      </c>
      <c r="AT80" s="48">
        <v>8159.6426683632562</v>
      </c>
      <c r="AU80" s="48">
        <v>7979.9428573938267</v>
      </c>
      <c r="AV80" s="48">
        <v>7795.48159170278</v>
      </c>
      <c r="AW80" s="48">
        <v>7449.9865038726621</v>
      </c>
      <c r="AX80" s="48">
        <v>7315.5736473074921</v>
      </c>
      <c r="AY80" s="48">
        <v>7160.078122459623</v>
      </c>
      <c r="AZ80" s="48">
        <v>6882.6751467431077</v>
      </c>
    </row>
    <row r="81" spans="1:52" ht="12" customHeight="1" x14ac:dyDescent="0.45">
      <c r="A81" s="83" t="s">
        <v>367</v>
      </c>
      <c r="B81" s="48">
        <v>88057.005785691974</v>
      </c>
      <c r="C81" s="48">
        <v>90808.512295677167</v>
      </c>
      <c r="D81" s="48">
        <v>90601.519645612483</v>
      </c>
      <c r="E81" s="48">
        <v>95718.456410392188</v>
      </c>
      <c r="F81" s="48">
        <v>88470.235731558423</v>
      </c>
      <c r="G81" s="48">
        <v>86063.288575911138</v>
      </c>
      <c r="H81" s="48">
        <v>80996.998381603888</v>
      </c>
      <c r="I81" s="48">
        <v>84659.55171637726</v>
      </c>
      <c r="J81" s="48">
        <v>82103.271822684052</v>
      </c>
      <c r="K81" s="48">
        <v>72317.782591168652</v>
      </c>
      <c r="L81" s="48">
        <v>73423.176503137613</v>
      </c>
      <c r="M81" s="48">
        <v>73830.821767879315</v>
      </c>
      <c r="N81" s="48">
        <v>74000.990537132297</v>
      </c>
      <c r="O81" s="48">
        <v>75866.417718188153</v>
      </c>
      <c r="P81" s="48">
        <v>75091.448044045377</v>
      </c>
      <c r="Q81" s="48">
        <v>73576.899819742655</v>
      </c>
      <c r="R81" s="48">
        <v>73260.91222874439</v>
      </c>
      <c r="S81" s="48">
        <v>74536.837700183765</v>
      </c>
      <c r="T81" s="48">
        <v>73321.633221205571</v>
      </c>
      <c r="U81" s="48">
        <v>72274.463298002913</v>
      </c>
      <c r="V81" s="48">
        <v>71926.179753075034</v>
      </c>
      <c r="W81" s="48">
        <v>71542.841284628463</v>
      </c>
      <c r="X81" s="48">
        <v>70057.783292045802</v>
      </c>
      <c r="Y81" s="48">
        <v>67611.007601035773</v>
      </c>
      <c r="Z81" s="48">
        <v>66323.925265585523</v>
      </c>
      <c r="AA81" s="48">
        <v>65764.717119590889</v>
      </c>
      <c r="AB81" s="48">
        <v>65153.933817468067</v>
      </c>
      <c r="AC81" s="48">
        <v>63570.790086194997</v>
      </c>
      <c r="AD81" s="48">
        <v>62950.303602824264</v>
      </c>
      <c r="AE81" s="48">
        <v>62621.7062524543</v>
      </c>
      <c r="AF81" s="48">
        <v>60686.955810933861</v>
      </c>
      <c r="AG81" s="48">
        <v>60035.204616386036</v>
      </c>
      <c r="AH81" s="48">
        <v>58066.612984975953</v>
      </c>
      <c r="AI81" s="48">
        <v>55605.215472828051</v>
      </c>
      <c r="AJ81" s="48">
        <v>53887.986176347622</v>
      </c>
      <c r="AK81" s="48">
        <v>51353.230099964429</v>
      </c>
      <c r="AL81" s="48">
        <v>51119.507708317455</v>
      </c>
      <c r="AM81" s="48">
        <v>48964.81645109543</v>
      </c>
      <c r="AN81" s="48">
        <v>46703.852344050247</v>
      </c>
      <c r="AO81" s="48">
        <v>44856.699259937726</v>
      </c>
      <c r="AP81" s="48">
        <v>43050.766209992653</v>
      </c>
      <c r="AQ81" s="48">
        <v>41247.837474167747</v>
      </c>
      <c r="AR81" s="48">
        <v>39463.283564011574</v>
      </c>
      <c r="AS81" s="48">
        <v>36951.826212651737</v>
      </c>
      <c r="AT81" s="48">
        <v>35246.450873721478</v>
      </c>
      <c r="AU81" s="48">
        <v>34428.816060939971</v>
      </c>
      <c r="AV81" s="48">
        <v>32996.764817131203</v>
      </c>
      <c r="AW81" s="48">
        <v>30284.740051091536</v>
      </c>
      <c r="AX81" s="48">
        <v>29068.11492328539</v>
      </c>
      <c r="AY81" s="48">
        <v>27588.459138338374</v>
      </c>
      <c r="AZ81" s="48">
        <v>25969.963715133112</v>
      </c>
    </row>
    <row r="82" spans="1:52" ht="12" customHeight="1" x14ac:dyDescent="0.45">
      <c r="A82" s="83" t="s">
        <v>368</v>
      </c>
      <c r="B82" s="48">
        <v>116293.94746407264</v>
      </c>
      <c r="C82" s="48">
        <v>115404.12097073853</v>
      </c>
      <c r="D82" s="48">
        <v>112036.17720467894</v>
      </c>
      <c r="E82" s="48">
        <v>115646.73543101834</v>
      </c>
      <c r="F82" s="48">
        <v>117271.35862149042</v>
      </c>
      <c r="G82" s="48">
        <v>117579.03826117536</v>
      </c>
      <c r="H82" s="48">
        <v>114047.75044645352</v>
      </c>
      <c r="I82" s="48">
        <v>118985.59666011481</v>
      </c>
      <c r="J82" s="48">
        <v>118752.28396808942</v>
      </c>
      <c r="K82" s="48">
        <v>95648.108430653345</v>
      </c>
      <c r="L82" s="48">
        <v>98002.505874947747</v>
      </c>
      <c r="M82" s="48">
        <v>98572.486038144794</v>
      </c>
      <c r="N82" s="48">
        <v>92437.690314550666</v>
      </c>
      <c r="O82" s="48">
        <v>87828.677839925353</v>
      </c>
      <c r="P82" s="48">
        <v>86929.828704276035</v>
      </c>
      <c r="Q82" s="48">
        <v>86811.284957543059</v>
      </c>
      <c r="R82" s="48">
        <v>87443.090381604532</v>
      </c>
      <c r="S82" s="48">
        <v>86802.350774701816</v>
      </c>
      <c r="T82" s="48">
        <v>84198.264819106262</v>
      </c>
      <c r="U82" s="48">
        <v>82300.937628386688</v>
      </c>
      <c r="V82" s="48">
        <v>81491.62510074013</v>
      </c>
      <c r="W82" s="48">
        <v>81529.979457385154</v>
      </c>
      <c r="X82" s="48">
        <v>80976.511020784907</v>
      </c>
      <c r="Y82" s="48">
        <v>79470.933787220056</v>
      </c>
      <c r="Z82" s="48">
        <v>79173.025367850947</v>
      </c>
      <c r="AA82" s="48">
        <v>78665.213368761208</v>
      </c>
      <c r="AB82" s="48">
        <v>79373.353277813789</v>
      </c>
      <c r="AC82" s="48">
        <v>79550.322359107289</v>
      </c>
      <c r="AD82" s="48">
        <v>79689.101412482938</v>
      </c>
      <c r="AE82" s="48">
        <v>79727.922925427469</v>
      </c>
      <c r="AF82" s="48">
        <v>79001.194135119178</v>
      </c>
      <c r="AG82" s="48">
        <v>78922.719277236349</v>
      </c>
      <c r="AH82" s="48">
        <v>77914.355111876474</v>
      </c>
      <c r="AI82" s="48">
        <v>76674.013127847793</v>
      </c>
      <c r="AJ82" s="48">
        <v>74641.878568935106</v>
      </c>
      <c r="AK82" s="48">
        <v>72816.814252199605</v>
      </c>
      <c r="AL82" s="48">
        <v>72159.724123235239</v>
      </c>
      <c r="AM82" s="48">
        <v>69481.538724098995</v>
      </c>
      <c r="AN82" s="48">
        <v>66724.288565411713</v>
      </c>
      <c r="AO82" s="48">
        <v>63756.815469711932</v>
      </c>
      <c r="AP82" s="48">
        <v>60529.027132470437</v>
      </c>
      <c r="AQ82" s="48">
        <v>57666.876683612616</v>
      </c>
      <c r="AR82" s="48">
        <v>54536.688528653802</v>
      </c>
      <c r="AS82" s="48">
        <v>50658.453415232521</v>
      </c>
      <c r="AT82" s="48">
        <v>48271.772173484394</v>
      </c>
      <c r="AU82" s="48">
        <v>47373.141833518268</v>
      </c>
      <c r="AV82" s="48">
        <v>46251.523855660344</v>
      </c>
      <c r="AW82" s="48">
        <v>41758.318598200727</v>
      </c>
      <c r="AX82" s="48">
        <v>40759.834167253503</v>
      </c>
      <c r="AY82" s="48">
        <v>38362.587524624883</v>
      </c>
      <c r="AZ82" s="48">
        <v>35699.397418645349</v>
      </c>
    </row>
    <row r="83" spans="1:52" ht="12" customHeight="1" x14ac:dyDescent="0.45">
      <c r="A83" s="83" t="s">
        <v>369</v>
      </c>
      <c r="B83" s="48">
        <v>36935.601182965365</v>
      </c>
      <c r="C83" s="48">
        <v>35360.450298134754</v>
      </c>
      <c r="D83" s="48">
        <v>35349.656495995368</v>
      </c>
      <c r="E83" s="48">
        <v>36789.387712840617</v>
      </c>
      <c r="F83" s="48">
        <v>32654.938852870881</v>
      </c>
      <c r="G83" s="48">
        <v>33574.785570019259</v>
      </c>
      <c r="H83" s="48">
        <v>32674.985780608011</v>
      </c>
      <c r="I83" s="48">
        <v>32014.535838334054</v>
      </c>
      <c r="J83" s="48">
        <v>28665.61656166134</v>
      </c>
      <c r="K83" s="48">
        <v>26456.541810953393</v>
      </c>
      <c r="L83" s="48">
        <v>26981.332066466974</v>
      </c>
      <c r="M83" s="48">
        <v>24216.722906471408</v>
      </c>
      <c r="N83" s="48">
        <v>24342.000399586104</v>
      </c>
      <c r="O83" s="48">
        <v>25339.449502880499</v>
      </c>
      <c r="P83" s="48">
        <v>24170.778591011727</v>
      </c>
      <c r="Q83" s="48">
        <v>23534.127584006816</v>
      </c>
      <c r="R83" s="48">
        <v>23810.12384298036</v>
      </c>
      <c r="S83" s="48">
        <v>24411.215456210524</v>
      </c>
      <c r="T83" s="48">
        <v>24183.121194912666</v>
      </c>
      <c r="U83" s="48">
        <v>23845.702736759242</v>
      </c>
      <c r="V83" s="48">
        <v>23684.66416426616</v>
      </c>
      <c r="W83" s="48">
        <v>23610.283387001011</v>
      </c>
      <c r="X83" s="48">
        <v>23214.517558726038</v>
      </c>
      <c r="Y83" s="48">
        <v>22924.518752349755</v>
      </c>
      <c r="Z83" s="48">
        <v>22634.440025760432</v>
      </c>
      <c r="AA83" s="48">
        <v>22430.894142522266</v>
      </c>
      <c r="AB83" s="48">
        <v>22293.668145736789</v>
      </c>
      <c r="AC83" s="48">
        <v>22168.13901097887</v>
      </c>
      <c r="AD83" s="48">
        <v>22038.669350029253</v>
      </c>
      <c r="AE83" s="48">
        <v>21798.213253257582</v>
      </c>
      <c r="AF83" s="48">
        <v>21537.343002622547</v>
      </c>
      <c r="AG83" s="48">
        <v>21295.180615300229</v>
      </c>
      <c r="AH83" s="48">
        <v>20931.39350430802</v>
      </c>
      <c r="AI83" s="48">
        <v>20389.541598936357</v>
      </c>
      <c r="AJ83" s="48">
        <v>19492.991940110376</v>
      </c>
      <c r="AK83" s="48">
        <v>18739.387789852426</v>
      </c>
      <c r="AL83" s="48">
        <v>18238.385429323171</v>
      </c>
      <c r="AM83" s="48">
        <v>17282.935637826402</v>
      </c>
      <c r="AN83" s="48">
        <v>17133.643204108546</v>
      </c>
      <c r="AO83" s="48">
        <v>17024.533633709798</v>
      </c>
      <c r="AP83" s="48">
        <v>16505.092253869083</v>
      </c>
      <c r="AQ83" s="48">
        <v>16392.942803798498</v>
      </c>
      <c r="AR83" s="48">
        <v>15985.876789874475</v>
      </c>
      <c r="AS83" s="48">
        <v>15815.430638113145</v>
      </c>
      <c r="AT83" s="48">
        <v>15241.40642098581</v>
      </c>
      <c r="AU83" s="48">
        <v>14853.998644770321</v>
      </c>
      <c r="AV83" s="48">
        <v>14812.05464040249</v>
      </c>
      <c r="AW83" s="48">
        <v>14392.910164344421</v>
      </c>
      <c r="AX83" s="48">
        <v>14058.360166266026</v>
      </c>
      <c r="AY83" s="48">
        <v>13421.384956965128</v>
      </c>
      <c r="AZ83" s="48">
        <v>12794.951126479993</v>
      </c>
    </row>
    <row r="84" spans="1:52" ht="12" customHeight="1" x14ac:dyDescent="0.45">
      <c r="A84" s="83" t="s">
        <v>363</v>
      </c>
      <c r="B84" s="48">
        <v>56822.694817799122</v>
      </c>
      <c r="C84" s="48">
        <v>58136.58274272205</v>
      </c>
      <c r="D84" s="48">
        <v>59472.445678906894</v>
      </c>
      <c r="E84" s="48">
        <v>58908.113826623099</v>
      </c>
      <c r="F84" s="48">
        <v>57222.76349235433</v>
      </c>
      <c r="G84" s="48">
        <v>52768.673914169602</v>
      </c>
      <c r="H84" s="48">
        <v>49322.895790146526</v>
      </c>
      <c r="I84" s="48">
        <v>48771.928808517259</v>
      </c>
      <c r="J84" s="48">
        <v>46261.417014477302</v>
      </c>
      <c r="K84" s="48">
        <v>42992.906785074025</v>
      </c>
      <c r="L84" s="48">
        <v>44472.772353052475</v>
      </c>
      <c r="M84" s="48">
        <v>42212.97489571866</v>
      </c>
      <c r="N84" s="48">
        <v>43330.231829530167</v>
      </c>
      <c r="O84" s="48">
        <v>42871.837141729113</v>
      </c>
      <c r="P84" s="48">
        <v>42399.31778234728</v>
      </c>
      <c r="Q84" s="48">
        <v>43312.271016905215</v>
      </c>
      <c r="R84" s="48">
        <v>44660.691395103982</v>
      </c>
      <c r="S84" s="48">
        <v>45259.053271620658</v>
      </c>
      <c r="T84" s="48">
        <v>45467.814687583486</v>
      </c>
      <c r="U84" s="48">
        <v>45213.664031053537</v>
      </c>
      <c r="V84" s="48">
        <v>45280.022904375066</v>
      </c>
      <c r="W84" s="48">
        <v>45666.825652882624</v>
      </c>
      <c r="X84" s="48">
        <v>45987.298757716482</v>
      </c>
      <c r="Y84" s="48">
        <v>46063.578988618909</v>
      </c>
      <c r="Z84" s="48">
        <v>45963.857470951705</v>
      </c>
      <c r="AA84" s="48">
        <v>45979.390235704886</v>
      </c>
      <c r="AB84" s="48">
        <v>46053.981654064977</v>
      </c>
      <c r="AC84" s="48">
        <v>46173.426104209771</v>
      </c>
      <c r="AD84" s="48">
        <v>46314.535596724993</v>
      </c>
      <c r="AE84" s="48">
        <v>46260.287284496</v>
      </c>
      <c r="AF84" s="48">
        <v>46277.426930445123</v>
      </c>
      <c r="AG84" s="48">
        <v>46161.143218321689</v>
      </c>
      <c r="AH84" s="48">
        <v>45823.203926261151</v>
      </c>
      <c r="AI84" s="48">
        <v>45458.723760703397</v>
      </c>
      <c r="AJ84" s="48">
        <v>45223.046981748201</v>
      </c>
      <c r="AK84" s="48">
        <v>44888.871046491346</v>
      </c>
      <c r="AL84" s="48">
        <v>45133.898528916077</v>
      </c>
      <c r="AM84" s="48">
        <v>44942.38175220901</v>
      </c>
      <c r="AN84" s="48">
        <v>44754.220692054805</v>
      </c>
      <c r="AO84" s="48">
        <v>44624.198068637088</v>
      </c>
      <c r="AP84" s="48">
        <v>44481.690084384492</v>
      </c>
      <c r="AQ84" s="48">
        <v>44721.263443531963</v>
      </c>
      <c r="AR84" s="48">
        <v>44765.58980344241</v>
      </c>
      <c r="AS84" s="48">
        <v>44702.266826110092</v>
      </c>
      <c r="AT84" s="48">
        <v>44468.621803899419</v>
      </c>
      <c r="AU84" s="48">
        <v>44267.312619791868</v>
      </c>
      <c r="AV84" s="48">
        <v>44055.233925287626</v>
      </c>
      <c r="AW84" s="48">
        <v>43888.597329131313</v>
      </c>
      <c r="AX84" s="48">
        <v>43896.516740080857</v>
      </c>
      <c r="AY84" s="48">
        <v>43735.804406579198</v>
      </c>
      <c r="AZ84" s="48">
        <v>43652.946403459988</v>
      </c>
    </row>
    <row r="85" spans="1:52" ht="12" customHeight="1" x14ac:dyDescent="0.45">
      <c r="A85" s="83" t="s">
        <v>370</v>
      </c>
      <c r="B85" s="48">
        <v>11953.148014915274</v>
      </c>
      <c r="C85" s="48">
        <v>12587.543032557212</v>
      </c>
      <c r="D85" s="48">
        <v>11854.199068095095</v>
      </c>
      <c r="E85" s="48">
        <v>12138.834271001797</v>
      </c>
      <c r="F85" s="48">
        <v>11589.649425073403</v>
      </c>
      <c r="G85" s="48">
        <v>10472.312618749414</v>
      </c>
      <c r="H85" s="48">
        <v>10180.73292915877</v>
      </c>
      <c r="I85" s="48">
        <v>9882.3901641954126</v>
      </c>
      <c r="J85" s="48">
        <v>8011.069782597755</v>
      </c>
      <c r="K85" s="48">
        <v>6890.4536486834531</v>
      </c>
      <c r="L85" s="48">
        <v>7611.1722938759558</v>
      </c>
      <c r="M85" s="48">
        <v>7286.2381336247809</v>
      </c>
      <c r="N85" s="48">
        <v>7332.8160449522529</v>
      </c>
      <c r="O85" s="48">
        <v>7936.8343829792066</v>
      </c>
      <c r="P85" s="48">
        <v>6837.0067759226731</v>
      </c>
      <c r="Q85" s="48">
        <v>7110.8946384465453</v>
      </c>
      <c r="R85" s="48">
        <v>7571.6279979764122</v>
      </c>
      <c r="S85" s="48">
        <v>7686.9165268796041</v>
      </c>
      <c r="T85" s="48">
        <v>7764.5045445835176</v>
      </c>
      <c r="U85" s="48">
        <v>7725.2972877414641</v>
      </c>
      <c r="V85" s="48">
        <v>7705.9894970617179</v>
      </c>
      <c r="W85" s="48">
        <v>7764.1890957342994</v>
      </c>
      <c r="X85" s="48">
        <v>7825.4718035121259</v>
      </c>
      <c r="Y85" s="48">
        <v>7861.0023003050364</v>
      </c>
      <c r="Z85" s="48">
        <v>7898.981579141644</v>
      </c>
      <c r="AA85" s="48">
        <v>7948.8664566159787</v>
      </c>
      <c r="AB85" s="48">
        <v>7999.8932292261889</v>
      </c>
      <c r="AC85" s="48">
        <v>8064.379710062085</v>
      </c>
      <c r="AD85" s="48">
        <v>8123.6601671637281</v>
      </c>
      <c r="AE85" s="48">
        <v>8184.4200456921881</v>
      </c>
      <c r="AF85" s="48">
        <v>8239.6911275996463</v>
      </c>
      <c r="AG85" s="48">
        <v>8301.3740523284741</v>
      </c>
      <c r="AH85" s="48">
        <v>8368.2376163556983</v>
      </c>
      <c r="AI85" s="48">
        <v>8379.2574014495221</v>
      </c>
      <c r="AJ85" s="48">
        <v>8441.452614307098</v>
      </c>
      <c r="AK85" s="48">
        <v>8446.1010204877512</v>
      </c>
      <c r="AL85" s="48">
        <v>8478.5250598187449</v>
      </c>
      <c r="AM85" s="48">
        <v>8502.4962499108296</v>
      </c>
      <c r="AN85" s="48">
        <v>8567.1364424607054</v>
      </c>
      <c r="AO85" s="48">
        <v>8635.5283255749255</v>
      </c>
      <c r="AP85" s="48">
        <v>8667.1440814810776</v>
      </c>
      <c r="AQ85" s="48">
        <v>8636.4101948905427</v>
      </c>
      <c r="AR85" s="48">
        <v>8644.7706138837821</v>
      </c>
      <c r="AS85" s="48">
        <v>8630.913644813214</v>
      </c>
      <c r="AT85" s="48">
        <v>8584.3766897144833</v>
      </c>
      <c r="AU85" s="48">
        <v>8562.3973176230575</v>
      </c>
      <c r="AV85" s="48">
        <v>8606.6441795828487</v>
      </c>
      <c r="AW85" s="48">
        <v>8653.4020189182738</v>
      </c>
      <c r="AX85" s="48">
        <v>8699.2137422566393</v>
      </c>
      <c r="AY85" s="48">
        <v>8748.7982817302</v>
      </c>
      <c r="AZ85" s="48">
        <v>8802.960678593372</v>
      </c>
    </row>
    <row r="86" spans="1:52" ht="12" customHeight="1" x14ac:dyDescent="0.45">
      <c r="A86" s="83" t="s">
        <v>371</v>
      </c>
      <c r="B86" s="48">
        <v>28771.332922243866</v>
      </c>
      <c r="C86" s="48">
        <v>29749.108383643979</v>
      </c>
      <c r="D86" s="48">
        <v>28817.923923871276</v>
      </c>
      <c r="E86" s="48">
        <v>28211.819711807802</v>
      </c>
      <c r="F86" s="48">
        <v>27884.437488482654</v>
      </c>
      <c r="G86" s="48">
        <v>27273.966797606186</v>
      </c>
      <c r="H86" s="48">
        <v>27133.408105466871</v>
      </c>
      <c r="I86" s="48">
        <v>26375.920002741925</v>
      </c>
      <c r="J86" s="48">
        <v>24736.899489609379</v>
      </c>
      <c r="K86" s="48">
        <v>21861.480381567915</v>
      </c>
      <c r="L86" s="48">
        <v>22740.080353659705</v>
      </c>
      <c r="M86" s="48">
        <v>21194.277947545928</v>
      </c>
      <c r="N86" s="48">
        <v>20132.95285244516</v>
      </c>
      <c r="O86" s="48">
        <v>20418.869257625243</v>
      </c>
      <c r="P86" s="48">
        <v>18402.818774361935</v>
      </c>
      <c r="Q86" s="48">
        <v>18816.9190134286</v>
      </c>
      <c r="R86" s="48">
        <v>19126.713324793425</v>
      </c>
      <c r="S86" s="48">
        <v>19469.352573777614</v>
      </c>
      <c r="T86" s="48">
        <v>19356.702629117844</v>
      </c>
      <c r="U86" s="48">
        <v>19051.130881273835</v>
      </c>
      <c r="V86" s="48">
        <v>18910.428595635156</v>
      </c>
      <c r="W86" s="48">
        <v>19010.094151894631</v>
      </c>
      <c r="X86" s="48">
        <v>19057.73590583347</v>
      </c>
      <c r="Y86" s="48">
        <v>19046.705511629891</v>
      </c>
      <c r="Z86" s="48">
        <v>19027.730504413903</v>
      </c>
      <c r="AA86" s="48">
        <v>19031.60130478393</v>
      </c>
      <c r="AB86" s="48">
        <v>19052.190221018285</v>
      </c>
      <c r="AC86" s="48">
        <v>19081.06888692463</v>
      </c>
      <c r="AD86" s="48">
        <v>19078.926704395108</v>
      </c>
      <c r="AE86" s="48">
        <v>19072.185084911944</v>
      </c>
      <c r="AF86" s="48">
        <v>19065.298757447032</v>
      </c>
      <c r="AG86" s="48">
        <v>19032.95816233681</v>
      </c>
      <c r="AH86" s="48">
        <v>19044.126731597036</v>
      </c>
      <c r="AI86" s="48">
        <v>18880.277025309308</v>
      </c>
      <c r="AJ86" s="48">
        <v>18856.292227133094</v>
      </c>
      <c r="AK86" s="48">
        <v>18836.492377106537</v>
      </c>
      <c r="AL86" s="48">
        <v>18816.807053269727</v>
      </c>
      <c r="AM86" s="48">
        <v>18692.972507480979</v>
      </c>
      <c r="AN86" s="48">
        <v>18674.990140319482</v>
      </c>
      <c r="AO86" s="48">
        <v>18645.78429419524</v>
      </c>
      <c r="AP86" s="48">
        <v>18638.025418228088</v>
      </c>
      <c r="AQ86" s="48">
        <v>18626.076380351529</v>
      </c>
      <c r="AR86" s="48">
        <v>18597.049484107396</v>
      </c>
      <c r="AS86" s="48">
        <v>18552.573986397994</v>
      </c>
      <c r="AT86" s="48">
        <v>18440.517394031445</v>
      </c>
      <c r="AU86" s="48">
        <v>18251.546539921783</v>
      </c>
      <c r="AV86" s="48">
        <v>18270.943327984263</v>
      </c>
      <c r="AW86" s="48">
        <v>18255.884644490914</v>
      </c>
      <c r="AX86" s="48">
        <v>18240.147631810898</v>
      </c>
      <c r="AY86" s="48">
        <v>18237.31384762617</v>
      </c>
      <c r="AZ86" s="48">
        <v>18244.590653880783</v>
      </c>
    </row>
    <row r="87" spans="1:52" ht="12" customHeight="1" x14ac:dyDescent="0.45">
      <c r="A87" s="83" t="s">
        <v>372</v>
      </c>
      <c r="B87" s="48">
        <v>18507.616892785216</v>
      </c>
      <c r="C87" s="48">
        <v>18098.904677612758</v>
      </c>
      <c r="D87" s="48">
        <v>17895.40950249655</v>
      </c>
      <c r="E87" s="48">
        <v>17913.744217188469</v>
      </c>
      <c r="F87" s="48">
        <v>16227.853699387357</v>
      </c>
      <c r="G87" s="48">
        <v>12534.356345897708</v>
      </c>
      <c r="H87" s="48">
        <v>11675.684748686472</v>
      </c>
      <c r="I87" s="48">
        <v>10541.436610094785</v>
      </c>
      <c r="J87" s="48">
        <v>8926.0523720656201</v>
      </c>
      <c r="K87" s="48">
        <v>7584.3555987700438</v>
      </c>
      <c r="L87" s="48">
        <v>7174.7571475791028</v>
      </c>
      <c r="M87" s="48">
        <v>6578.5013458540661</v>
      </c>
      <c r="N87" s="48">
        <v>6498.37679147984</v>
      </c>
      <c r="O87" s="48">
        <v>6266.9108797229128</v>
      </c>
      <c r="P87" s="48">
        <v>6014.4622501912745</v>
      </c>
      <c r="Q87" s="48">
        <v>6085.6085801332938</v>
      </c>
      <c r="R87" s="48">
        <v>6126.0602378565964</v>
      </c>
      <c r="S87" s="48">
        <v>6184.9669074017893</v>
      </c>
      <c r="T87" s="48">
        <v>6077.5223655206864</v>
      </c>
      <c r="U87" s="48">
        <v>5920.1702470770479</v>
      </c>
      <c r="V87" s="48">
        <v>5828.6730675269082</v>
      </c>
      <c r="W87" s="48">
        <v>5812.0424669714703</v>
      </c>
      <c r="X87" s="48">
        <v>5759.7779629479355</v>
      </c>
      <c r="Y87" s="48">
        <v>5728.1483970364025</v>
      </c>
      <c r="Z87" s="48">
        <v>5695.6543498041028</v>
      </c>
      <c r="AA87" s="48">
        <v>5672.7354147565547</v>
      </c>
      <c r="AB87" s="48">
        <v>5638.0559413087594</v>
      </c>
      <c r="AC87" s="48">
        <v>5588.3203776563332</v>
      </c>
      <c r="AD87" s="48">
        <v>5577.9942517932668</v>
      </c>
      <c r="AE87" s="48">
        <v>5578.0021626286889</v>
      </c>
      <c r="AF87" s="48">
        <v>5548.993628580014</v>
      </c>
      <c r="AG87" s="48">
        <v>5477.3570784024769</v>
      </c>
      <c r="AH87" s="48">
        <v>5433.2560648858889</v>
      </c>
      <c r="AI87" s="48">
        <v>5363.6382960250376</v>
      </c>
      <c r="AJ87" s="48">
        <v>5331.8019592221353</v>
      </c>
      <c r="AK87" s="48">
        <v>5247.6769984223101</v>
      </c>
      <c r="AL87" s="48">
        <v>5249.5835733854055</v>
      </c>
      <c r="AM87" s="48">
        <v>5220.7885331058123</v>
      </c>
      <c r="AN87" s="48">
        <v>5206.1687012833727</v>
      </c>
      <c r="AO87" s="48">
        <v>5191.3957973123606</v>
      </c>
      <c r="AP87" s="48">
        <v>5175.6521546942949</v>
      </c>
      <c r="AQ87" s="48">
        <v>5186.0768934987918</v>
      </c>
      <c r="AR87" s="48">
        <v>5146.8506310643052</v>
      </c>
      <c r="AS87" s="48">
        <v>5134.533825144099</v>
      </c>
      <c r="AT87" s="48">
        <v>5146.4719094725615</v>
      </c>
      <c r="AU87" s="48">
        <v>5156.9418351686654</v>
      </c>
      <c r="AV87" s="48">
        <v>5135.8347899235187</v>
      </c>
      <c r="AW87" s="48">
        <v>5097.6730469500908</v>
      </c>
      <c r="AX87" s="48">
        <v>5099.9809246887035</v>
      </c>
      <c r="AY87" s="48">
        <v>5113.3303308624763</v>
      </c>
      <c r="AZ87" s="48">
        <v>5099.3685911019611</v>
      </c>
    </row>
    <row r="88" spans="1:52" ht="12" customHeight="1" x14ac:dyDescent="0.45">
      <c r="A88" s="83" t="s">
        <v>373</v>
      </c>
      <c r="B88" s="48">
        <v>3866.5767455491005</v>
      </c>
      <c r="C88" s="48">
        <v>3795.8461307542084</v>
      </c>
      <c r="D88" s="48">
        <v>3481.8887093422318</v>
      </c>
      <c r="E88" s="48">
        <v>3665.5906812393246</v>
      </c>
      <c r="F88" s="48">
        <v>4234.6108795304526</v>
      </c>
      <c r="G88" s="48">
        <v>4064.130686840454</v>
      </c>
      <c r="H88" s="48">
        <v>4045.3819998294593</v>
      </c>
      <c r="I88" s="48">
        <v>3534.0442498639436</v>
      </c>
      <c r="J88" s="48">
        <v>3394.8722485469525</v>
      </c>
      <c r="K88" s="48">
        <v>2899.6893756150484</v>
      </c>
      <c r="L88" s="48">
        <v>2975.3863407594072</v>
      </c>
      <c r="M88" s="48">
        <v>2890.2141996098803</v>
      </c>
      <c r="N88" s="48">
        <v>2353.7659460689592</v>
      </c>
      <c r="O88" s="48">
        <v>2239.7766545588975</v>
      </c>
      <c r="P88" s="48">
        <v>2129.5973503257328</v>
      </c>
      <c r="Q88" s="48">
        <v>2165.0292365449013</v>
      </c>
      <c r="R88" s="48">
        <v>2272.4428827100637</v>
      </c>
      <c r="S88" s="48">
        <v>2313.9879501177729</v>
      </c>
      <c r="T88" s="48">
        <v>2337.3418214843668</v>
      </c>
      <c r="U88" s="48">
        <v>2339.3100956128874</v>
      </c>
      <c r="V88" s="48">
        <v>2344.737971636911</v>
      </c>
      <c r="W88" s="48">
        <v>2286.3156144534296</v>
      </c>
      <c r="X88" s="48">
        <v>2298.3426216856483</v>
      </c>
      <c r="Y88" s="48">
        <v>2303.9858502295529</v>
      </c>
      <c r="Z88" s="48">
        <v>2279.5055808755096</v>
      </c>
      <c r="AA88" s="48">
        <v>2267.6833612350533</v>
      </c>
      <c r="AB88" s="48">
        <v>2252.1985396045175</v>
      </c>
      <c r="AC88" s="48">
        <v>2221.0303163344015</v>
      </c>
      <c r="AD88" s="48">
        <v>2214.0296535881057</v>
      </c>
      <c r="AE88" s="48">
        <v>2210.3543021321457</v>
      </c>
      <c r="AF88" s="48">
        <v>2212.7578142959965</v>
      </c>
      <c r="AG88" s="48">
        <v>2201.5053300435129</v>
      </c>
      <c r="AH88" s="48">
        <v>2202.1921534918192</v>
      </c>
      <c r="AI88" s="48">
        <v>2193.4350619051979</v>
      </c>
      <c r="AJ88" s="48">
        <v>2181.634198470937</v>
      </c>
      <c r="AK88" s="48">
        <v>2154.7058633342858</v>
      </c>
      <c r="AL88" s="48">
        <v>2154.2769770759282</v>
      </c>
      <c r="AM88" s="48">
        <v>2150.6725685663187</v>
      </c>
      <c r="AN88" s="48">
        <v>2158.7225492577727</v>
      </c>
      <c r="AO88" s="48">
        <v>2163.2498337360503</v>
      </c>
      <c r="AP88" s="48">
        <v>2170.7900608279128</v>
      </c>
      <c r="AQ88" s="48">
        <v>2096.3234209487227</v>
      </c>
      <c r="AR88" s="48">
        <v>2095.6932296533</v>
      </c>
      <c r="AS88" s="48">
        <v>2093.1906212303797</v>
      </c>
      <c r="AT88" s="48">
        <v>2073.4874545472157</v>
      </c>
      <c r="AU88" s="48">
        <v>2060.8312339478789</v>
      </c>
      <c r="AV88" s="48">
        <v>2045.7341724473174</v>
      </c>
      <c r="AW88" s="48">
        <v>2020.5574519193458</v>
      </c>
      <c r="AX88" s="48">
        <v>2015.1436724023238</v>
      </c>
      <c r="AY88" s="48">
        <v>2009.9541063541089</v>
      </c>
      <c r="AZ88" s="48">
        <v>2011.5989431254811</v>
      </c>
    </row>
    <row r="89" spans="1:52" ht="12" customHeight="1" x14ac:dyDescent="0.45">
      <c r="A89" s="367" t="s">
        <v>374</v>
      </c>
      <c r="B89" s="365">
        <v>67414.864314295832</v>
      </c>
      <c r="C89" s="365">
        <v>66130.426447226811</v>
      </c>
      <c r="D89" s="365">
        <v>61327.040192631655</v>
      </c>
      <c r="E89" s="365">
        <v>58288.266804194682</v>
      </c>
      <c r="F89" s="365">
        <v>54493.238832916089</v>
      </c>
      <c r="G89" s="365">
        <v>53674.241060895205</v>
      </c>
      <c r="H89" s="365">
        <v>50454.400431011869</v>
      </c>
      <c r="I89" s="365">
        <v>53709.655941039498</v>
      </c>
      <c r="J89" s="365">
        <v>53392.245385551585</v>
      </c>
      <c r="K89" s="365">
        <v>45746.179199904458</v>
      </c>
      <c r="L89" s="365">
        <v>48727.194261734723</v>
      </c>
      <c r="M89" s="365">
        <v>43204.054823901766</v>
      </c>
      <c r="N89" s="365">
        <v>42937.674230025725</v>
      </c>
      <c r="O89" s="365">
        <v>40962.575416123698</v>
      </c>
      <c r="P89" s="365">
        <v>40647.355310934916</v>
      </c>
      <c r="Q89" s="365">
        <v>39331.743881689297</v>
      </c>
      <c r="R89" s="365">
        <v>39764.933197666352</v>
      </c>
      <c r="S89" s="365">
        <v>40346.804449102427</v>
      </c>
      <c r="T89" s="365">
        <v>40443.194058758643</v>
      </c>
      <c r="U89" s="365">
        <v>40142.923444708118</v>
      </c>
      <c r="V89" s="365">
        <v>40021.537409807912</v>
      </c>
      <c r="W89" s="365">
        <v>40126.602558258804</v>
      </c>
      <c r="X89" s="365">
        <v>40414.10357153826</v>
      </c>
      <c r="Y89" s="365">
        <v>39722.076330200558</v>
      </c>
      <c r="Z89" s="365">
        <v>38943.610403577877</v>
      </c>
      <c r="AA89" s="365">
        <v>38954.290858536027</v>
      </c>
      <c r="AB89" s="365">
        <v>38854.922848624905</v>
      </c>
      <c r="AC89" s="365">
        <v>38753.8439139439</v>
      </c>
      <c r="AD89" s="365">
        <v>38121.381298888489</v>
      </c>
      <c r="AE89" s="365">
        <v>37920.618741478349</v>
      </c>
      <c r="AF89" s="365">
        <v>37765.306953318817</v>
      </c>
      <c r="AG89" s="365">
        <v>37747.472206961218</v>
      </c>
      <c r="AH89" s="365">
        <v>37325.925675117833</v>
      </c>
      <c r="AI89" s="365">
        <v>36907.174359072153</v>
      </c>
      <c r="AJ89" s="365">
        <v>36707.947738686591</v>
      </c>
      <c r="AK89" s="365">
        <v>36141.80691226347</v>
      </c>
      <c r="AL89" s="365">
        <v>36321.528439795744</v>
      </c>
      <c r="AM89" s="365">
        <v>36445.233751168344</v>
      </c>
      <c r="AN89" s="365">
        <v>36604.0917491808</v>
      </c>
      <c r="AO89" s="365">
        <v>36748.224126667999</v>
      </c>
      <c r="AP89" s="365">
        <v>36853.22736923855</v>
      </c>
      <c r="AQ89" s="365">
        <v>37051.051019023122</v>
      </c>
      <c r="AR89" s="365">
        <v>37237.493387082191</v>
      </c>
      <c r="AS89" s="365">
        <v>36522.201109192763</v>
      </c>
      <c r="AT89" s="365">
        <v>35914.816382963414</v>
      </c>
      <c r="AU89" s="365">
        <v>35848.388776960754</v>
      </c>
      <c r="AV89" s="365">
        <v>35624.52554152716</v>
      </c>
      <c r="AW89" s="365">
        <v>35384.577833803538</v>
      </c>
      <c r="AX89" s="365">
        <v>34885.971557008517</v>
      </c>
      <c r="AY89" s="365">
        <v>34691.941001782019</v>
      </c>
      <c r="AZ89" s="365">
        <v>34408.63504885674</v>
      </c>
    </row>
    <row r="90" spans="1:52" ht="12" customHeight="1" x14ac:dyDescent="0.45">
      <c r="A90" s="58" t="s">
        <v>42</v>
      </c>
      <c r="B90" s="44">
        <v>244766.84332487406</v>
      </c>
      <c r="C90" s="44">
        <v>234641.13161275254</v>
      </c>
      <c r="D90" s="44">
        <v>230572.67973804107</v>
      </c>
      <c r="E90" s="44">
        <v>236212.10957556401</v>
      </c>
      <c r="F90" s="44">
        <v>251340.11941229942</v>
      </c>
      <c r="G90" s="44">
        <v>256424.2686898121</v>
      </c>
      <c r="H90" s="44">
        <v>256219.20193438994</v>
      </c>
      <c r="I90" s="44">
        <v>271447.33134859189</v>
      </c>
      <c r="J90" s="44">
        <v>251921.92229495005</v>
      </c>
      <c r="K90" s="44">
        <v>203991.62888515089</v>
      </c>
      <c r="L90" s="44">
        <v>217654.11382473519</v>
      </c>
      <c r="M90" s="44">
        <v>214755.88443801686</v>
      </c>
      <c r="N90" s="44">
        <v>197556.05723741034</v>
      </c>
      <c r="O90" s="44">
        <v>194119.25052255823</v>
      </c>
      <c r="P90" s="44">
        <v>200184.81108517674</v>
      </c>
      <c r="Q90" s="44">
        <v>199346.61378308709</v>
      </c>
      <c r="R90" s="44">
        <v>200324.52249296382</v>
      </c>
      <c r="S90" s="44">
        <v>203191.26416846309</v>
      </c>
      <c r="T90" s="44">
        <v>204704.13573130546</v>
      </c>
      <c r="U90" s="44">
        <v>206128.53326023134</v>
      </c>
      <c r="V90" s="44">
        <v>206907.64322632668</v>
      </c>
      <c r="W90" s="44">
        <v>208210.46223342328</v>
      </c>
      <c r="X90" s="44">
        <v>210560.59918806332</v>
      </c>
      <c r="Y90" s="44">
        <v>211047.14535478197</v>
      </c>
      <c r="Z90" s="44">
        <v>211738.83145894244</v>
      </c>
      <c r="AA90" s="44">
        <v>213236.74259591129</v>
      </c>
      <c r="AB90" s="44">
        <v>215342.62021162646</v>
      </c>
      <c r="AC90" s="44">
        <v>217447.70881677253</v>
      </c>
      <c r="AD90" s="44">
        <v>219484.16608357275</v>
      </c>
      <c r="AE90" s="44">
        <v>221315.57517319525</v>
      </c>
      <c r="AF90" s="44">
        <v>222179.26495291549</v>
      </c>
      <c r="AG90" s="44">
        <v>223141.85369667888</v>
      </c>
      <c r="AH90" s="44">
        <v>223555.86265056324</v>
      </c>
      <c r="AI90" s="44">
        <v>222027.54055313845</v>
      </c>
      <c r="AJ90" s="44">
        <v>218481.23307482802</v>
      </c>
      <c r="AK90" s="44">
        <v>213911.34414175668</v>
      </c>
      <c r="AL90" s="44">
        <v>212039.34481324366</v>
      </c>
      <c r="AM90" s="44">
        <v>204578.23963826042</v>
      </c>
      <c r="AN90" s="44">
        <v>196033.57694280674</v>
      </c>
      <c r="AO90" s="44">
        <v>188512.69357456791</v>
      </c>
      <c r="AP90" s="44">
        <v>180069.39069560714</v>
      </c>
      <c r="AQ90" s="44">
        <v>175902.14753251139</v>
      </c>
      <c r="AR90" s="44">
        <v>169681.22481802086</v>
      </c>
      <c r="AS90" s="44">
        <v>163486.9075581088</v>
      </c>
      <c r="AT90" s="44">
        <v>155799.51844504883</v>
      </c>
      <c r="AU90" s="44">
        <v>154688.44388683786</v>
      </c>
      <c r="AV90" s="44">
        <v>149974.13706098174</v>
      </c>
      <c r="AW90" s="44">
        <v>135637.915541358</v>
      </c>
      <c r="AX90" s="44">
        <v>134476.12196718674</v>
      </c>
      <c r="AY90" s="44">
        <v>125261.99791861964</v>
      </c>
      <c r="AZ90" s="44">
        <v>117657.0678775558</v>
      </c>
    </row>
    <row r="91" spans="1:52" ht="12" customHeight="1" x14ac:dyDescent="0.45">
      <c r="A91" s="366" t="s">
        <v>365</v>
      </c>
      <c r="B91" s="276">
        <v>24336.294694642009</v>
      </c>
      <c r="C91" s="276">
        <v>20450.967988613451</v>
      </c>
      <c r="D91" s="276">
        <v>19210.344705954536</v>
      </c>
      <c r="E91" s="276">
        <v>20647.494768238215</v>
      </c>
      <c r="F91" s="276">
        <v>27081.046202788886</v>
      </c>
      <c r="G91" s="276">
        <v>31889.438546959878</v>
      </c>
      <c r="H91" s="276">
        <v>31077.397636145972</v>
      </c>
      <c r="I91" s="276">
        <v>37945.681091683371</v>
      </c>
      <c r="J91" s="276">
        <v>32592.69658725051</v>
      </c>
      <c r="K91" s="276">
        <v>24389.864529461702</v>
      </c>
      <c r="L91" s="276">
        <v>29627.804031825824</v>
      </c>
      <c r="M91" s="276">
        <v>24596.016293770801</v>
      </c>
      <c r="N91" s="276">
        <v>17136.216498394748</v>
      </c>
      <c r="O91" s="276">
        <v>19542.283822072386</v>
      </c>
      <c r="P91" s="276">
        <v>23291.528315733431</v>
      </c>
      <c r="Q91" s="276">
        <v>23647.529757524739</v>
      </c>
      <c r="R91" s="276">
        <v>22925.983550270783</v>
      </c>
      <c r="S91" s="276">
        <v>22945.606092681715</v>
      </c>
      <c r="T91" s="276">
        <v>22860.890898962636</v>
      </c>
      <c r="U91" s="276">
        <v>22992.106417790506</v>
      </c>
      <c r="V91" s="276">
        <v>22716.882170354584</v>
      </c>
      <c r="W91" s="276">
        <v>22706.52796988517</v>
      </c>
      <c r="X91" s="276">
        <v>22863.741753232189</v>
      </c>
      <c r="Y91" s="276">
        <v>22632.435412000028</v>
      </c>
      <c r="Z91" s="276">
        <v>22539.299713108208</v>
      </c>
      <c r="AA91" s="276">
        <v>22567.517026790039</v>
      </c>
      <c r="AB91" s="276">
        <v>22697.571464613211</v>
      </c>
      <c r="AC91" s="276">
        <v>22852.725878828307</v>
      </c>
      <c r="AD91" s="276">
        <v>23017.657572774417</v>
      </c>
      <c r="AE91" s="276">
        <v>23164.874249334218</v>
      </c>
      <c r="AF91" s="276">
        <v>23152.585694106729</v>
      </c>
      <c r="AG91" s="276">
        <v>23139.802854952282</v>
      </c>
      <c r="AH91" s="276">
        <v>23208.817527187319</v>
      </c>
      <c r="AI91" s="276">
        <v>22961.714898826554</v>
      </c>
      <c r="AJ91" s="276">
        <v>22665.115994703887</v>
      </c>
      <c r="AK91" s="276">
        <v>22310.841169199841</v>
      </c>
      <c r="AL91" s="276">
        <v>22147.265258020168</v>
      </c>
      <c r="AM91" s="276">
        <v>21800.239164133363</v>
      </c>
      <c r="AN91" s="276">
        <v>21259.208706113004</v>
      </c>
      <c r="AO91" s="276">
        <v>20907.110144614173</v>
      </c>
      <c r="AP91" s="276">
        <v>20524.127964847772</v>
      </c>
      <c r="AQ91" s="276">
        <v>20364.875235534204</v>
      </c>
      <c r="AR91" s="276">
        <v>20158.608339686176</v>
      </c>
      <c r="AS91" s="276">
        <v>19940.343171327313</v>
      </c>
      <c r="AT91" s="276">
        <v>19583.414930818333</v>
      </c>
      <c r="AU91" s="276">
        <v>19521.991370965479</v>
      </c>
      <c r="AV91" s="276">
        <v>19369.066634863801</v>
      </c>
      <c r="AW91" s="276">
        <v>18760.417491941596</v>
      </c>
      <c r="AX91" s="276">
        <v>18594.69007373479</v>
      </c>
      <c r="AY91" s="276">
        <v>18027.842582398149</v>
      </c>
      <c r="AZ91" s="276">
        <v>17659.099942368197</v>
      </c>
    </row>
    <row r="92" spans="1:52" ht="12" customHeight="1" x14ac:dyDescent="0.45">
      <c r="A92" s="83" t="s">
        <v>366</v>
      </c>
      <c r="B92" s="48">
        <v>8165.8665562790156</v>
      </c>
      <c r="C92" s="48">
        <v>8109.1586033441235</v>
      </c>
      <c r="D92" s="48">
        <v>8070.3191482253178</v>
      </c>
      <c r="E92" s="48">
        <v>7991.5484177487742</v>
      </c>
      <c r="F92" s="48">
        <v>7975.7998223400245</v>
      </c>
      <c r="G92" s="48">
        <v>7993.9027222950353</v>
      </c>
      <c r="H92" s="48">
        <v>7635.9486716337524</v>
      </c>
      <c r="I92" s="48">
        <v>7805.5771174866068</v>
      </c>
      <c r="J92" s="48">
        <v>7761.8658428654262</v>
      </c>
      <c r="K92" s="48">
        <v>5529.5241561970306</v>
      </c>
      <c r="L92" s="48">
        <v>6079.0976684073285</v>
      </c>
      <c r="M92" s="48">
        <v>6610.2151884929553</v>
      </c>
      <c r="N92" s="48">
        <v>5931.802731493377</v>
      </c>
      <c r="O92" s="48">
        <v>5730.2561651230426</v>
      </c>
      <c r="P92" s="48">
        <v>5758.0165998580032</v>
      </c>
      <c r="Q92" s="48">
        <v>5834.2801007158077</v>
      </c>
      <c r="R92" s="48">
        <v>5963.2415772441145</v>
      </c>
      <c r="S92" s="48">
        <v>6144.2991019383126</v>
      </c>
      <c r="T92" s="48">
        <v>6191.903762757388</v>
      </c>
      <c r="U92" s="48">
        <v>6215.0651286626926</v>
      </c>
      <c r="V92" s="48">
        <v>6228.511466485741</v>
      </c>
      <c r="W92" s="48">
        <v>6273.5954649727901</v>
      </c>
      <c r="X92" s="48">
        <v>6336.7587330919378</v>
      </c>
      <c r="Y92" s="48">
        <v>6376.0977416489086</v>
      </c>
      <c r="Z92" s="48">
        <v>6392.8211139224513</v>
      </c>
      <c r="AA92" s="48">
        <v>6435.6380342898219</v>
      </c>
      <c r="AB92" s="48">
        <v>6474.8543812441549</v>
      </c>
      <c r="AC92" s="48">
        <v>6513.3728614176543</v>
      </c>
      <c r="AD92" s="48">
        <v>6550.1342754348934</v>
      </c>
      <c r="AE92" s="48">
        <v>6578.4087180344704</v>
      </c>
      <c r="AF92" s="48">
        <v>6602.6805281917805</v>
      </c>
      <c r="AG92" s="48">
        <v>6626.4717908356906</v>
      </c>
      <c r="AH92" s="48">
        <v>6600.0087971414232</v>
      </c>
      <c r="AI92" s="48">
        <v>6541.8764662688263</v>
      </c>
      <c r="AJ92" s="48">
        <v>6357.9858417015475</v>
      </c>
      <c r="AK92" s="48">
        <v>6146.3436466350413</v>
      </c>
      <c r="AL92" s="48">
        <v>6046.2111908719398</v>
      </c>
      <c r="AM92" s="48">
        <v>5666.8664762816625</v>
      </c>
      <c r="AN92" s="48">
        <v>5257.3501864401223</v>
      </c>
      <c r="AO92" s="48">
        <v>4928.0054880488497</v>
      </c>
      <c r="AP92" s="48">
        <v>4571.0779950303177</v>
      </c>
      <c r="AQ92" s="48">
        <v>4428.512500023864</v>
      </c>
      <c r="AR92" s="48">
        <v>4167.3118724986889</v>
      </c>
      <c r="AS92" s="48">
        <v>3941.5842562304397</v>
      </c>
      <c r="AT92" s="48">
        <v>3552.4064828875335</v>
      </c>
      <c r="AU92" s="48">
        <v>3495.9548807686151</v>
      </c>
      <c r="AV92" s="48">
        <v>3283.7842477212098</v>
      </c>
      <c r="AW92" s="48">
        <v>2757.2095651199488</v>
      </c>
      <c r="AX92" s="48">
        <v>2748.1016062552876</v>
      </c>
      <c r="AY92" s="48">
        <v>2361.4177203546478</v>
      </c>
      <c r="AZ92" s="48">
        <v>2120.375857289956</v>
      </c>
    </row>
    <row r="93" spans="1:52" ht="12" customHeight="1" x14ac:dyDescent="0.45">
      <c r="A93" s="83" t="s">
        <v>367</v>
      </c>
      <c r="B93" s="48">
        <v>59564.59435833124</v>
      </c>
      <c r="C93" s="48">
        <v>56824.755038606556</v>
      </c>
      <c r="D93" s="48">
        <v>54073.654105299582</v>
      </c>
      <c r="E93" s="48">
        <v>56842.976770333436</v>
      </c>
      <c r="F93" s="48">
        <v>58561.108236955406</v>
      </c>
      <c r="G93" s="48">
        <v>60130.951585364834</v>
      </c>
      <c r="H93" s="48">
        <v>57361.177598571507</v>
      </c>
      <c r="I93" s="48">
        <v>60300.919238276329</v>
      </c>
      <c r="J93" s="48">
        <v>56705.368020784197</v>
      </c>
      <c r="K93" s="48">
        <v>48734.932198760005</v>
      </c>
      <c r="L93" s="48">
        <v>53748.53937907701</v>
      </c>
      <c r="M93" s="48">
        <v>55272.823032914246</v>
      </c>
      <c r="N93" s="48">
        <v>53601.506156841489</v>
      </c>
      <c r="O93" s="48">
        <v>52347.635289256657</v>
      </c>
      <c r="P93" s="48">
        <v>51398.724995232216</v>
      </c>
      <c r="Q93" s="48">
        <v>51275.08823589958</v>
      </c>
      <c r="R93" s="48">
        <v>50997.472720270271</v>
      </c>
      <c r="S93" s="48">
        <v>52792.121163755393</v>
      </c>
      <c r="T93" s="48">
        <v>53538.278226820214</v>
      </c>
      <c r="U93" s="48">
        <v>54447.740746838768</v>
      </c>
      <c r="V93" s="48">
        <v>55401.948690127349</v>
      </c>
      <c r="W93" s="48">
        <v>56064.461527552223</v>
      </c>
      <c r="X93" s="48">
        <v>56772.692810639601</v>
      </c>
      <c r="Y93" s="48">
        <v>57349.419321801528</v>
      </c>
      <c r="Z93" s="48">
        <v>57787.665433847738</v>
      </c>
      <c r="AA93" s="48">
        <v>58322.8958425854</v>
      </c>
      <c r="AB93" s="48">
        <v>58895.329103238371</v>
      </c>
      <c r="AC93" s="48">
        <v>59500.786312981712</v>
      </c>
      <c r="AD93" s="48">
        <v>60061.158921188588</v>
      </c>
      <c r="AE93" s="48">
        <v>60555.207691785101</v>
      </c>
      <c r="AF93" s="48">
        <v>60899.565664839218</v>
      </c>
      <c r="AG93" s="48">
        <v>61335.460910230278</v>
      </c>
      <c r="AH93" s="48">
        <v>61428.260901671165</v>
      </c>
      <c r="AI93" s="48">
        <v>61217.980263631493</v>
      </c>
      <c r="AJ93" s="48">
        <v>60348.238342970028</v>
      </c>
      <c r="AK93" s="48">
        <v>59050.307201664531</v>
      </c>
      <c r="AL93" s="48">
        <v>58655.449698899021</v>
      </c>
      <c r="AM93" s="48">
        <v>56187.774025450046</v>
      </c>
      <c r="AN93" s="48">
        <v>53497.645585809296</v>
      </c>
      <c r="AO93" s="48">
        <v>51182.145489188006</v>
      </c>
      <c r="AP93" s="48">
        <v>48539.811852711508</v>
      </c>
      <c r="AQ93" s="48">
        <v>47264.787539285433</v>
      </c>
      <c r="AR93" s="48">
        <v>45207.98846680596</v>
      </c>
      <c r="AS93" s="48">
        <v>42791.401737260763</v>
      </c>
      <c r="AT93" s="48">
        <v>39877.185096927729</v>
      </c>
      <c r="AU93" s="48">
        <v>39303.542352678938</v>
      </c>
      <c r="AV93" s="48">
        <v>37386.132701221308</v>
      </c>
      <c r="AW93" s="48">
        <v>32655.369777262298</v>
      </c>
      <c r="AX93" s="48">
        <v>31835.108196705911</v>
      </c>
      <c r="AY93" s="48">
        <v>28850.430390376125</v>
      </c>
      <c r="AZ93" s="48">
        <v>26161.37891156715</v>
      </c>
    </row>
    <row r="94" spans="1:52" ht="12" customHeight="1" x14ac:dyDescent="0.45">
      <c r="A94" s="83" t="s">
        <v>368</v>
      </c>
      <c r="B94" s="48">
        <v>139981.6118400807</v>
      </c>
      <c r="C94" s="48">
        <v>137221.36282301776</v>
      </c>
      <c r="D94" s="48">
        <v>136889.80093459788</v>
      </c>
      <c r="E94" s="48">
        <v>138630.80583976186</v>
      </c>
      <c r="F94" s="48">
        <v>144604.07624479078</v>
      </c>
      <c r="G94" s="48">
        <v>144619.17560323791</v>
      </c>
      <c r="H94" s="48">
        <v>148482.66377899967</v>
      </c>
      <c r="I94" s="48">
        <v>153750.78523461841</v>
      </c>
      <c r="J94" s="48">
        <v>143499.94749737522</v>
      </c>
      <c r="K94" s="48">
        <v>115342.94391506333</v>
      </c>
      <c r="L94" s="48">
        <v>116865.6425855813</v>
      </c>
      <c r="M94" s="48">
        <v>117414.99827032399</v>
      </c>
      <c r="N94" s="48">
        <v>110376.97835311359</v>
      </c>
      <c r="O94" s="48">
        <v>106078.17261203341</v>
      </c>
      <c r="P94" s="48">
        <v>109159.92823297602</v>
      </c>
      <c r="Q94" s="48">
        <v>108442.11951661522</v>
      </c>
      <c r="R94" s="48">
        <v>110015.06106544587</v>
      </c>
      <c r="S94" s="48">
        <v>110639.84454303409</v>
      </c>
      <c r="T94" s="48">
        <v>111328.30726834724</v>
      </c>
      <c r="U94" s="48">
        <v>111616.3910803645</v>
      </c>
      <c r="V94" s="48">
        <v>111651.48765740146</v>
      </c>
      <c r="W94" s="48">
        <v>112243.75767824672</v>
      </c>
      <c r="X94" s="48">
        <v>113564.16558931008</v>
      </c>
      <c r="Y94" s="48">
        <v>113606.72858365366</v>
      </c>
      <c r="Z94" s="48">
        <v>113928.26002446009</v>
      </c>
      <c r="AA94" s="48">
        <v>114760.99267259477</v>
      </c>
      <c r="AB94" s="48">
        <v>116045.62153106036</v>
      </c>
      <c r="AC94" s="48">
        <v>117288.27269685133</v>
      </c>
      <c r="AD94" s="48">
        <v>118498.38544038316</v>
      </c>
      <c r="AE94" s="48">
        <v>119592.80348473653</v>
      </c>
      <c r="AF94" s="48">
        <v>120034.24490137343</v>
      </c>
      <c r="AG94" s="48">
        <v>120483.16449348857</v>
      </c>
      <c r="AH94" s="48">
        <v>120696.65758093035</v>
      </c>
      <c r="AI94" s="48">
        <v>119608.11035391553</v>
      </c>
      <c r="AJ94" s="48">
        <v>117347.5234425885</v>
      </c>
      <c r="AK94" s="48">
        <v>114578.02864059852</v>
      </c>
      <c r="AL94" s="48">
        <v>113285.66646836375</v>
      </c>
      <c r="AM94" s="48">
        <v>108942.02565600592</v>
      </c>
      <c r="AN94" s="48">
        <v>103956.28701577036</v>
      </c>
      <c r="AO94" s="48">
        <v>99350.793305626197</v>
      </c>
      <c r="AP94" s="48">
        <v>94208.818449321057</v>
      </c>
      <c r="AQ94" s="48">
        <v>91535.599641327048</v>
      </c>
      <c r="AR94" s="48">
        <v>87756.949525295247</v>
      </c>
      <c r="AS94" s="48">
        <v>84347.608798310786</v>
      </c>
      <c r="AT94" s="48">
        <v>80237.833096806979</v>
      </c>
      <c r="AU94" s="48">
        <v>79739.110530739068</v>
      </c>
      <c r="AV94" s="48">
        <v>77218.600630412242</v>
      </c>
      <c r="AW94" s="48">
        <v>68664.729716744259</v>
      </c>
      <c r="AX94" s="48">
        <v>68407.713356103122</v>
      </c>
      <c r="AY94" s="48">
        <v>63049.304992527497</v>
      </c>
      <c r="AZ94" s="48">
        <v>58652.502376878205</v>
      </c>
    </row>
    <row r="95" spans="1:52" ht="12" customHeight="1" x14ac:dyDescent="0.45">
      <c r="A95" s="368" t="s">
        <v>602</v>
      </c>
      <c r="B95" s="55">
        <v>12718.475875541089</v>
      </c>
      <c r="C95" s="55">
        <v>12034.887159170645</v>
      </c>
      <c r="D95" s="55">
        <v>12328.560843963754</v>
      </c>
      <c r="E95" s="55">
        <v>12099.28377948175</v>
      </c>
      <c r="F95" s="55">
        <v>13118.088905424333</v>
      </c>
      <c r="G95" s="55">
        <v>11790.800231954425</v>
      </c>
      <c r="H95" s="55">
        <v>11662.014249039057</v>
      </c>
      <c r="I95" s="55">
        <v>11644.368666527158</v>
      </c>
      <c r="J95" s="55">
        <v>11362.0443466747</v>
      </c>
      <c r="K95" s="55">
        <v>9994.3640856688071</v>
      </c>
      <c r="L95" s="55">
        <v>11333.030159843718</v>
      </c>
      <c r="M95" s="55">
        <v>10861.831652514884</v>
      </c>
      <c r="N95" s="55">
        <v>10509.553497567127</v>
      </c>
      <c r="O95" s="55">
        <v>10420.902634072714</v>
      </c>
      <c r="P95" s="55">
        <v>10576.612941377076</v>
      </c>
      <c r="Q95" s="55">
        <v>10147.596172331756</v>
      </c>
      <c r="R95" s="55">
        <v>10422.763579732791</v>
      </c>
      <c r="S95" s="55">
        <v>10669.393267053581</v>
      </c>
      <c r="T95" s="55">
        <v>10784.755574418012</v>
      </c>
      <c r="U95" s="55">
        <v>10857.229886574874</v>
      </c>
      <c r="V95" s="55">
        <v>10908.81324195754</v>
      </c>
      <c r="W95" s="55">
        <v>10922.119592766359</v>
      </c>
      <c r="X95" s="55">
        <v>11023.240301789525</v>
      </c>
      <c r="Y95" s="55">
        <v>11082.464295677828</v>
      </c>
      <c r="Z95" s="55">
        <v>11090.785173603959</v>
      </c>
      <c r="AA95" s="55">
        <v>11149.699019651256</v>
      </c>
      <c r="AB95" s="55">
        <v>11229.243731470358</v>
      </c>
      <c r="AC95" s="55">
        <v>11292.551066693537</v>
      </c>
      <c r="AD95" s="55">
        <v>11356.829873791703</v>
      </c>
      <c r="AE95" s="55">
        <v>11424.281029304922</v>
      </c>
      <c r="AF95" s="55">
        <v>11490.188164404342</v>
      </c>
      <c r="AG95" s="55">
        <v>11556.953647172082</v>
      </c>
      <c r="AH95" s="55">
        <v>11622.117843632999</v>
      </c>
      <c r="AI95" s="55">
        <v>11697.85857049605</v>
      </c>
      <c r="AJ95" s="55">
        <v>11762.369452864064</v>
      </c>
      <c r="AK95" s="55">
        <v>11825.823483658747</v>
      </c>
      <c r="AL95" s="55">
        <v>11904.752197088801</v>
      </c>
      <c r="AM95" s="55">
        <v>11981.334316389435</v>
      </c>
      <c r="AN95" s="55">
        <v>12063.085448673961</v>
      </c>
      <c r="AO95" s="55">
        <v>12144.639147090682</v>
      </c>
      <c r="AP95" s="55">
        <v>12225.554433696489</v>
      </c>
      <c r="AQ95" s="55">
        <v>12308.372616340839</v>
      </c>
      <c r="AR95" s="55">
        <v>12390.366613734783</v>
      </c>
      <c r="AS95" s="55">
        <v>12465.969594979484</v>
      </c>
      <c r="AT95" s="55">
        <v>12548.67883760827</v>
      </c>
      <c r="AU95" s="55">
        <v>12627.84475168577</v>
      </c>
      <c r="AV95" s="55">
        <v>12716.552846763208</v>
      </c>
      <c r="AW95" s="55">
        <v>12800.188990289895</v>
      </c>
      <c r="AX95" s="55">
        <v>12890.508734387637</v>
      </c>
      <c r="AY95" s="55">
        <v>12973.002232963237</v>
      </c>
      <c r="AZ95" s="55">
        <v>13063.710789452291</v>
      </c>
    </row>
    <row r="97" spans="1:52" ht="12" customHeight="1" x14ac:dyDescent="0.45">
      <c r="A97" s="138" t="s">
        <v>603</v>
      </c>
      <c r="B97" s="28">
        <v>529.36099147418588</v>
      </c>
      <c r="C97" s="28">
        <v>518.13964024710788</v>
      </c>
      <c r="D97" s="28">
        <v>513.81186197920522</v>
      </c>
      <c r="E97" s="28">
        <v>534.30844595043231</v>
      </c>
      <c r="F97" s="28">
        <v>526.63025148106738</v>
      </c>
      <c r="G97" s="28">
        <v>514.10406546364129</v>
      </c>
      <c r="H97" s="28">
        <v>488.94667070783635</v>
      </c>
      <c r="I97" s="28">
        <v>482.41547519903872</v>
      </c>
      <c r="J97" s="28">
        <v>470.68660825377333</v>
      </c>
      <c r="K97" s="28">
        <v>437.85404444061447</v>
      </c>
      <c r="L97" s="28">
        <v>444.32792934389721</v>
      </c>
      <c r="M97" s="28">
        <v>418.53223448997414</v>
      </c>
      <c r="N97" s="28">
        <v>408.85797899603716</v>
      </c>
      <c r="O97" s="28">
        <v>404.15881693742989</v>
      </c>
      <c r="P97" s="28">
        <v>390.41860337681175</v>
      </c>
      <c r="Q97" s="28">
        <v>379.38268284286994</v>
      </c>
      <c r="R97" s="28">
        <v>371.67263940975181</v>
      </c>
      <c r="S97" s="28">
        <v>368.19251581133511</v>
      </c>
      <c r="T97" s="28">
        <v>353.18343226941789</v>
      </c>
      <c r="U97" s="28">
        <v>343.63763589679718</v>
      </c>
      <c r="V97" s="28">
        <v>336.0617829347097</v>
      </c>
      <c r="W97" s="28">
        <v>331.72901321986984</v>
      </c>
      <c r="X97" s="28">
        <v>326.94711873429014</v>
      </c>
      <c r="Y97" s="28">
        <v>319.11375139437791</v>
      </c>
      <c r="Z97" s="28">
        <v>314.01174665560598</v>
      </c>
      <c r="AA97" s="28">
        <v>310.65303907237745</v>
      </c>
      <c r="AB97" s="28">
        <v>308.48524699644884</v>
      </c>
      <c r="AC97" s="28">
        <v>305.71313027046523</v>
      </c>
      <c r="AD97" s="28">
        <v>303.07231375552487</v>
      </c>
      <c r="AE97" s="28">
        <v>300.15052068615029</v>
      </c>
      <c r="AF97" s="28">
        <v>295.35199339132674</v>
      </c>
      <c r="AG97" s="28">
        <v>291.85445065090693</v>
      </c>
      <c r="AH97" s="28">
        <v>286.47333655452127</v>
      </c>
      <c r="AI97" s="28">
        <v>279.35290353204101</v>
      </c>
      <c r="AJ97" s="28">
        <v>271.35539126103691</v>
      </c>
      <c r="AK97" s="28">
        <v>262.71345219128477</v>
      </c>
      <c r="AL97" s="28">
        <v>257.94357594813636</v>
      </c>
      <c r="AM97" s="28">
        <v>248.45273559391791</v>
      </c>
      <c r="AN97" s="28">
        <v>238.59220576469338</v>
      </c>
      <c r="AO97" s="28">
        <v>229.71736395304211</v>
      </c>
      <c r="AP97" s="28">
        <v>220.28861728961277</v>
      </c>
      <c r="AQ97" s="28">
        <v>213.56698562073325</v>
      </c>
      <c r="AR97" s="28">
        <v>205.66170642334649</v>
      </c>
      <c r="AS97" s="28">
        <v>196.93644292643873</v>
      </c>
      <c r="AT97" s="28">
        <v>188.07600069065097</v>
      </c>
      <c r="AU97" s="28">
        <v>183.43394728414478</v>
      </c>
      <c r="AV97" s="28">
        <v>177.22330777153451</v>
      </c>
      <c r="AW97" s="28">
        <v>164.94782166437903</v>
      </c>
      <c r="AX97" s="28">
        <v>160.17221953905164</v>
      </c>
      <c r="AY97" s="28">
        <v>150.71757040792934</v>
      </c>
      <c r="AZ97" s="28">
        <v>142.58352383194682</v>
      </c>
    </row>
    <row r="98" spans="1:52" ht="12" customHeight="1" x14ac:dyDescent="0.45">
      <c r="A98" s="279" t="s">
        <v>365</v>
      </c>
      <c r="B98" s="276">
        <v>5015.3103619122448</v>
      </c>
      <c r="C98" s="276">
        <v>5034.2041226579395</v>
      </c>
      <c r="D98" s="276">
        <v>5160.7570822352236</v>
      </c>
      <c r="E98" s="276">
        <v>5481.3814388297906</v>
      </c>
      <c r="F98" s="276">
        <v>5023.4556464080324</v>
      </c>
      <c r="G98" s="276">
        <v>4685.2514215074279</v>
      </c>
      <c r="H98" s="276">
        <v>4370.8815722929221</v>
      </c>
      <c r="I98" s="276">
        <v>3952.9424008804667</v>
      </c>
      <c r="J98" s="276">
        <v>4023.5987746584137</v>
      </c>
      <c r="K98" s="276">
        <v>5020.2625642407447</v>
      </c>
      <c r="L98" s="276">
        <v>5348.3315956109509</v>
      </c>
      <c r="M98" s="276">
        <v>4658.9042584428098</v>
      </c>
      <c r="N98" s="276">
        <v>4676.830316775965</v>
      </c>
      <c r="O98" s="276">
        <v>4841.5135108453351</v>
      </c>
      <c r="P98" s="276">
        <v>4724.5913313315041</v>
      </c>
      <c r="Q98" s="276">
        <v>4797.7608582700532</v>
      </c>
      <c r="R98" s="276">
        <v>4820.8942221481375</v>
      </c>
      <c r="S98" s="276">
        <v>4902.9397267280583</v>
      </c>
      <c r="T98" s="276">
        <v>4629.1233967013595</v>
      </c>
      <c r="U98" s="276">
        <v>4553.0940668564463</v>
      </c>
      <c r="V98" s="276">
        <v>4449.1425415486383</v>
      </c>
      <c r="W98" s="276">
        <v>4415.4363037067715</v>
      </c>
      <c r="X98" s="276">
        <v>4366.5255618086039</v>
      </c>
      <c r="Y98" s="276">
        <v>4259.1958759221034</v>
      </c>
      <c r="Z98" s="276">
        <v>4221.3042840657063</v>
      </c>
      <c r="AA98" s="276">
        <v>4204.7672791932964</v>
      </c>
      <c r="AB98" s="276">
        <v>4202.9079687928715</v>
      </c>
      <c r="AC98" s="276">
        <v>4200.9216230589909</v>
      </c>
      <c r="AD98" s="276">
        <v>4194.1851362748575</v>
      </c>
      <c r="AE98" s="276">
        <v>4167.9211948085267</v>
      </c>
      <c r="AF98" s="276">
        <v>4112.914988145777</v>
      </c>
      <c r="AG98" s="276">
        <v>4074.2165950393087</v>
      </c>
      <c r="AH98" s="276">
        <v>4014.3728424070155</v>
      </c>
      <c r="AI98" s="276">
        <v>3922.0953766058205</v>
      </c>
      <c r="AJ98" s="276">
        <v>3819.8131108367638</v>
      </c>
      <c r="AK98" s="276">
        <v>3723.9758879324881</v>
      </c>
      <c r="AL98" s="276">
        <v>3658.4499774463789</v>
      </c>
      <c r="AM98" s="276">
        <v>3569.4602318170637</v>
      </c>
      <c r="AN98" s="276">
        <v>3455.4791370935509</v>
      </c>
      <c r="AO98" s="276">
        <v>3362.0264115305381</v>
      </c>
      <c r="AP98" s="276">
        <v>3266.3380716366705</v>
      </c>
      <c r="AQ98" s="276">
        <v>3199.2226466381189</v>
      </c>
      <c r="AR98" s="276">
        <v>3120.26579931182</v>
      </c>
      <c r="AS98" s="276">
        <v>3035.5090845020363</v>
      </c>
      <c r="AT98" s="276">
        <v>2929.9164643311997</v>
      </c>
      <c r="AU98" s="276">
        <v>2857.8840626566493</v>
      </c>
      <c r="AV98" s="276">
        <v>2776.3783750155972</v>
      </c>
      <c r="AW98" s="276">
        <v>2642.439602932272</v>
      </c>
      <c r="AX98" s="276">
        <v>2553.425770724813</v>
      </c>
      <c r="AY98" s="276">
        <v>2385.4874427929913</v>
      </c>
      <c r="AZ98" s="276">
        <v>2265.3552529076492</v>
      </c>
    </row>
    <row r="99" spans="1:52" ht="12" customHeight="1" x14ac:dyDescent="0.45">
      <c r="A99" s="278" t="s">
        <v>366</v>
      </c>
      <c r="B99" s="48">
        <v>1135.0510441773695</v>
      </c>
      <c r="C99" s="48">
        <v>1161.3361821962558</v>
      </c>
      <c r="D99" s="48">
        <v>1240.387587430904</v>
      </c>
      <c r="E99" s="48">
        <v>1191.3597427689922</v>
      </c>
      <c r="F99" s="48">
        <v>1073.4050973322487</v>
      </c>
      <c r="G99" s="48">
        <v>1013.2544960240969</v>
      </c>
      <c r="H99" s="48">
        <v>887.76982726754136</v>
      </c>
      <c r="I99" s="48">
        <v>788.79385799201157</v>
      </c>
      <c r="J99" s="48">
        <v>833.73338058160891</v>
      </c>
      <c r="K99" s="48">
        <v>811.1643499371263</v>
      </c>
      <c r="L99" s="48">
        <v>738.9255116814204</v>
      </c>
      <c r="M99" s="48">
        <v>754.11107273600476</v>
      </c>
      <c r="N99" s="48">
        <v>703.70699988845865</v>
      </c>
      <c r="O99" s="48">
        <v>742.39524126596052</v>
      </c>
      <c r="P99" s="48">
        <v>693.7494079794634</v>
      </c>
      <c r="Q99" s="48">
        <v>657.08239483390878</v>
      </c>
      <c r="R99" s="48">
        <v>640.94457937948221</v>
      </c>
      <c r="S99" s="48">
        <v>649.91851965500803</v>
      </c>
      <c r="T99" s="48">
        <v>633.66795306568895</v>
      </c>
      <c r="U99" s="48">
        <v>618.89380448247789</v>
      </c>
      <c r="V99" s="48">
        <v>609.38680345596504</v>
      </c>
      <c r="W99" s="48">
        <v>604.07432455953813</v>
      </c>
      <c r="X99" s="48">
        <v>598.63620821163136</v>
      </c>
      <c r="Y99" s="48">
        <v>592.31312022794282</v>
      </c>
      <c r="Z99" s="48">
        <v>585.91606774022603</v>
      </c>
      <c r="AA99" s="48">
        <v>582.19649486312187</v>
      </c>
      <c r="AB99" s="48">
        <v>578.90195644536709</v>
      </c>
      <c r="AC99" s="48">
        <v>576.16899094250095</v>
      </c>
      <c r="AD99" s="48">
        <v>572.98102753806813</v>
      </c>
      <c r="AE99" s="48">
        <v>567.41901902403686</v>
      </c>
      <c r="AF99" s="48">
        <v>561.8606065883057</v>
      </c>
      <c r="AG99" s="48">
        <v>557.88280183242125</v>
      </c>
      <c r="AH99" s="48">
        <v>550.1966831894091</v>
      </c>
      <c r="AI99" s="48">
        <v>541.6134957133504</v>
      </c>
      <c r="AJ99" s="48">
        <v>527.42775578298222</v>
      </c>
      <c r="AK99" s="48">
        <v>511.46847577165886</v>
      </c>
      <c r="AL99" s="48">
        <v>500.76909831603558</v>
      </c>
      <c r="AM99" s="48">
        <v>480.40654627770857</v>
      </c>
      <c r="AN99" s="48">
        <v>457.91603671932512</v>
      </c>
      <c r="AO99" s="48">
        <v>439.84671428896547</v>
      </c>
      <c r="AP99" s="48">
        <v>420.68535052989631</v>
      </c>
      <c r="AQ99" s="48">
        <v>409.32029360797264</v>
      </c>
      <c r="AR99" s="48">
        <v>393.29117368335801</v>
      </c>
      <c r="AS99" s="48">
        <v>379.87201952086514</v>
      </c>
      <c r="AT99" s="48">
        <v>358.23460468422411</v>
      </c>
      <c r="AU99" s="48">
        <v>347.02072413356257</v>
      </c>
      <c r="AV99" s="48">
        <v>331.21312449293333</v>
      </c>
      <c r="AW99" s="48">
        <v>301.65383725224649</v>
      </c>
      <c r="AX99" s="48">
        <v>293.99911093981353</v>
      </c>
      <c r="AY99" s="48">
        <v>274.94045399341098</v>
      </c>
      <c r="AZ99" s="48">
        <v>256.91339181188403</v>
      </c>
    </row>
    <row r="100" spans="1:52" ht="12" customHeight="1" x14ac:dyDescent="0.45">
      <c r="A100" s="278" t="s">
        <v>367</v>
      </c>
      <c r="B100" s="48">
        <v>717.89027051626738</v>
      </c>
      <c r="C100" s="48">
        <v>692.33424703606795</v>
      </c>
      <c r="D100" s="48">
        <v>664.00887678805611</v>
      </c>
      <c r="E100" s="48">
        <v>710.61765917364221</v>
      </c>
      <c r="F100" s="48">
        <v>703.35252867805718</v>
      </c>
      <c r="G100" s="48">
        <v>682.55406874501898</v>
      </c>
      <c r="H100" s="48">
        <v>636.53569059242602</v>
      </c>
      <c r="I100" s="48">
        <v>652.8278693603977</v>
      </c>
      <c r="J100" s="48">
        <v>627.57693456156358</v>
      </c>
      <c r="K100" s="48">
        <v>573.59837695059616</v>
      </c>
      <c r="L100" s="48">
        <v>567.17939670367173</v>
      </c>
      <c r="M100" s="48">
        <v>568.29915013534662</v>
      </c>
      <c r="N100" s="48">
        <v>571.1225806220117</v>
      </c>
      <c r="O100" s="48">
        <v>578.09192208780382</v>
      </c>
      <c r="P100" s="48">
        <v>556.21602003100679</v>
      </c>
      <c r="Q100" s="48">
        <v>518.83526345449354</v>
      </c>
      <c r="R100" s="48">
        <v>504.4869869553628</v>
      </c>
      <c r="S100" s="48">
        <v>506.05885176537049</v>
      </c>
      <c r="T100" s="48">
        <v>493.68759010658158</v>
      </c>
      <c r="U100" s="48">
        <v>484.64112818163153</v>
      </c>
      <c r="V100" s="48">
        <v>479.76479100186361</v>
      </c>
      <c r="W100" s="48">
        <v>474.64509968200542</v>
      </c>
      <c r="X100" s="48">
        <v>466.2663642932875</v>
      </c>
      <c r="Y100" s="48">
        <v>454.39097180568535</v>
      </c>
      <c r="Z100" s="48">
        <v>446.6689334975635</v>
      </c>
      <c r="AA100" s="48">
        <v>442.1215935271062</v>
      </c>
      <c r="AB100" s="48">
        <v>437.36673703830849</v>
      </c>
      <c r="AC100" s="48">
        <v>429.22921193285902</v>
      </c>
      <c r="AD100" s="48">
        <v>424.25164304010212</v>
      </c>
      <c r="AE100" s="48">
        <v>420.03401896803393</v>
      </c>
      <c r="AF100" s="48">
        <v>409.90861813666237</v>
      </c>
      <c r="AG100" s="48">
        <v>404.51070990341458</v>
      </c>
      <c r="AH100" s="48">
        <v>393.65692723675386</v>
      </c>
      <c r="AI100" s="48">
        <v>380.32791692914259</v>
      </c>
      <c r="AJ100" s="48">
        <v>367.46596031682293</v>
      </c>
      <c r="AK100" s="48">
        <v>350.83896413422752</v>
      </c>
      <c r="AL100" s="48">
        <v>344.51651304833712</v>
      </c>
      <c r="AM100" s="48">
        <v>325.81842123490196</v>
      </c>
      <c r="AN100" s="48">
        <v>306.45665255988132</v>
      </c>
      <c r="AO100" s="48">
        <v>289.84525880586921</v>
      </c>
      <c r="AP100" s="48">
        <v>272.67671559436491</v>
      </c>
      <c r="AQ100" s="48">
        <v>259.860994554591</v>
      </c>
      <c r="AR100" s="48">
        <v>245.07145455123938</v>
      </c>
      <c r="AS100" s="48">
        <v>227.48445934750725</v>
      </c>
      <c r="AT100" s="48">
        <v>211.16182858008995</v>
      </c>
      <c r="AU100" s="48">
        <v>204.1288499865997</v>
      </c>
      <c r="AV100" s="48">
        <v>191.87203651172962</v>
      </c>
      <c r="AW100" s="48">
        <v>168.9251377708199</v>
      </c>
      <c r="AX100" s="48">
        <v>160.92027469809597</v>
      </c>
      <c r="AY100" s="48">
        <v>146.80749100348547</v>
      </c>
      <c r="AZ100" s="48">
        <v>133.4962428706242</v>
      </c>
    </row>
    <row r="101" spans="1:52" ht="12" customHeight="1" x14ac:dyDescent="0.45">
      <c r="A101" s="278" t="s">
        <v>368</v>
      </c>
      <c r="B101" s="48">
        <v>2977.636560716378</v>
      </c>
      <c r="C101" s="48">
        <v>3019.7736881779779</v>
      </c>
      <c r="D101" s="48">
        <v>2944.9774854729762</v>
      </c>
      <c r="E101" s="48">
        <v>3124.4197268889238</v>
      </c>
      <c r="F101" s="48">
        <v>3237.4074581382451</v>
      </c>
      <c r="G101" s="48">
        <v>3250.7250993145817</v>
      </c>
      <c r="H101" s="48">
        <v>3142.9550603839539</v>
      </c>
      <c r="I101" s="48">
        <v>3105.4023544077882</v>
      </c>
      <c r="J101" s="48">
        <v>3185.7949069424758</v>
      </c>
      <c r="K101" s="48">
        <v>3078.2293451710107</v>
      </c>
      <c r="L101" s="48">
        <v>3234.3829971855503</v>
      </c>
      <c r="M101" s="48">
        <v>3212.0901273596633</v>
      </c>
      <c r="N101" s="48">
        <v>3180.3710976458106</v>
      </c>
      <c r="O101" s="48">
        <v>3119.1438304314665</v>
      </c>
      <c r="P101" s="48">
        <v>3047.2816972594451</v>
      </c>
      <c r="Q101" s="48">
        <v>3021.7507893630041</v>
      </c>
      <c r="R101" s="48">
        <v>2991.9979674616357</v>
      </c>
      <c r="S101" s="48">
        <v>2944.4323369345866</v>
      </c>
      <c r="T101" s="48">
        <v>2875.2427065655629</v>
      </c>
      <c r="U101" s="48">
        <v>2818.9638036683277</v>
      </c>
      <c r="V101" s="48">
        <v>2783.9883727363626</v>
      </c>
      <c r="W101" s="48">
        <v>2765.6619158625899</v>
      </c>
      <c r="X101" s="48">
        <v>2751.8864315656956</v>
      </c>
      <c r="Y101" s="48">
        <v>2708.3888662264771</v>
      </c>
      <c r="Z101" s="48">
        <v>2686.8577877901994</v>
      </c>
      <c r="AA101" s="48">
        <v>2669.1846682623959</v>
      </c>
      <c r="AB101" s="48">
        <v>2672.234135468736</v>
      </c>
      <c r="AC101" s="48">
        <v>2665.7446274816116</v>
      </c>
      <c r="AD101" s="48">
        <v>2657.1403685227456</v>
      </c>
      <c r="AE101" s="48">
        <v>2645.053255177655</v>
      </c>
      <c r="AF101" s="48">
        <v>2614.2872903951306</v>
      </c>
      <c r="AG101" s="48">
        <v>2592.4422119427472</v>
      </c>
      <c r="AH101" s="48">
        <v>2555.4300131261257</v>
      </c>
      <c r="AI101" s="48">
        <v>2498.891908943554</v>
      </c>
      <c r="AJ101" s="48">
        <v>2418.1199843349164</v>
      </c>
      <c r="AK101" s="48">
        <v>2334.8008664922386</v>
      </c>
      <c r="AL101" s="48">
        <v>2285.0272158026237</v>
      </c>
      <c r="AM101" s="48">
        <v>2173.5607477399735</v>
      </c>
      <c r="AN101" s="48">
        <v>2055.1862135550991</v>
      </c>
      <c r="AO101" s="48">
        <v>1940.9415723345696</v>
      </c>
      <c r="AP101" s="48">
        <v>1819.3800829427109</v>
      </c>
      <c r="AQ101" s="48">
        <v>1733.0186935467409</v>
      </c>
      <c r="AR101" s="48">
        <v>1632.3610686053901</v>
      </c>
      <c r="AS101" s="48">
        <v>1529.3220754129384</v>
      </c>
      <c r="AT101" s="48">
        <v>1437.2170437606878</v>
      </c>
      <c r="AU101" s="48">
        <v>1403.1362502073987</v>
      </c>
      <c r="AV101" s="48">
        <v>1345.149036273993</v>
      </c>
      <c r="AW101" s="48">
        <v>1187.2249582566394</v>
      </c>
      <c r="AX101" s="48">
        <v>1158.3149168024199</v>
      </c>
      <c r="AY101" s="48">
        <v>1061.8717038290247</v>
      </c>
      <c r="AZ101" s="48">
        <v>974.88638856721104</v>
      </c>
    </row>
    <row r="102" spans="1:52" ht="12" customHeight="1" x14ac:dyDescent="0.45">
      <c r="A102" s="278" t="s">
        <v>369</v>
      </c>
      <c r="B102" s="48">
        <v>331.21108035020535</v>
      </c>
      <c r="C102" s="48">
        <v>318.68189851000182</v>
      </c>
      <c r="D102" s="48">
        <v>327.96194237652804</v>
      </c>
      <c r="E102" s="48">
        <v>369.81319384693819</v>
      </c>
      <c r="F102" s="48">
        <v>326.03185775810931</v>
      </c>
      <c r="G102" s="48">
        <v>345.04732485487324</v>
      </c>
      <c r="H102" s="48">
        <v>336.73313721814827</v>
      </c>
      <c r="I102" s="48">
        <v>333.09020825174628</v>
      </c>
      <c r="J102" s="48">
        <v>320.7372858247179</v>
      </c>
      <c r="K102" s="48">
        <v>329.16290674740566</v>
      </c>
      <c r="L102" s="48">
        <v>332.78117654744818</v>
      </c>
      <c r="M102" s="48">
        <v>300.29536095169664</v>
      </c>
      <c r="N102" s="48">
        <v>311.0322337225096</v>
      </c>
      <c r="O102" s="48">
        <v>335.5154591241934</v>
      </c>
      <c r="P102" s="48">
        <v>317.6195892432724</v>
      </c>
      <c r="Q102" s="48">
        <v>306.92958813399383</v>
      </c>
      <c r="R102" s="48">
        <v>308.00142828832293</v>
      </c>
      <c r="S102" s="48">
        <v>311.87061115727897</v>
      </c>
      <c r="T102" s="48">
        <v>304.74707762390597</v>
      </c>
      <c r="U102" s="48">
        <v>297.11693711683006</v>
      </c>
      <c r="V102" s="48">
        <v>292.75437247295793</v>
      </c>
      <c r="W102" s="48">
        <v>289.49277072174237</v>
      </c>
      <c r="X102" s="48">
        <v>282.61741840024098</v>
      </c>
      <c r="Y102" s="48">
        <v>277.26390318163902</v>
      </c>
      <c r="Z102" s="48">
        <v>272.05898965666756</v>
      </c>
      <c r="AA102" s="48">
        <v>267.93986375203582</v>
      </c>
      <c r="AB102" s="48">
        <v>264.47357215128466</v>
      </c>
      <c r="AC102" s="48">
        <v>261.06686617004192</v>
      </c>
      <c r="AD102" s="48">
        <v>257.57350937204689</v>
      </c>
      <c r="AE102" s="48">
        <v>252.80081767514307</v>
      </c>
      <c r="AF102" s="48">
        <v>247.85877967253791</v>
      </c>
      <c r="AG102" s="48">
        <v>243.19926364830684</v>
      </c>
      <c r="AH102" s="48">
        <v>237.19036396279253</v>
      </c>
      <c r="AI102" s="48">
        <v>229.22183505744459</v>
      </c>
      <c r="AJ102" s="48">
        <v>217.38188917227919</v>
      </c>
      <c r="AK102" s="48">
        <v>207.28844362562876</v>
      </c>
      <c r="AL102" s="48">
        <v>200.0688017795641</v>
      </c>
      <c r="AM102" s="48">
        <v>187.95521720508353</v>
      </c>
      <c r="AN102" s="48">
        <v>184.6998913938483</v>
      </c>
      <c r="AO102" s="48">
        <v>181.90613056541</v>
      </c>
      <c r="AP102" s="48">
        <v>174.79650832368932</v>
      </c>
      <c r="AQ102" s="48">
        <v>172.07887137746539</v>
      </c>
      <c r="AR102" s="48">
        <v>166.32408183066806</v>
      </c>
      <c r="AS102" s="48">
        <v>163.07847283983935</v>
      </c>
      <c r="AT102" s="48">
        <v>155.72359438685157</v>
      </c>
      <c r="AU102" s="48">
        <v>150.31939500931279</v>
      </c>
      <c r="AV102" s="48">
        <v>148.44104056148689</v>
      </c>
      <c r="AW102" s="48">
        <v>142.82420782700262</v>
      </c>
      <c r="AX102" s="48">
        <v>138.12672339645229</v>
      </c>
      <c r="AY102" s="48">
        <v>130.55867069942624</v>
      </c>
      <c r="AZ102" s="48">
        <v>123.21695766953695</v>
      </c>
    </row>
    <row r="103" spans="1:52" ht="12" customHeight="1" x14ac:dyDescent="0.45">
      <c r="A103" s="278" t="s">
        <v>363</v>
      </c>
      <c r="B103" s="48">
        <v>245.90935881969415</v>
      </c>
      <c r="C103" s="48">
        <v>247.6366288752601</v>
      </c>
      <c r="D103" s="48">
        <v>250.54812037183194</v>
      </c>
      <c r="E103" s="48">
        <v>244.66339962675812</v>
      </c>
      <c r="F103" s="48">
        <v>238.41120622825136</v>
      </c>
      <c r="G103" s="48">
        <v>220.66947359403358</v>
      </c>
      <c r="H103" s="48">
        <v>210.3586187514463</v>
      </c>
      <c r="I103" s="48">
        <v>207.06358295237655</v>
      </c>
      <c r="J103" s="48">
        <v>199.89105583953241</v>
      </c>
      <c r="K103" s="48">
        <v>183.15425645685994</v>
      </c>
      <c r="L103" s="48">
        <v>190.41091150084912</v>
      </c>
      <c r="M103" s="48">
        <v>179.2740720804685</v>
      </c>
      <c r="N103" s="48">
        <v>182.27948887867566</v>
      </c>
      <c r="O103" s="48">
        <v>176.38046974356072</v>
      </c>
      <c r="P103" s="48">
        <v>170.80921930173906</v>
      </c>
      <c r="Q103" s="48">
        <v>170.56858783196355</v>
      </c>
      <c r="R103" s="48">
        <v>172.59536665070516</v>
      </c>
      <c r="S103" s="48">
        <v>170.1200825899401</v>
      </c>
      <c r="T103" s="48">
        <v>165.43825389954119</v>
      </c>
      <c r="U103" s="48">
        <v>159.99756546534735</v>
      </c>
      <c r="V103" s="48">
        <v>156.29084511862669</v>
      </c>
      <c r="W103" s="48">
        <v>154.60035344773803</v>
      </c>
      <c r="X103" s="48">
        <v>152.94213015875761</v>
      </c>
      <c r="Y103" s="48">
        <v>150.66950598481293</v>
      </c>
      <c r="Z103" s="48">
        <v>148.00433284747888</v>
      </c>
      <c r="AA103" s="48">
        <v>145.85392212135557</v>
      </c>
      <c r="AB103" s="48">
        <v>143.95795337147356</v>
      </c>
      <c r="AC103" s="48">
        <v>142.25721811095545</v>
      </c>
      <c r="AD103" s="48">
        <v>140.66425971910311</v>
      </c>
      <c r="AE103" s="48">
        <v>138.52571481368929</v>
      </c>
      <c r="AF103" s="48">
        <v>136.65303177682728</v>
      </c>
      <c r="AG103" s="48">
        <v>134.44473844014155</v>
      </c>
      <c r="AH103" s="48">
        <v>131.65533414303482</v>
      </c>
      <c r="AI103" s="48">
        <v>128.84191447675965</v>
      </c>
      <c r="AJ103" s="48">
        <v>126.43797510055091</v>
      </c>
      <c r="AK103" s="48">
        <v>123.80088248777116</v>
      </c>
      <c r="AL103" s="48">
        <v>122.7647861164693</v>
      </c>
      <c r="AM103" s="48">
        <v>120.53945296399586</v>
      </c>
      <c r="AN103" s="48">
        <v>118.34810194410468</v>
      </c>
      <c r="AO103" s="48">
        <v>116.3343507207108</v>
      </c>
      <c r="AP103" s="48">
        <v>114.30983186120663</v>
      </c>
      <c r="AQ103" s="48">
        <v>113.27967231742146</v>
      </c>
      <c r="AR103" s="48">
        <v>111.75571914217286</v>
      </c>
      <c r="AS103" s="48">
        <v>109.971460207923</v>
      </c>
      <c r="AT103" s="48">
        <v>107.78370884113893</v>
      </c>
      <c r="AU103" s="48">
        <v>105.67519609690657</v>
      </c>
      <c r="AV103" s="48">
        <v>103.56679764673549</v>
      </c>
      <c r="AW103" s="48">
        <v>101.5929849306583</v>
      </c>
      <c r="AX103" s="48">
        <v>100.04961542598848</v>
      </c>
      <c r="AY103" s="48">
        <v>98.146778365692143</v>
      </c>
      <c r="AZ103" s="48">
        <v>96.443048814734624</v>
      </c>
    </row>
    <row r="104" spans="1:52" ht="12" customHeight="1" x14ac:dyDescent="0.45">
      <c r="A104" s="278" t="s">
        <v>370</v>
      </c>
      <c r="B104" s="48">
        <v>61.092498394111445</v>
      </c>
      <c r="C104" s="48">
        <v>62.071100734565547</v>
      </c>
      <c r="D104" s="48">
        <v>58.717835887999051</v>
      </c>
      <c r="E104" s="48">
        <v>58.910132921763385</v>
      </c>
      <c r="F104" s="48">
        <v>56.253507549475138</v>
      </c>
      <c r="G104" s="48">
        <v>51.174132132491536</v>
      </c>
      <c r="H104" s="48">
        <v>46.396004852780337</v>
      </c>
      <c r="I104" s="48">
        <v>43.636807411047847</v>
      </c>
      <c r="J104" s="48">
        <v>37.682667209321643</v>
      </c>
      <c r="K104" s="48">
        <v>39.416505795161861</v>
      </c>
      <c r="L104" s="48">
        <v>35.90162062537479</v>
      </c>
      <c r="M104" s="48">
        <v>31.784341907692099</v>
      </c>
      <c r="N104" s="48">
        <v>32.711244608312548</v>
      </c>
      <c r="O104" s="48">
        <v>34.381125025615162</v>
      </c>
      <c r="P104" s="48">
        <v>27.236691414359679</v>
      </c>
      <c r="Q104" s="48">
        <v>26.213290707054021</v>
      </c>
      <c r="R104" s="48">
        <v>26.800359435471812</v>
      </c>
      <c r="S104" s="48">
        <v>26.26579173287773</v>
      </c>
      <c r="T104" s="48">
        <v>25.718560763210501</v>
      </c>
      <c r="U104" s="48">
        <v>24.945295595876594</v>
      </c>
      <c r="V104" s="48">
        <v>24.365713684268858</v>
      </c>
      <c r="W104" s="48">
        <v>24.109852244592485</v>
      </c>
      <c r="X104" s="48">
        <v>23.899412301210628</v>
      </c>
      <c r="Y104" s="48">
        <v>23.637882453545416</v>
      </c>
      <c r="Z104" s="48">
        <v>23.406572234764703</v>
      </c>
      <c r="AA104" s="48">
        <v>23.225858186381693</v>
      </c>
      <c r="AB104" s="48">
        <v>23.050527553109763</v>
      </c>
      <c r="AC104" s="48">
        <v>22.914676467539984</v>
      </c>
      <c r="AD104" s="48">
        <v>22.762975670736559</v>
      </c>
      <c r="AE104" s="48">
        <v>22.615364425481339</v>
      </c>
      <c r="AF104" s="48">
        <v>22.453469542930382</v>
      </c>
      <c r="AG104" s="48">
        <v>22.312997292117789</v>
      </c>
      <c r="AH104" s="48">
        <v>22.189390594049591</v>
      </c>
      <c r="AI104" s="48">
        <v>21.918917793769108</v>
      </c>
      <c r="AJ104" s="48">
        <v>21.780691707446966</v>
      </c>
      <c r="AK104" s="48">
        <v>21.490718938164722</v>
      </c>
      <c r="AL104" s="48">
        <v>21.265597206415332</v>
      </c>
      <c r="AM104" s="48">
        <v>21.012591344967046</v>
      </c>
      <c r="AN104" s="48">
        <v>20.855515109861287</v>
      </c>
      <c r="AO104" s="48">
        <v>20.703402220628011</v>
      </c>
      <c r="AP104" s="48">
        <v>20.458989590441323</v>
      </c>
      <c r="AQ104" s="48">
        <v>20.070721593117145</v>
      </c>
      <c r="AR104" s="48">
        <v>19.778282831570348</v>
      </c>
      <c r="AS104" s="48">
        <v>19.43693248225593</v>
      </c>
      <c r="AT104" s="48">
        <v>19.024025635112011</v>
      </c>
      <c r="AU104" s="48">
        <v>18.664765473569442</v>
      </c>
      <c r="AV104" s="48">
        <v>18.445570622860203</v>
      </c>
      <c r="AW104" s="48">
        <v>18.229623747189518</v>
      </c>
      <c r="AX104" s="48">
        <v>18.01414563312731</v>
      </c>
      <c r="AY104" s="48">
        <v>17.809948291592917</v>
      </c>
      <c r="AZ104" s="48">
        <v>17.619558338201681</v>
      </c>
    </row>
    <row r="105" spans="1:52" ht="12" customHeight="1" x14ac:dyDescent="0.45">
      <c r="A105" s="278" t="s">
        <v>371</v>
      </c>
      <c r="B105" s="48">
        <v>51.818587496436962</v>
      </c>
      <c r="C105" s="48">
        <v>54.904500535817519</v>
      </c>
      <c r="D105" s="48">
        <v>54.943310211211042</v>
      </c>
      <c r="E105" s="48">
        <v>54.760730624805475</v>
      </c>
      <c r="F105" s="48">
        <v>52.174798618920242</v>
      </c>
      <c r="G105" s="48">
        <v>50.272912525891016</v>
      </c>
      <c r="H105" s="48">
        <v>47.192827338197603</v>
      </c>
      <c r="I105" s="48">
        <v>43.886517537678323</v>
      </c>
      <c r="J105" s="48">
        <v>41.381523897075802</v>
      </c>
      <c r="K105" s="48">
        <v>44.518438834997411</v>
      </c>
      <c r="L105" s="48">
        <v>42.425788620130099</v>
      </c>
      <c r="M105" s="48">
        <v>37.619512801455329</v>
      </c>
      <c r="N105" s="48">
        <v>36.282434357731475</v>
      </c>
      <c r="O105" s="48">
        <v>36.979342300785106</v>
      </c>
      <c r="P105" s="48">
        <v>32.57382895565609</v>
      </c>
      <c r="Q105" s="48">
        <v>33.197352403363986</v>
      </c>
      <c r="R105" s="48">
        <v>33.285414453989013</v>
      </c>
      <c r="S105" s="48">
        <v>33.265507547682638</v>
      </c>
      <c r="T105" s="48">
        <v>32.353571596740792</v>
      </c>
      <c r="U105" s="48">
        <v>31.220466254994335</v>
      </c>
      <c r="V105" s="48">
        <v>30.463449769444001</v>
      </c>
      <c r="W105" s="48">
        <v>30.177765435508508</v>
      </c>
      <c r="X105" s="48">
        <v>29.851955012102799</v>
      </c>
      <c r="Y105" s="48">
        <v>29.47146184920258</v>
      </c>
      <c r="Z105" s="48">
        <v>29.113356103187414</v>
      </c>
      <c r="AA105" s="48">
        <v>28.819832787190766</v>
      </c>
      <c r="AB105" s="48">
        <v>28.568532183187042</v>
      </c>
      <c r="AC105" s="48">
        <v>28.340989923247687</v>
      </c>
      <c r="AD105" s="48">
        <v>28.075005653057186</v>
      </c>
      <c r="AE105" s="48">
        <v>27.809080198332918</v>
      </c>
      <c r="AF105" s="48">
        <v>27.547770899763027</v>
      </c>
      <c r="AG105" s="48">
        <v>27.25648041319246</v>
      </c>
      <c r="AH105" s="48">
        <v>27.033594745493605</v>
      </c>
      <c r="AI105" s="48">
        <v>26.567016065531362</v>
      </c>
      <c r="AJ105" s="48">
        <v>26.301325765902128</v>
      </c>
      <c r="AK105" s="48">
        <v>26.043339387984513</v>
      </c>
      <c r="AL105" s="48">
        <v>25.783937301981453</v>
      </c>
      <c r="AM105" s="48">
        <v>25.380279943860881</v>
      </c>
      <c r="AN105" s="48">
        <v>25.120569832194263</v>
      </c>
      <c r="AO105" s="48">
        <v>24.845513501034031</v>
      </c>
      <c r="AP105" s="48">
        <v>24.596733313243348</v>
      </c>
      <c r="AQ105" s="48">
        <v>24.339999315539721</v>
      </c>
      <c r="AR105" s="48">
        <v>24.059854280770434</v>
      </c>
      <c r="AS105" s="48">
        <v>23.759946594813105</v>
      </c>
      <c r="AT105" s="48">
        <v>23.376161661682747</v>
      </c>
      <c r="AU105" s="48">
        <v>22.898448663674049</v>
      </c>
      <c r="AV105" s="48">
        <v>22.689314028355728</v>
      </c>
      <c r="AW105" s="48">
        <v>22.44145915443438</v>
      </c>
      <c r="AX105" s="48">
        <v>22.197163074641516</v>
      </c>
      <c r="AY105" s="48">
        <v>21.971842371652777</v>
      </c>
      <c r="AZ105" s="48">
        <v>21.759544152852481</v>
      </c>
    </row>
    <row r="106" spans="1:52" ht="12" customHeight="1" x14ac:dyDescent="0.45">
      <c r="A106" s="278" t="s">
        <v>372</v>
      </c>
      <c r="B106" s="48">
        <v>188.93203230018332</v>
      </c>
      <c r="C106" s="48">
        <v>187.22372163629424</v>
      </c>
      <c r="D106" s="48">
        <v>196.56024275815523</v>
      </c>
      <c r="E106" s="48">
        <v>207.91959130998703</v>
      </c>
      <c r="F106" s="48">
        <v>199.18600023316822</v>
      </c>
      <c r="G106" s="48">
        <v>164.87836012878449</v>
      </c>
      <c r="H106" s="48">
        <v>155.60397930820895</v>
      </c>
      <c r="I106" s="48">
        <v>140.23601950955006</v>
      </c>
      <c r="J106" s="48">
        <v>126.17780038914702</v>
      </c>
      <c r="K106" s="48">
        <v>126.86754236267835</v>
      </c>
      <c r="L106" s="48">
        <v>113.56399049004483</v>
      </c>
      <c r="M106" s="48">
        <v>99.577711947171252</v>
      </c>
      <c r="N106" s="48">
        <v>103.19914062366216</v>
      </c>
      <c r="O106" s="48">
        <v>98.671568347396828</v>
      </c>
      <c r="P106" s="48">
        <v>93.520077821996267</v>
      </c>
      <c r="Q106" s="48">
        <v>94.319387390789501</v>
      </c>
      <c r="R106" s="48">
        <v>94.423395902584474</v>
      </c>
      <c r="S106" s="48">
        <v>94.112547586328233</v>
      </c>
      <c r="T106" s="48">
        <v>91.423194094829938</v>
      </c>
      <c r="U106" s="48">
        <v>88.225020947668582</v>
      </c>
      <c r="V106" s="48">
        <v>86.307406070418082</v>
      </c>
      <c r="W106" s="48">
        <v>85.442981141295732</v>
      </c>
      <c r="X106" s="48">
        <v>84.128589305582665</v>
      </c>
      <c r="Y106" s="48">
        <v>83.161664040635884</v>
      </c>
      <c r="Z106" s="48">
        <v>82.205316624297993</v>
      </c>
      <c r="AA106" s="48">
        <v>81.396016597647332</v>
      </c>
      <c r="AB106" s="48">
        <v>80.394333932286671</v>
      </c>
      <c r="AC106" s="48">
        <v>79.184093383249774</v>
      </c>
      <c r="AD106" s="48">
        <v>78.547086933855638</v>
      </c>
      <c r="AE106" s="48">
        <v>78.06699770787074</v>
      </c>
      <c r="AF106" s="48">
        <v>77.194682570031034</v>
      </c>
      <c r="AG106" s="48">
        <v>75.751944673988405</v>
      </c>
      <c r="AH106" s="48">
        <v>74.704789234280625</v>
      </c>
      <c r="AI106" s="48">
        <v>73.308540789526745</v>
      </c>
      <c r="AJ106" s="48">
        <v>72.431556611377601</v>
      </c>
      <c r="AK106" s="48">
        <v>70.848274727764974</v>
      </c>
      <c r="AL106" s="48">
        <v>70.412369663038959</v>
      </c>
      <c r="AM106" s="48">
        <v>69.545195598661167</v>
      </c>
      <c r="AN106" s="48">
        <v>68.859482393332442</v>
      </c>
      <c r="AO106" s="48">
        <v>68.168086946040773</v>
      </c>
      <c r="AP106" s="48">
        <v>67.463712398813527</v>
      </c>
      <c r="AQ106" s="48">
        <v>67.090735730582395</v>
      </c>
      <c r="AR106" s="48">
        <v>66.06040922493581</v>
      </c>
      <c r="AS106" s="48">
        <v>65.357359986721193</v>
      </c>
      <c r="AT106" s="48">
        <v>64.943748697935774</v>
      </c>
      <c r="AU106" s="48">
        <v>64.479339552025991</v>
      </c>
      <c r="AV106" s="48">
        <v>63.617080660011574</v>
      </c>
      <c r="AW106" s="48">
        <v>62.540532227272486</v>
      </c>
      <c r="AX106" s="48">
        <v>61.958304729431575</v>
      </c>
      <c r="AY106" s="48">
        <v>61.502320404102818</v>
      </c>
      <c r="AZ106" s="48">
        <v>60.709111093338201</v>
      </c>
    </row>
    <row r="107" spans="1:52" ht="12" customHeight="1" x14ac:dyDescent="0.45">
      <c r="A107" s="278" t="s">
        <v>373</v>
      </c>
      <c r="B107" s="48">
        <v>100.16777933225941</v>
      </c>
      <c r="C107" s="48">
        <v>99.05533666561422</v>
      </c>
      <c r="D107" s="48">
        <v>93.99981501341702</v>
      </c>
      <c r="E107" s="48">
        <v>99.254865635295445</v>
      </c>
      <c r="F107" s="48">
        <v>113.17633299814879</v>
      </c>
      <c r="G107" s="48">
        <v>110.32879857914962</v>
      </c>
      <c r="H107" s="48">
        <v>104.97387076565835</v>
      </c>
      <c r="I107" s="48">
        <v>87.431265281475433</v>
      </c>
      <c r="J107" s="48">
        <v>93.309797603764437</v>
      </c>
      <c r="K107" s="48">
        <v>92.631231536779723</v>
      </c>
      <c r="L107" s="48">
        <v>91.637757268761206</v>
      </c>
      <c r="M107" s="48">
        <v>88.535858304915294</v>
      </c>
      <c r="N107" s="48">
        <v>78.080153047127069</v>
      </c>
      <c r="O107" s="48">
        <v>75.435628694577346</v>
      </c>
      <c r="P107" s="48">
        <v>70.724501226956775</v>
      </c>
      <c r="Q107" s="48">
        <v>68.364455428107945</v>
      </c>
      <c r="R107" s="48">
        <v>69.441352177103624</v>
      </c>
      <c r="S107" s="48">
        <v>68.869555143866293</v>
      </c>
      <c r="T107" s="48">
        <v>68.193962952170324</v>
      </c>
      <c r="U107" s="48">
        <v>67.199017980939217</v>
      </c>
      <c r="V107" s="48">
        <v>66.526233946817442</v>
      </c>
      <c r="W107" s="48">
        <v>64.038590907311473</v>
      </c>
      <c r="X107" s="48">
        <v>63.617043126134526</v>
      </c>
      <c r="Y107" s="48">
        <v>63.079607562222421</v>
      </c>
      <c r="Z107" s="48">
        <v>61.782774934960607</v>
      </c>
      <c r="AA107" s="48">
        <v>60.883958012485259</v>
      </c>
      <c r="AB107" s="48">
        <v>59.919055266616994</v>
      </c>
      <c r="AC107" s="48">
        <v>58.562617855554961</v>
      </c>
      <c r="AD107" s="48">
        <v>57.861202787743281</v>
      </c>
      <c r="AE107" s="48">
        <v>57.256667431627967</v>
      </c>
      <c r="AF107" s="48">
        <v>56.815917777469579</v>
      </c>
      <c r="AG107" s="48">
        <v>56.035038339452704</v>
      </c>
      <c r="AH107" s="48">
        <v>55.569048133110321</v>
      </c>
      <c r="AI107" s="48">
        <v>54.86968096683583</v>
      </c>
      <c r="AJ107" s="48">
        <v>54.10021152902393</v>
      </c>
      <c r="AK107" s="48">
        <v>52.967855980057877</v>
      </c>
      <c r="AL107" s="48">
        <v>52.490289960752534</v>
      </c>
      <c r="AM107" s="48">
        <v>51.927631251004705</v>
      </c>
      <c r="AN107" s="48">
        <v>51.641557061137568</v>
      </c>
      <c r="AO107" s="48">
        <v>51.266884271278933</v>
      </c>
      <c r="AP107" s="48">
        <v>50.959481706079757</v>
      </c>
      <c r="AQ107" s="48">
        <v>48.742552386690363</v>
      </c>
      <c r="AR107" s="48">
        <v>48.259323277816172</v>
      </c>
      <c r="AS107" s="48">
        <v>47.734969626608127</v>
      </c>
      <c r="AT107" s="48">
        <v>46.827571385139947</v>
      </c>
      <c r="AU107" s="48">
        <v>46.087849624221839</v>
      </c>
      <c r="AV107" s="48">
        <v>45.305879905599411</v>
      </c>
      <c r="AW107" s="48">
        <v>44.314968044086392</v>
      </c>
      <c r="AX107" s="48">
        <v>43.76981913594534</v>
      </c>
      <c r="AY107" s="48">
        <v>43.235515524656719</v>
      </c>
      <c r="AZ107" s="48">
        <v>42.849780807011264</v>
      </c>
    </row>
    <row r="108" spans="1:52" ht="12" customHeight="1" x14ac:dyDescent="0.45">
      <c r="A108" s="277" t="s">
        <v>374</v>
      </c>
      <c r="B108" s="55">
        <v>388.49561736450994</v>
      </c>
      <c r="C108" s="55">
        <v>378.20514257864926</v>
      </c>
      <c r="D108" s="55">
        <v>351.78949827358718</v>
      </c>
      <c r="E108" s="55">
        <v>342.79426086882114</v>
      </c>
      <c r="F108" s="55">
        <v>317.17354441092516</v>
      </c>
      <c r="G108" s="55">
        <v>311.66683900772671</v>
      </c>
      <c r="H108" s="55">
        <v>286.46804132897529</v>
      </c>
      <c r="I108" s="55">
        <v>300.58772300256373</v>
      </c>
      <c r="J108" s="55">
        <v>308.15756650755679</v>
      </c>
      <c r="K108" s="55">
        <v>287.69530775165492</v>
      </c>
      <c r="L108" s="55">
        <v>300.25767712514914</v>
      </c>
      <c r="M108" s="55">
        <v>256.30220578926497</v>
      </c>
      <c r="N108" s="55">
        <v>258.39675002123494</v>
      </c>
      <c r="O108" s="55">
        <v>244.16570640843872</v>
      </c>
      <c r="P108" s="55">
        <v>235.87987906495133</v>
      </c>
      <c r="Q108" s="55">
        <v>220.02730012227318</v>
      </c>
      <c r="R108" s="55">
        <v>218.05473172691205</v>
      </c>
      <c r="S108" s="55">
        <v>216.97862892995022</v>
      </c>
      <c r="T108" s="55">
        <v>213.63022226305549</v>
      </c>
      <c r="U108" s="55">
        <v>208.9590239849046</v>
      </c>
      <c r="V108" s="55">
        <v>206.03416729107724</v>
      </c>
      <c r="W108" s="55">
        <v>204.35176689680148</v>
      </c>
      <c r="X108" s="55">
        <v>203.81615921580266</v>
      </c>
      <c r="Y108" s="55">
        <v>198.51886829934128</v>
      </c>
      <c r="Z108" s="55">
        <v>192.96731388930095</v>
      </c>
      <c r="AA108" s="55">
        <v>191.40002307572206</v>
      </c>
      <c r="AB108" s="55">
        <v>189.17187238618962</v>
      </c>
      <c r="AC108" s="55">
        <v>186.88062614864432</v>
      </c>
      <c r="AD108" s="55">
        <v>182.02728591095678</v>
      </c>
      <c r="AE108" s="55">
        <v>179.27155266033685</v>
      </c>
      <c r="AF108" s="55">
        <v>176.76871306133296</v>
      </c>
      <c r="AG108" s="55">
        <v>174.94254548401904</v>
      </c>
      <c r="AH108" s="55">
        <v>171.27043766441744</v>
      </c>
      <c r="AI108" s="55">
        <v>167.64830860791213</v>
      </c>
      <c r="AJ108" s="55">
        <v>165.05366836934783</v>
      </c>
      <c r="AK108" s="55">
        <v>160.85441252257539</v>
      </c>
      <c r="AL108" s="55">
        <v>159.97993546530776</v>
      </c>
      <c r="AM108" s="55">
        <v>158.81940832705538</v>
      </c>
      <c r="AN108" s="55">
        <v>157.79116528609359</v>
      </c>
      <c r="AO108" s="55">
        <v>156.68476543776757</v>
      </c>
      <c r="AP108" s="55">
        <v>155.39839320225857</v>
      </c>
      <c r="AQ108" s="55">
        <v>154.48715711168131</v>
      </c>
      <c r="AR108" s="55">
        <v>153.50813054000108</v>
      </c>
      <c r="AS108" s="55">
        <v>148.83318901697365</v>
      </c>
      <c r="AT108" s="55">
        <v>144.65876076608424</v>
      </c>
      <c r="AU108" s="55">
        <v>142.67627109291718</v>
      </c>
      <c r="AV108" s="55">
        <v>140.09293259157459</v>
      </c>
      <c r="AW108" s="55">
        <v>137.47996712400825</v>
      </c>
      <c r="AX108" s="55">
        <v>133.91717767436774</v>
      </c>
      <c r="AY108" s="55">
        <v>131.57424060598748</v>
      </c>
      <c r="AZ108" s="55">
        <v>128.9259906021191</v>
      </c>
    </row>
    <row r="110" spans="1:52" ht="12" customHeight="1" x14ac:dyDescent="0.45">
      <c r="A110" s="138" t="s">
        <v>604</v>
      </c>
      <c r="B110" s="369">
        <v>2.0947658276953538</v>
      </c>
      <c r="C110" s="369">
        <v>2.0677448408321264</v>
      </c>
      <c r="D110" s="369">
        <v>2.0342316395070807</v>
      </c>
      <c r="E110" s="369">
        <v>2.0329460758975677</v>
      </c>
      <c r="F110" s="369">
        <v>1.9866113738159339</v>
      </c>
      <c r="G110" s="369">
        <v>1.9456951486148164</v>
      </c>
      <c r="H110" s="369">
        <v>1.9347846809860361</v>
      </c>
      <c r="I110" s="369">
        <v>1.9176161964821063</v>
      </c>
      <c r="J110" s="369">
        <v>1.9025934307344508</v>
      </c>
      <c r="K110" s="369">
        <v>1.8083331378286498</v>
      </c>
      <c r="L110" s="369">
        <v>1.8389587495407116</v>
      </c>
      <c r="M110" s="369">
        <v>1.8177087366652018</v>
      </c>
      <c r="N110" s="369">
        <v>1.8062938148592087</v>
      </c>
      <c r="O110" s="369">
        <v>1.7972161438323988</v>
      </c>
      <c r="P110" s="369">
        <v>1.7914815570300073</v>
      </c>
      <c r="Q110" s="369">
        <v>1.790480137797362</v>
      </c>
      <c r="R110" s="369">
        <v>1.7747989423087562</v>
      </c>
      <c r="S110" s="369">
        <v>1.7712454404498357</v>
      </c>
      <c r="T110" s="369">
        <v>1.7350430651863704</v>
      </c>
      <c r="U110" s="369">
        <v>1.7184099487448279</v>
      </c>
      <c r="V110" s="369">
        <v>1.7008911265576083</v>
      </c>
      <c r="W110" s="369">
        <v>1.6958318559763239</v>
      </c>
      <c r="X110" s="369">
        <v>1.6782776807570579</v>
      </c>
      <c r="Y110" s="369">
        <v>1.6529996740712818</v>
      </c>
      <c r="Z110" s="369">
        <v>1.6396054586798179</v>
      </c>
      <c r="AA110" s="369">
        <v>1.6317478200690696</v>
      </c>
      <c r="AB110" s="369">
        <v>1.6272147782809616</v>
      </c>
      <c r="AC110" s="369">
        <v>1.6185428145039644</v>
      </c>
      <c r="AD110" s="369">
        <v>1.6085109160603401</v>
      </c>
      <c r="AE110" s="369">
        <v>1.6013634598889472</v>
      </c>
      <c r="AF110" s="369">
        <v>1.5847754319266241</v>
      </c>
      <c r="AG110" s="369">
        <v>1.5749182311463028</v>
      </c>
      <c r="AH110" s="369">
        <v>1.553463862364439</v>
      </c>
      <c r="AI110" s="369">
        <v>1.5265005710925161</v>
      </c>
      <c r="AJ110" s="369">
        <v>1.4989538044350865</v>
      </c>
      <c r="AK110" s="369">
        <v>1.4682885540375514</v>
      </c>
      <c r="AL110" s="369">
        <v>1.4534984612979027</v>
      </c>
      <c r="AM110" s="369">
        <v>1.4201396247602001</v>
      </c>
      <c r="AN110" s="369">
        <v>1.3869368097943984</v>
      </c>
      <c r="AO110" s="369">
        <v>1.3571827727378911</v>
      </c>
      <c r="AP110" s="369">
        <v>1.3241591419145224</v>
      </c>
      <c r="AQ110" s="369">
        <v>1.2978237422903669</v>
      </c>
      <c r="AR110" s="369">
        <v>1.2676351645457784</v>
      </c>
      <c r="AS110" s="369">
        <v>1.2330467849816342</v>
      </c>
      <c r="AT110" s="369">
        <v>1.1990137933722387</v>
      </c>
      <c r="AU110" s="369">
        <v>1.1794625263539174</v>
      </c>
      <c r="AV110" s="369">
        <v>1.1553277618343889</v>
      </c>
      <c r="AW110" s="369">
        <v>1.1091013699257914</v>
      </c>
      <c r="AX110" s="369">
        <v>1.0853556276760572</v>
      </c>
      <c r="AY110" s="369">
        <v>1.0426825000817683</v>
      </c>
      <c r="AZ110" s="369">
        <v>1.0065794174478202</v>
      </c>
    </row>
    <row r="111" spans="1:52" ht="12" customHeight="1" x14ac:dyDescent="0.45">
      <c r="A111" s="279" t="s">
        <v>365</v>
      </c>
      <c r="B111" s="370">
        <v>3.7253636068350482</v>
      </c>
      <c r="C111" s="370">
        <v>3.6896616497036274</v>
      </c>
      <c r="D111" s="370">
        <v>3.6987527177526331</v>
      </c>
      <c r="E111" s="370">
        <v>3.6865829210082817</v>
      </c>
      <c r="F111" s="370">
        <v>3.6494343904596507</v>
      </c>
      <c r="G111" s="370">
        <v>3.6282796956255661</v>
      </c>
      <c r="H111" s="370">
        <v>3.6191822551690458</v>
      </c>
      <c r="I111" s="370">
        <v>3.5976635153145731</v>
      </c>
      <c r="J111" s="370">
        <v>3.5725979174439626</v>
      </c>
      <c r="K111" s="370">
        <v>3.5090712170441378</v>
      </c>
      <c r="L111" s="370">
        <v>3.5749879902458068</v>
      </c>
      <c r="M111" s="370">
        <v>3.5245508242917984</v>
      </c>
      <c r="N111" s="370">
        <v>3.5067501672358574</v>
      </c>
      <c r="O111" s="370">
        <v>3.5411524964890408</v>
      </c>
      <c r="P111" s="370">
        <v>3.5501282172333766</v>
      </c>
      <c r="Q111" s="370">
        <v>3.5572671894121917</v>
      </c>
      <c r="R111" s="370">
        <v>3.539883012619728</v>
      </c>
      <c r="S111" s="370">
        <v>3.5176694412657623</v>
      </c>
      <c r="T111" s="370">
        <v>3.4682255816173297</v>
      </c>
      <c r="U111" s="370">
        <v>3.4567296494675905</v>
      </c>
      <c r="V111" s="370">
        <v>3.4493574849373854</v>
      </c>
      <c r="W111" s="370">
        <v>3.448107805277516</v>
      </c>
      <c r="X111" s="370">
        <v>3.4332182227951931</v>
      </c>
      <c r="Y111" s="370">
        <v>3.4125527906039403</v>
      </c>
      <c r="Z111" s="370">
        <v>3.4132087330683958</v>
      </c>
      <c r="AA111" s="370">
        <v>3.4117345891083528</v>
      </c>
      <c r="AB111" s="370">
        <v>3.4104362402514452</v>
      </c>
      <c r="AC111" s="370">
        <v>3.4095702419562324</v>
      </c>
      <c r="AD111" s="370">
        <v>3.4076950220241455</v>
      </c>
      <c r="AE111" s="370">
        <v>3.4004419395358352</v>
      </c>
      <c r="AF111" s="370">
        <v>3.3906687488056435</v>
      </c>
      <c r="AG111" s="370">
        <v>3.385406513722911</v>
      </c>
      <c r="AH111" s="370">
        <v>3.3653740609297902</v>
      </c>
      <c r="AI111" s="370">
        <v>3.3445797107485258</v>
      </c>
      <c r="AJ111" s="370">
        <v>3.3141678054180592</v>
      </c>
      <c r="AK111" s="370">
        <v>3.2850717284684916</v>
      </c>
      <c r="AL111" s="370">
        <v>3.2638818408466137</v>
      </c>
      <c r="AM111" s="370">
        <v>3.2188563375280719</v>
      </c>
      <c r="AN111" s="370">
        <v>3.1695084956800343</v>
      </c>
      <c r="AO111" s="370">
        <v>3.1254150503071068</v>
      </c>
      <c r="AP111" s="370">
        <v>3.0749790299101667</v>
      </c>
      <c r="AQ111" s="370">
        <v>3.0407422329749836</v>
      </c>
      <c r="AR111" s="370">
        <v>2.9920349469901795</v>
      </c>
      <c r="AS111" s="370">
        <v>2.9421365044444991</v>
      </c>
      <c r="AT111" s="370">
        <v>2.8732549064267277</v>
      </c>
      <c r="AU111" s="370">
        <v>2.8314872486387541</v>
      </c>
      <c r="AV111" s="370">
        <v>2.7686628234585959</v>
      </c>
      <c r="AW111" s="370">
        <v>2.6663415485823321</v>
      </c>
      <c r="AX111" s="370">
        <v>2.6089498118656298</v>
      </c>
      <c r="AY111" s="370">
        <v>2.4584933146531105</v>
      </c>
      <c r="AZ111" s="370">
        <v>2.3593766784495624</v>
      </c>
    </row>
    <row r="112" spans="1:52" ht="12" customHeight="1" x14ac:dyDescent="0.45">
      <c r="A112" s="278" t="s">
        <v>366</v>
      </c>
      <c r="B112" s="371">
        <v>1.2724559448913686</v>
      </c>
      <c r="C112" s="371">
        <v>1.2158705295922037</v>
      </c>
      <c r="D112" s="371">
        <v>1.2267876186993774</v>
      </c>
      <c r="E112" s="371">
        <v>1.1681174802525554</v>
      </c>
      <c r="F112" s="371">
        <v>1.1141183199116818</v>
      </c>
      <c r="G112" s="371">
        <v>1.1054782736694735</v>
      </c>
      <c r="H112" s="371">
        <v>1.1007499247579955</v>
      </c>
      <c r="I112" s="371">
        <v>1.0448533994259501</v>
      </c>
      <c r="J112" s="371">
        <v>1.0398496753235398</v>
      </c>
      <c r="K112" s="371">
        <v>1.0666101627867908</v>
      </c>
      <c r="L112" s="371">
        <v>1.0484963236366165</v>
      </c>
      <c r="M112" s="371">
        <v>1.0597138979820357</v>
      </c>
      <c r="N112" s="371">
        <v>1.0564236400282661</v>
      </c>
      <c r="O112" s="371">
        <v>1.0876249576599</v>
      </c>
      <c r="P112" s="371">
        <v>1.0614637857864118</v>
      </c>
      <c r="Q112" s="371">
        <v>1.0488562013819767</v>
      </c>
      <c r="R112" s="371">
        <v>1.0430464103526575</v>
      </c>
      <c r="S112" s="371">
        <v>1.051196084803558</v>
      </c>
      <c r="T112" s="371">
        <v>1.0314119647781124</v>
      </c>
      <c r="U112" s="371">
        <v>1.0162973438228886</v>
      </c>
      <c r="V112" s="371">
        <v>1.0073554684970882</v>
      </c>
      <c r="W112" s="371">
        <v>1.0021653577768661</v>
      </c>
      <c r="X112" s="371">
        <v>0.99098673294759676</v>
      </c>
      <c r="Y112" s="371">
        <v>0.98330406177878527</v>
      </c>
      <c r="Z112" s="371">
        <v>0.97783512225338431</v>
      </c>
      <c r="AA112" s="371">
        <v>0.97231728521446414</v>
      </c>
      <c r="AB112" s="371">
        <v>0.9683468402334473</v>
      </c>
      <c r="AC112" s="371">
        <v>0.9650154463480517</v>
      </c>
      <c r="AD112" s="371">
        <v>0.96135526377370417</v>
      </c>
      <c r="AE112" s="371">
        <v>0.95400204336067707</v>
      </c>
      <c r="AF112" s="371">
        <v>0.94698339986999525</v>
      </c>
      <c r="AG112" s="371">
        <v>0.94354463005438582</v>
      </c>
      <c r="AH112" s="371">
        <v>0.93498238578134163</v>
      </c>
      <c r="AI112" s="371">
        <v>0.9275572580165693</v>
      </c>
      <c r="AJ112" s="371">
        <v>0.9177875623374967</v>
      </c>
      <c r="AK112" s="371">
        <v>0.90529482462802158</v>
      </c>
      <c r="AL112" s="371">
        <v>0.89508824324920266</v>
      </c>
      <c r="AM112" s="371">
        <v>0.88320588536431732</v>
      </c>
      <c r="AN112" s="371">
        <v>0.86826897671835046</v>
      </c>
      <c r="AO112" s="371">
        <v>0.85780049612185283</v>
      </c>
      <c r="AP112" s="371">
        <v>0.84544002953250708</v>
      </c>
      <c r="AQ112" s="371">
        <v>0.83449429275234688</v>
      </c>
      <c r="AR112" s="371">
        <v>0.8211295312872805</v>
      </c>
      <c r="AS112" s="371">
        <v>0.8111011554831663</v>
      </c>
      <c r="AT112" s="371">
        <v>0.7926154759059294</v>
      </c>
      <c r="AU112" s="371">
        <v>0.77358636429639427</v>
      </c>
      <c r="AV112" s="371">
        <v>0.75226977829560704</v>
      </c>
      <c r="AW112" s="371">
        <v>0.72035270376893945</v>
      </c>
      <c r="AX112" s="371">
        <v>0.70503088101185685</v>
      </c>
      <c r="AY112" s="371">
        <v>0.68861843846443571</v>
      </c>
      <c r="AZ112" s="371">
        <v>0.66124274846394349</v>
      </c>
    </row>
    <row r="113" spans="1:52" ht="12" customHeight="1" x14ac:dyDescent="0.45">
      <c r="A113" s="278" t="s">
        <v>367</v>
      </c>
      <c r="B113" s="371">
        <v>1.5506473243715755</v>
      </c>
      <c r="C113" s="371">
        <v>1.5881515692231707</v>
      </c>
      <c r="D113" s="371">
        <v>1.5741627828762943</v>
      </c>
      <c r="E113" s="371">
        <v>1.5849908296765876</v>
      </c>
      <c r="F113" s="371">
        <v>1.5394192676360063</v>
      </c>
      <c r="G113" s="371">
        <v>1.4932875447289646</v>
      </c>
      <c r="H113" s="371">
        <v>1.4507647427265957</v>
      </c>
      <c r="I113" s="371">
        <v>1.4559142520706794</v>
      </c>
      <c r="J113" s="371">
        <v>1.4552512560039204</v>
      </c>
      <c r="K113" s="371">
        <v>1.4519453831020379</v>
      </c>
      <c r="L113" s="371">
        <v>1.419742317531252</v>
      </c>
      <c r="M113" s="371">
        <v>1.4147777914313229</v>
      </c>
      <c r="N113" s="371">
        <v>1.4279709433674501</v>
      </c>
      <c r="O113" s="371">
        <v>1.4422781097732</v>
      </c>
      <c r="P113" s="371">
        <v>1.4546338232696436</v>
      </c>
      <c r="Q113" s="371">
        <v>1.4602477103724985</v>
      </c>
      <c r="R113" s="371">
        <v>1.4548416198773455</v>
      </c>
      <c r="S113" s="371">
        <v>1.4543922808317689</v>
      </c>
      <c r="T113" s="371">
        <v>1.43260575826007</v>
      </c>
      <c r="U113" s="371">
        <v>1.4138229373480156</v>
      </c>
      <c r="V113" s="371">
        <v>1.3943959795566294</v>
      </c>
      <c r="W113" s="371">
        <v>1.3791022577828012</v>
      </c>
      <c r="X113" s="371">
        <v>1.3483712133884225</v>
      </c>
      <c r="Y113" s="371">
        <v>1.3037082023605298</v>
      </c>
      <c r="Z113" s="371">
        <v>1.27677990429011</v>
      </c>
      <c r="AA113" s="371">
        <v>1.2631910306089715</v>
      </c>
      <c r="AB113" s="371">
        <v>1.2441801458655364</v>
      </c>
      <c r="AC113" s="371">
        <v>1.2135368861610154</v>
      </c>
      <c r="AD113" s="371">
        <v>1.1957914400118825</v>
      </c>
      <c r="AE113" s="371">
        <v>1.186363919536682</v>
      </c>
      <c r="AF113" s="371">
        <v>1.1511544837284797</v>
      </c>
      <c r="AG113" s="371">
        <v>1.1355453719927602</v>
      </c>
      <c r="AH113" s="371">
        <v>1.0991390058699206</v>
      </c>
      <c r="AI113" s="371">
        <v>1.0528968258481972</v>
      </c>
      <c r="AJ113" s="371">
        <v>1.0203040849928902</v>
      </c>
      <c r="AK113" s="371">
        <v>0.97308478528755626</v>
      </c>
      <c r="AL113" s="371">
        <v>0.96299255726007826</v>
      </c>
      <c r="AM113" s="371">
        <v>0.92068641841184085</v>
      </c>
      <c r="AN113" s="371">
        <v>0.87566540917548141</v>
      </c>
      <c r="AO113" s="371">
        <v>0.83879380261549474</v>
      </c>
      <c r="AP113" s="371">
        <v>0.80253660115725745</v>
      </c>
      <c r="AQ113" s="371">
        <v>0.76652663358041628</v>
      </c>
      <c r="AR113" s="371">
        <v>0.73067595997682944</v>
      </c>
      <c r="AS113" s="371">
        <v>0.68481890915166321</v>
      </c>
      <c r="AT113" s="371">
        <v>0.65179847921104139</v>
      </c>
      <c r="AU113" s="371">
        <v>0.63498290092798548</v>
      </c>
      <c r="AV113" s="371">
        <v>0.60636811977162997</v>
      </c>
      <c r="AW113" s="371">
        <v>0.55694185855966172</v>
      </c>
      <c r="AX113" s="371">
        <v>0.53226907391051037</v>
      </c>
      <c r="AY113" s="371">
        <v>0.50351075316846416</v>
      </c>
      <c r="AZ113" s="371">
        <v>0.47337190659750633</v>
      </c>
    </row>
    <row r="114" spans="1:52" ht="12" customHeight="1" x14ac:dyDescent="0.45">
      <c r="A114" s="278" t="s">
        <v>368</v>
      </c>
      <c r="B114" s="371">
        <v>2.6076033413219935</v>
      </c>
      <c r="C114" s="371">
        <v>2.5747827529305494</v>
      </c>
      <c r="D114" s="371">
        <v>2.5610174215337356</v>
      </c>
      <c r="E114" s="371">
        <v>2.5641146148581857</v>
      </c>
      <c r="F114" s="371">
        <v>2.5672817423098362</v>
      </c>
      <c r="G114" s="371">
        <v>2.5310476706251528</v>
      </c>
      <c r="H114" s="371">
        <v>2.5243898177270481</v>
      </c>
      <c r="I114" s="371">
        <v>2.5650093267028895</v>
      </c>
      <c r="J114" s="371">
        <v>2.62793115792336</v>
      </c>
      <c r="K114" s="371">
        <v>2.61459026012164</v>
      </c>
      <c r="L114" s="371">
        <v>2.613509225543746</v>
      </c>
      <c r="M114" s="371">
        <v>2.606102198445825</v>
      </c>
      <c r="N114" s="371">
        <v>2.5905277018052324</v>
      </c>
      <c r="O114" s="371">
        <v>2.5584704337234543</v>
      </c>
      <c r="P114" s="371">
        <v>2.5667375445686447</v>
      </c>
      <c r="Q114" s="371">
        <v>2.5650402642646095</v>
      </c>
      <c r="R114" s="371">
        <v>2.5738387389176478</v>
      </c>
      <c r="S114" s="371">
        <v>2.5762459073986443</v>
      </c>
      <c r="T114" s="371">
        <v>2.5635540990707564</v>
      </c>
      <c r="U114" s="371">
        <v>2.5591319862897777</v>
      </c>
      <c r="V114" s="371">
        <v>2.5522244588543366</v>
      </c>
      <c r="W114" s="371">
        <v>2.5516105375260709</v>
      </c>
      <c r="X114" s="371">
        <v>2.540119453420127</v>
      </c>
      <c r="Y114" s="371">
        <v>2.5186657354477253</v>
      </c>
      <c r="Z114" s="371">
        <v>2.5121564679691497</v>
      </c>
      <c r="AA114" s="371">
        <v>2.5025022397919221</v>
      </c>
      <c r="AB114" s="371">
        <v>2.5038725644048494</v>
      </c>
      <c r="AC114" s="371">
        <v>2.4953240730730766</v>
      </c>
      <c r="AD114" s="371">
        <v>2.483289763898084</v>
      </c>
      <c r="AE114" s="371">
        <v>2.4755102247084104</v>
      </c>
      <c r="AF114" s="371">
        <v>2.4539897336936276</v>
      </c>
      <c r="AG114" s="371">
        <v>2.4437862806811959</v>
      </c>
      <c r="AH114" s="371">
        <v>2.4132299879160515</v>
      </c>
      <c r="AI114" s="371">
        <v>2.3795848658082512</v>
      </c>
      <c r="AJ114" s="371">
        <v>2.3263417045775254</v>
      </c>
      <c r="AK114" s="371">
        <v>2.2738382785428812</v>
      </c>
      <c r="AL114" s="371">
        <v>2.2450042380903699</v>
      </c>
      <c r="AM114" s="371">
        <v>2.1559073086659817</v>
      </c>
      <c r="AN114" s="371">
        <v>2.0701614584805141</v>
      </c>
      <c r="AO114" s="371">
        <v>1.9787839085582417</v>
      </c>
      <c r="AP114" s="371">
        <v>1.8770767869357272</v>
      </c>
      <c r="AQ114" s="371">
        <v>1.7856642866807018</v>
      </c>
      <c r="AR114" s="371">
        <v>1.6867500311926977</v>
      </c>
      <c r="AS114" s="371">
        <v>1.5705549167291812</v>
      </c>
      <c r="AT114" s="371">
        <v>1.4936448066684791</v>
      </c>
      <c r="AU114" s="371">
        <v>1.4605076513232587</v>
      </c>
      <c r="AV114" s="371">
        <v>1.4164828428608491</v>
      </c>
      <c r="AW114" s="371">
        <v>1.2831602776916191</v>
      </c>
      <c r="AX114" s="371">
        <v>1.2505522632932009</v>
      </c>
      <c r="AY114" s="371">
        <v>1.1735163707950473</v>
      </c>
      <c r="AZ114" s="371">
        <v>1.0941402692455018</v>
      </c>
    </row>
    <row r="115" spans="1:52" ht="12" customHeight="1" x14ac:dyDescent="0.45">
      <c r="A115" s="278" t="s">
        <v>369</v>
      </c>
      <c r="B115" s="371">
        <v>1.0494174001588699</v>
      </c>
      <c r="C115" s="371">
        <v>1.0252815322034374</v>
      </c>
      <c r="D115" s="371">
        <v>1.0136308655900779</v>
      </c>
      <c r="E115" s="371">
        <v>1.0218386480561334</v>
      </c>
      <c r="F115" s="371">
        <v>0.90666672396093517</v>
      </c>
      <c r="G115" s="371">
        <v>0.91243998935783288</v>
      </c>
      <c r="H115" s="371">
        <v>0.87062246701413593</v>
      </c>
      <c r="I115" s="371">
        <v>0.83156348473241615</v>
      </c>
      <c r="J115" s="371">
        <v>0.80274260648281681</v>
      </c>
      <c r="K115" s="371">
        <v>0.80099405452913719</v>
      </c>
      <c r="L115" s="371">
        <v>0.77932861538520237</v>
      </c>
      <c r="M115" s="371">
        <v>0.72592076452472587</v>
      </c>
      <c r="N115" s="371">
        <v>0.73215677544851121</v>
      </c>
      <c r="O115" s="371">
        <v>0.74573782360180529</v>
      </c>
      <c r="P115" s="371">
        <v>0.72551072787653592</v>
      </c>
      <c r="Q115" s="371">
        <v>0.70495286380731215</v>
      </c>
      <c r="R115" s="371">
        <v>0.70883115142944197</v>
      </c>
      <c r="S115" s="371">
        <v>0.71334014947351199</v>
      </c>
      <c r="T115" s="371">
        <v>0.70218762124060374</v>
      </c>
      <c r="U115" s="371">
        <v>0.6901069053740837</v>
      </c>
      <c r="V115" s="371">
        <v>0.68269433142368363</v>
      </c>
      <c r="W115" s="371">
        <v>0.6769880818924513</v>
      </c>
      <c r="X115" s="371">
        <v>0.66240565864856626</v>
      </c>
      <c r="Y115" s="371">
        <v>0.65425464304685921</v>
      </c>
      <c r="Z115" s="371">
        <v>0.64614051960759955</v>
      </c>
      <c r="AA115" s="371">
        <v>0.6382120607912658</v>
      </c>
      <c r="AB115" s="371">
        <v>0.63324410244887108</v>
      </c>
      <c r="AC115" s="371">
        <v>0.62738595601172797</v>
      </c>
      <c r="AD115" s="371">
        <v>0.62117300542650933</v>
      </c>
      <c r="AE115" s="371">
        <v>0.61317265709786983</v>
      </c>
      <c r="AF115" s="371">
        <v>0.60468258182251322</v>
      </c>
      <c r="AG115" s="371">
        <v>0.59612099815312447</v>
      </c>
      <c r="AH115" s="371">
        <v>0.5845342866301263</v>
      </c>
      <c r="AI115" s="371">
        <v>0.56808072031905033</v>
      </c>
      <c r="AJ115" s="371">
        <v>0.54306640009413798</v>
      </c>
      <c r="AK115" s="371">
        <v>0.5207711859449744</v>
      </c>
      <c r="AL115" s="371">
        <v>0.50437953089362375</v>
      </c>
      <c r="AM115" s="371">
        <v>0.47635257061571168</v>
      </c>
      <c r="AN115" s="371">
        <v>0.46970219323572721</v>
      </c>
      <c r="AO115" s="371">
        <v>0.46476023780224923</v>
      </c>
      <c r="AP115" s="371">
        <v>0.44866358954798585</v>
      </c>
      <c r="AQ115" s="371">
        <v>0.4425539437627013</v>
      </c>
      <c r="AR115" s="371">
        <v>0.43010410875813399</v>
      </c>
      <c r="AS115" s="371">
        <v>0.42574011980083093</v>
      </c>
      <c r="AT115" s="371">
        <v>0.40799433641741395</v>
      </c>
      <c r="AU115" s="371">
        <v>0.39551417546268808</v>
      </c>
      <c r="AV115" s="371">
        <v>0.39145202072895735</v>
      </c>
      <c r="AW115" s="371">
        <v>0.37840106622520386</v>
      </c>
      <c r="AX115" s="371">
        <v>0.36704739071202225</v>
      </c>
      <c r="AY115" s="371">
        <v>0.34817897773512968</v>
      </c>
      <c r="AZ115" s="371">
        <v>0.33000424237822412</v>
      </c>
    </row>
    <row r="116" spans="1:52" ht="12" customHeight="1" x14ac:dyDescent="0.45">
      <c r="A116" s="278" t="s">
        <v>363</v>
      </c>
      <c r="B116" s="371">
        <v>1.8400390480200768</v>
      </c>
      <c r="C116" s="371">
        <v>1.8383495125516269</v>
      </c>
      <c r="D116" s="371">
        <v>1.8237779662720808</v>
      </c>
      <c r="E116" s="371">
        <v>1.7945275339250133</v>
      </c>
      <c r="F116" s="371">
        <v>1.7540957305224647</v>
      </c>
      <c r="G116" s="371">
        <v>1.7030209887470948</v>
      </c>
      <c r="H116" s="371">
        <v>1.6643948129057713</v>
      </c>
      <c r="I116" s="371">
        <v>1.6366644179972325</v>
      </c>
      <c r="J116" s="371">
        <v>1.5902916684536079</v>
      </c>
      <c r="K116" s="371">
        <v>1.5588764480106692</v>
      </c>
      <c r="L116" s="371">
        <v>1.5599256109194088</v>
      </c>
      <c r="M116" s="371">
        <v>1.5175529693357146</v>
      </c>
      <c r="N116" s="371">
        <v>1.5353164837138731</v>
      </c>
      <c r="O116" s="371">
        <v>1.511014787427968</v>
      </c>
      <c r="P116" s="371">
        <v>1.4791588008973968</v>
      </c>
      <c r="Q116" s="371">
        <v>1.4843934008537962</v>
      </c>
      <c r="R116" s="371">
        <v>1.4898527933717025</v>
      </c>
      <c r="S116" s="371">
        <v>1.4907496050843609</v>
      </c>
      <c r="T116" s="371">
        <v>1.4819379665947239</v>
      </c>
      <c r="U116" s="371">
        <v>1.4713808883785209</v>
      </c>
      <c r="V116" s="371">
        <v>1.4560828543882993</v>
      </c>
      <c r="W116" s="371">
        <v>1.4582986784820482</v>
      </c>
      <c r="X116" s="371">
        <v>1.4541145941104292</v>
      </c>
      <c r="Y116" s="371">
        <v>1.4457555110177924</v>
      </c>
      <c r="Z116" s="371">
        <v>1.4351268677573965</v>
      </c>
      <c r="AA116" s="371">
        <v>1.429614173447096</v>
      </c>
      <c r="AB116" s="371">
        <v>1.4220679057351537</v>
      </c>
      <c r="AC116" s="371">
        <v>1.41528914801511</v>
      </c>
      <c r="AD116" s="371">
        <v>1.4088153147643649</v>
      </c>
      <c r="AE116" s="371">
        <v>1.4000783912893531</v>
      </c>
      <c r="AF116" s="371">
        <v>1.3912217162671576</v>
      </c>
      <c r="AG116" s="371">
        <v>1.3803065229729523</v>
      </c>
      <c r="AH116" s="371">
        <v>1.3638501965792282</v>
      </c>
      <c r="AI116" s="371">
        <v>1.3475341228069095</v>
      </c>
      <c r="AJ116" s="371">
        <v>1.3346456310488628</v>
      </c>
      <c r="AK116" s="371">
        <v>1.3200020897688496</v>
      </c>
      <c r="AL116" s="371">
        <v>1.3163925191232186</v>
      </c>
      <c r="AM116" s="371">
        <v>1.3035385222884588</v>
      </c>
      <c r="AN116" s="371">
        <v>1.290382422473918</v>
      </c>
      <c r="AO116" s="371">
        <v>1.2797388669149885</v>
      </c>
      <c r="AP116" s="371">
        <v>1.2692567376653965</v>
      </c>
      <c r="AQ116" s="371">
        <v>1.2656767193860274</v>
      </c>
      <c r="AR116" s="371">
        <v>1.2590492886179612</v>
      </c>
      <c r="AS116" s="371">
        <v>1.251084461286426</v>
      </c>
      <c r="AT116" s="371">
        <v>1.2400833584515096</v>
      </c>
      <c r="AU116" s="371">
        <v>1.2287297851795291</v>
      </c>
      <c r="AV116" s="371">
        <v>1.2184414223395561</v>
      </c>
      <c r="AW116" s="371">
        <v>1.2072074918511577</v>
      </c>
      <c r="AX116" s="371">
        <v>1.2002011481880086</v>
      </c>
      <c r="AY116" s="371">
        <v>1.1920848416653336</v>
      </c>
      <c r="AZ116" s="371">
        <v>1.1834889006072422</v>
      </c>
    </row>
    <row r="117" spans="1:52" ht="12" customHeight="1" x14ac:dyDescent="0.45">
      <c r="A117" s="278" t="s">
        <v>370</v>
      </c>
      <c r="B117" s="371">
        <v>1.262180125547181</v>
      </c>
      <c r="C117" s="371">
        <v>1.2928425270246775</v>
      </c>
      <c r="D117" s="371">
        <v>1.2579234962236467</v>
      </c>
      <c r="E117" s="371">
        <v>1.2203723924054504</v>
      </c>
      <c r="F117" s="371">
        <v>1.1545576001343711</v>
      </c>
      <c r="G117" s="371">
        <v>1.0856281948255238</v>
      </c>
      <c r="H117" s="371">
        <v>1.0797844491715911</v>
      </c>
      <c r="I117" s="371">
        <v>1.0526903527616898</v>
      </c>
      <c r="J117" s="371">
        <v>0.93691774143673445</v>
      </c>
      <c r="K117" s="371">
        <v>0.93196647631390395</v>
      </c>
      <c r="L117" s="371">
        <v>0.94127746216373409</v>
      </c>
      <c r="M117" s="371">
        <v>0.91709488456280241</v>
      </c>
      <c r="N117" s="371">
        <v>0.90182351568282315</v>
      </c>
      <c r="O117" s="371">
        <v>0.94446630086343131</v>
      </c>
      <c r="P117" s="371">
        <v>0.85831708407209206</v>
      </c>
      <c r="Q117" s="371">
        <v>0.87999707229284108</v>
      </c>
      <c r="R117" s="371">
        <v>0.87873619133972858</v>
      </c>
      <c r="S117" s="371">
        <v>0.88759229889851399</v>
      </c>
      <c r="T117" s="371">
        <v>0.88677031925755656</v>
      </c>
      <c r="U117" s="371">
        <v>0.87271887688204897</v>
      </c>
      <c r="V117" s="371">
        <v>0.87240788509193556</v>
      </c>
      <c r="W117" s="371">
        <v>0.87589182858903869</v>
      </c>
      <c r="X117" s="371">
        <v>0.86690125911484817</v>
      </c>
      <c r="Y117" s="371">
        <v>0.87080061077489967</v>
      </c>
      <c r="Z117" s="371">
        <v>0.87346323835158535</v>
      </c>
      <c r="AA117" s="371">
        <v>0.86953894460721648</v>
      </c>
      <c r="AB117" s="371">
        <v>0.87456024160886325</v>
      </c>
      <c r="AC117" s="371">
        <v>0.87647370745246267</v>
      </c>
      <c r="AD117" s="371">
        <v>0.87202838711314645</v>
      </c>
      <c r="AE117" s="371">
        <v>0.87642186075736439</v>
      </c>
      <c r="AF117" s="371">
        <v>0.87691469097864361</v>
      </c>
      <c r="AG117" s="371">
        <v>0.87673991868521628</v>
      </c>
      <c r="AH117" s="371">
        <v>0.87750094344505969</v>
      </c>
      <c r="AI117" s="371">
        <v>0.87298614129484464</v>
      </c>
      <c r="AJ117" s="371">
        <v>0.87388006573874855</v>
      </c>
      <c r="AK117" s="371">
        <v>0.868753166216645</v>
      </c>
      <c r="AL117" s="371">
        <v>0.86486383623160423</v>
      </c>
      <c r="AM117" s="371">
        <v>0.86168203972812762</v>
      </c>
      <c r="AN117" s="371">
        <v>0.86069528007565155</v>
      </c>
      <c r="AO117" s="371">
        <v>0.86049670993178606</v>
      </c>
      <c r="AP117" s="371">
        <v>0.85654916599290054</v>
      </c>
      <c r="AQ117" s="371">
        <v>0.84770786785961627</v>
      </c>
      <c r="AR117" s="371">
        <v>0.84250642783801544</v>
      </c>
      <c r="AS117" s="371">
        <v>0.83596461798582489</v>
      </c>
      <c r="AT117" s="371">
        <v>0.82673475784321471</v>
      </c>
      <c r="AU117" s="371">
        <v>0.82075064993274727</v>
      </c>
      <c r="AV117" s="371">
        <v>0.8184043963881219</v>
      </c>
      <c r="AW117" s="371">
        <v>0.81619539240015271</v>
      </c>
      <c r="AX117" s="371">
        <v>0.81422708410788547</v>
      </c>
      <c r="AY117" s="371">
        <v>0.81255830963155251</v>
      </c>
      <c r="AZ117" s="371">
        <v>0.81120014576529664</v>
      </c>
    </row>
    <row r="118" spans="1:52" ht="12" customHeight="1" x14ac:dyDescent="0.45">
      <c r="A118" s="278" t="s">
        <v>371</v>
      </c>
      <c r="B118" s="371">
        <v>1.4679054568452337</v>
      </c>
      <c r="C118" s="371">
        <v>1.4815658932578399</v>
      </c>
      <c r="D118" s="371">
        <v>1.4590357522917372</v>
      </c>
      <c r="E118" s="371">
        <v>1.3216631130014682</v>
      </c>
      <c r="F118" s="371">
        <v>1.2973164349555699</v>
      </c>
      <c r="G118" s="371">
        <v>1.2801866606941668</v>
      </c>
      <c r="H118" s="371">
        <v>1.2693097765694021</v>
      </c>
      <c r="I118" s="371">
        <v>1.2373433590785081</v>
      </c>
      <c r="J118" s="371">
        <v>1.1252861635043292</v>
      </c>
      <c r="K118" s="371">
        <v>1.1498555971511366</v>
      </c>
      <c r="L118" s="371">
        <v>1.1122346444780009</v>
      </c>
      <c r="M118" s="371">
        <v>1.0553295564436351</v>
      </c>
      <c r="N118" s="371">
        <v>1.0353172271663382</v>
      </c>
      <c r="O118" s="371">
        <v>1.0500603252825826</v>
      </c>
      <c r="P118" s="371">
        <v>0.98037180062730434</v>
      </c>
      <c r="Q118" s="371">
        <v>1.0197603662455927</v>
      </c>
      <c r="R118" s="371">
        <v>1.0224905136687716</v>
      </c>
      <c r="S118" s="371">
        <v>1.026096715773342</v>
      </c>
      <c r="T118" s="371">
        <v>1.0194693330249665</v>
      </c>
      <c r="U118" s="371">
        <v>1.0020987725222761</v>
      </c>
      <c r="V118" s="371">
        <v>0.99917001323386989</v>
      </c>
      <c r="W118" s="371">
        <v>1.0012164156621237</v>
      </c>
      <c r="X118" s="371">
        <v>0.99136735526194297</v>
      </c>
      <c r="Y118" s="371">
        <v>0.9937973944564551</v>
      </c>
      <c r="Z118" s="371">
        <v>0.99471678636316929</v>
      </c>
      <c r="AA118" s="371">
        <v>0.98916452274625233</v>
      </c>
      <c r="AB118" s="371">
        <v>0.99241825309258536</v>
      </c>
      <c r="AC118" s="371">
        <v>0.99270428786580656</v>
      </c>
      <c r="AD118" s="371">
        <v>0.98726518174062972</v>
      </c>
      <c r="AE118" s="371">
        <v>0.9891573197383563</v>
      </c>
      <c r="AF118" s="371">
        <v>0.98824591906232806</v>
      </c>
      <c r="AG118" s="371">
        <v>0.98497949068988788</v>
      </c>
      <c r="AH118" s="371">
        <v>0.98403294238498484</v>
      </c>
      <c r="AI118" s="371">
        <v>0.97736754167059003</v>
      </c>
      <c r="AJ118" s="371">
        <v>0.97595101221264402</v>
      </c>
      <c r="AK118" s="371">
        <v>0.97474945396073598</v>
      </c>
      <c r="AL118" s="371">
        <v>0.97141127263767824</v>
      </c>
      <c r="AM118" s="371">
        <v>0.96502557065680905</v>
      </c>
      <c r="AN118" s="371">
        <v>0.96363519483066273</v>
      </c>
      <c r="AO118" s="371">
        <v>0.96076801962432001</v>
      </c>
      <c r="AP118" s="371">
        <v>0.95833201692359093</v>
      </c>
      <c r="AQ118" s="371">
        <v>0.95581196814761593</v>
      </c>
      <c r="AR118" s="371">
        <v>0.9531602008861455</v>
      </c>
      <c r="AS118" s="371">
        <v>0.95030478305526023</v>
      </c>
      <c r="AT118" s="371">
        <v>0.943842640839894</v>
      </c>
      <c r="AU118" s="371">
        <v>0.93583704971859671</v>
      </c>
      <c r="AV118" s="371">
        <v>0.93454678158099547</v>
      </c>
      <c r="AW118" s="371">
        <v>0.93190294367839999</v>
      </c>
      <c r="AX118" s="371">
        <v>0.93054313906042474</v>
      </c>
      <c r="AY118" s="371">
        <v>0.92914309802737616</v>
      </c>
      <c r="AZ118" s="371">
        <v>0.92774104244663347</v>
      </c>
    </row>
    <row r="119" spans="1:52" ht="12" customHeight="1" x14ac:dyDescent="0.45">
      <c r="A119" s="278" t="s">
        <v>372</v>
      </c>
      <c r="B119" s="371">
        <v>1.7063554792917985</v>
      </c>
      <c r="C119" s="371">
        <v>1.6843348915077607</v>
      </c>
      <c r="D119" s="371">
        <v>1.6788540159957903</v>
      </c>
      <c r="E119" s="371">
        <v>1.6970663825992198</v>
      </c>
      <c r="F119" s="371">
        <v>1.6466047424924464</v>
      </c>
      <c r="G119" s="371">
        <v>1.543368762136389</v>
      </c>
      <c r="H119" s="371">
        <v>1.5376930858427114</v>
      </c>
      <c r="I119" s="371">
        <v>1.4981001903448943</v>
      </c>
      <c r="J119" s="371">
        <v>1.4370568312530931</v>
      </c>
      <c r="K119" s="371">
        <v>1.4504422873286817</v>
      </c>
      <c r="L119" s="371">
        <v>1.3719263721197246</v>
      </c>
      <c r="M119" s="371">
        <v>1.3392518294169335</v>
      </c>
      <c r="N119" s="371">
        <v>1.367864512238826</v>
      </c>
      <c r="O119" s="371">
        <v>1.3752102123488279</v>
      </c>
      <c r="P119" s="371">
        <v>1.3599933604672976</v>
      </c>
      <c r="Q119" s="371">
        <v>1.3616754419352197</v>
      </c>
      <c r="R119" s="371">
        <v>1.3713192460237229</v>
      </c>
      <c r="S119" s="371">
        <v>1.3798863880327676</v>
      </c>
      <c r="T119" s="371">
        <v>1.3744056086257246</v>
      </c>
      <c r="U119" s="371">
        <v>1.3648335315926623</v>
      </c>
      <c r="V119" s="371">
        <v>1.343583482826062</v>
      </c>
      <c r="W119" s="371">
        <v>1.3499225780701234</v>
      </c>
      <c r="X119" s="371">
        <v>1.3446210672376997</v>
      </c>
      <c r="Y119" s="371">
        <v>1.3394888505367704</v>
      </c>
      <c r="Z119" s="371">
        <v>1.331655527838111</v>
      </c>
      <c r="AA119" s="371">
        <v>1.3368184937633585</v>
      </c>
      <c r="AB119" s="371">
        <v>1.3319158769743087</v>
      </c>
      <c r="AC119" s="371">
        <v>1.3241923174847523</v>
      </c>
      <c r="AD119" s="371">
        <v>1.3197181920756531</v>
      </c>
      <c r="AE119" s="371">
        <v>1.3211523529200613</v>
      </c>
      <c r="AF119" s="371">
        <v>1.3142184874118839</v>
      </c>
      <c r="AG119" s="371">
        <v>1.3010011354136999</v>
      </c>
      <c r="AH119" s="371">
        <v>1.2928185865315853</v>
      </c>
      <c r="AI119" s="371">
        <v>1.2778589900975388</v>
      </c>
      <c r="AJ119" s="371">
        <v>1.2702263103565659</v>
      </c>
      <c r="AK119" s="371">
        <v>1.2573496887080928</v>
      </c>
      <c r="AL119" s="371">
        <v>1.2551237612724724</v>
      </c>
      <c r="AM119" s="371">
        <v>1.2497496709485465</v>
      </c>
      <c r="AN119" s="371">
        <v>1.2452583692679247</v>
      </c>
      <c r="AO119" s="371">
        <v>1.2409445037356059</v>
      </c>
      <c r="AP119" s="371">
        <v>1.2364813300572233</v>
      </c>
      <c r="AQ119" s="371">
        <v>1.2356412771144381</v>
      </c>
      <c r="AR119" s="371">
        <v>1.2278464912323399</v>
      </c>
      <c r="AS119" s="371">
        <v>1.2244314286649232</v>
      </c>
      <c r="AT119" s="371">
        <v>1.2234136941302314</v>
      </c>
      <c r="AU119" s="371">
        <v>1.2225786078434751</v>
      </c>
      <c r="AV119" s="371">
        <v>1.2165833140278017</v>
      </c>
      <c r="AW119" s="371">
        <v>1.2089175585853655</v>
      </c>
      <c r="AX119" s="371">
        <v>1.2059365761984939</v>
      </c>
      <c r="AY119" s="371">
        <v>1.2046499206147392</v>
      </c>
      <c r="AZ119" s="371">
        <v>1.2000454454655913</v>
      </c>
    </row>
    <row r="120" spans="1:52" ht="12" customHeight="1" x14ac:dyDescent="0.45">
      <c r="A120" s="278" t="s">
        <v>373</v>
      </c>
      <c r="B120" s="371">
        <v>0.59776522255848896</v>
      </c>
      <c r="C120" s="371">
        <v>0.61490014718435881</v>
      </c>
      <c r="D120" s="371">
        <v>0.55425473771418921</v>
      </c>
      <c r="E120" s="371">
        <v>0.54477114346089572</v>
      </c>
      <c r="F120" s="371">
        <v>0.57348391997872117</v>
      </c>
      <c r="G120" s="371">
        <v>0.58300018068864623</v>
      </c>
      <c r="H120" s="371">
        <v>0.61111357041525283</v>
      </c>
      <c r="I120" s="371">
        <v>0.49129541493992918</v>
      </c>
      <c r="J120" s="371">
        <v>0.49053841407710225</v>
      </c>
      <c r="K120" s="371">
        <v>0.43200632700442643</v>
      </c>
      <c r="L120" s="371">
        <v>0.40687172336191274</v>
      </c>
      <c r="M120" s="371">
        <v>0.3897128822519198</v>
      </c>
      <c r="N120" s="371">
        <v>0.32584884548791454</v>
      </c>
      <c r="O120" s="371">
        <v>0.29883783644161155</v>
      </c>
      <c r="P120" s="371">
        <v>0.27562601521339475</v>
      </c>
      <c r="Q120" s="371">
        <v>0.27316565903038825</v>
      </c>
      <c r="R120" s="371">
        <v>0.27344878411097451</v>
      </c>
      <c r="S120" s="371">
        <v>0.27086321264642338</v>
      </c>
      <c r="T120" s="371">
        <v>0.27104585812048343</v>
      </c>
      <c r="U120" s="371">
        <v>0.27062217114820653</v>
      </c>
      <c r="V120" s="371">
        <v>0.2692253635550178</v>
      </c>
      <c r="W120" s="371">
        <v>0.26401199685674909</v>
      </c>
      <c r="X120" s="371">
        <v>0.26303098723659118</v>
      </c>
      <c r="Y120" s="371">
        <v>0.26208949310205337</v>
      </c>
      <c r="Z120" s="371">
        <v>0.25880385283211799</v>
      </c>
      <c r="AA120" s="371">
        <v>0.25692460731034344</v>
      </c>
      <c r="AB120" s="371">
        <v>0.25453065314075485</v>
      </c>
      <c r="AC120" s="371">
        <v>0.25090231855193595</v>
      </c>
      <c r="AD120" s="371">
        <v>0.2490313588490139</v>
      </c>
      <c r="AE120" s="371">
        <v>0.24802064966753512</v>
      </c>
      <c r="AF120" s="371">
        <v>0.24732411216804195</v>
      </c>
      <c r="AG120" s="371">
        <v>0.24613838520268774</v>
      </c>
      <c r="AH120" s="371">
        <v>0.24508067537931313</v>
      </c>
      <c r="AI120" s="371">
        <v>0.24319659815460623</v>
      </c>
      <c r="AJ120" s="371">
        <v>0.24165596553954044</v>
      </c>
      <c r="AK120" s="371">
        <v>0.238473862338558</v>
      </c>
      <c r="AL120" s="371">
        <v>0.23738558001229204</v>
      </c>
      <c r="AM120" s="371">
        <v>0.23624236169913235</v>
      </c>
      <c r="AN120" s="371">
        <v>0.23580275611639823</v>
      </c>
      <c r="AO120" s="371">
        <v>0.23507461562086168</v>
      </c>
      <c r="AP120" s="371">
        <v>0.2345553936309655</v>
      </c>
      <c r="AQ120" s="371">
        <v>0.22804481224087453</v>
      </c>
      <c r="AR120" s="371">
        <v>0.22690212665765627</v>
      </c>
      <c r="AS120" s="371">
        <v>0.22604043110695299</v>
      </c>
      <c r="AT120" s="371">
        <v>0.22377494444412713</v>
      </c>
      <c r="AU120" s="371">
        <v>0.22223322772407902</v>
      </c>
      <c r="AV120" s="371">
        <v>0.22036177640545926</v>
      </c>
      <c r="AW120" s="371">
        <v>0.21796651112186022</v>
      </c>
      <c r="AX120" s="371">
        <v>0.21675317489715185</v>
      </c>
      <c r="AY120" s="371">
        <v>0.21600468306917414</v>
      </c>
      <c r="AZ120" s="371">
        <v>0.21547840129608048</v>
      </c>
    </row>
    <row r="121" spans="1:52" ht="12" customHeight="1" x14ac:dyDescent="0.45">
      <c r="A121" s="277" t="s">
        <v>374</v>
      </c>
      <c r="B121" s="372">
        <v>1.7748089101108939</v>
      </c>
      <c r="C121" s="372">
        <v>1.7204436352863377</v>
      </c>
      <c r="D121" s="372">
        <v>1.6188612241546667</v>
      </c>
      <c r="E121" s="372">
        <v>1.659463092456082</v>
      </c>
      <c r="F121" s="372">
        <v>1.5504879738325286</v>
      </c>
      <c r="G121" s="372">
        <v>1.5109765012859311</v>
      </c>
      <c r="H121" s="372">
        <v>1.4894646756967553</v>
      </c>
      <c r="I121" s="372">
        <v>1.5898183549102152</v>
      </c>
      <c r="J121" s="372">
        <v>1.6218115125780079</v>
      </c>
      <c r="K121" s="372">
        <v>1.5745490528462092</v>
      </c>
      <c r="L121" s="372">
        <v>1.5550750325482585</v>
      </c>
      <c r="M121" s="372">
        <v>1.513001365224389</v>
      </c>
      <c r="N121" s="372">
        <v>1.5187373150220598</v>
      </c>
      <c r="O121" s="372">
        <v>1.4767573023351281</v>
      </c>
      <c r="P121" s="372">
        <v>1.4823419102076931</v>
      </c>
      <c r="Q121" s="372">
        <v>1.4168322764336063</v>
      </c>
      <c r="R121" s="372">
        <v>1.4176807808010965</v>
      </c>
      <c r="S121" s="372">
        <v>1.4204172771560017</v>
      </c>
      <c r="T121" s="372">
        <v>1.4213791019366928</v>
      </c>
      <c r="U121" s="372">
        <v>1.4198435440254744</v>
      </c>
      <c r="V121" s="372">
        <v>1.4071069971707346</v>
      </c>
      <c r="W121" s="372">
        <v>1.4124054240614878</v>
      </c>
      <c r="X121" s="372">
        <v>1.4155370427805734</v>
      </c>
      <c r="Y121" s="372">
        <v>1.3903925866297322</v>
      </c>
      <c r="Z121" s="372">
        <v>1.3627591752034924</v>
      </c>
      <c r="AA121" s="372">
        <v>1.3646236407106749</v>
      </c>
      <c r="AB121" s="372">
        <v>1.3600702993253133</v>
      </c>
      <c r="AC121" s="372">
        <v>1.3531805001381016</v>
      </c>
      <c r="AD121" s="372">
        <v>1.3289368830610624</v>
      </c>
      <c r="AE121" s="372">
        <v>1.3189986343093369</v>
      </c>
      <c r="AF121" s="372">
        <v>1.3102422908737061</v>
      </c>
      <c r="AG121" s="372">
        <v>1.3057969751951826</v>
      </c>
      <c r="AH121" s="372">
        <v>1.2884207810096244</v>
      </c>
      <c r="AI121" s="372">
        <v>1.2715738225165691</v>
      </c>
      <c r="AJ121" s="372">
        <v>1.2607543021310901</v>
      </c>
      <c r="AK121" s="372">
        <v>1.2408023338406506</v>
      </c>
      <c r="AL121" s="372">
        <v>1.2395794420868398</v>
      </c>
      <c r="AM121" s="372">
        <v>1.2376431559762193</v>
      </c>
      <c r="AN121" s="372">
        <v>1.2361906325377372</v>
      </c>
      <c r="AO121" s="372">
        <v>1.2342945473079596</v>
      </c>
      <c r="AP121" s="372">
        <v>1.2315465124935945</v>
      </c>
      <c r="AQ121" s="372">
        <v>1.2302027167607112</v>
      </c>
      <c r="AR121" s="372">
        <v>1.2287247219811002</v>
      </c>
      <c r="AS121" s="372">
        <v>1.209837539398112</v>
      </c>
      <c r="AT121" s="372">
        <v>1.1919029431724721</v>
      </c>
      <c r="AU121" s="372">
        <v>1.1873342443046628</v>
      </c>
      <c r="AV121" s="372">
        <v>1.1801955086420073</v>
      </c>
      <c r="AW121" s="372">
        <v>1.1728037146833807</v>
      </c>
      <c r="AX121" s="372">
        <v>1.159191823923321</v>
      </c>
      <c r="AY121" s="372">
        <v>1.1516655686897688</v>
      </c>
      <c r="AZ121" s="372">
        <v>1.1433458547455186</v>
      </c>
    </row>
    <row r="123" spans="1:52" ht="12" customHeight="1" x14ac:dyDescent="0.45">
      <c r="A123" s="138" t="s">
        <v>605</v>
      </c>
      <c r="B123" s="355">
        <v>487.73617200179046</v>
      </c>
      <c r="C123" s="355">
        <v>491.69489225946808</v>
      </c>
      <c r="D123" s="355">
        <v>475.30748747696987</v>
      </c>
      <c r="E123" s="355">
        <v>478.64590837652065</v>
      </c>
      <c r="F123" s="355">
        <v>502.10991819277865</v>
      </c>
      <c r="G123" s="355">
        <v>555.85211152408465</v>
      </c>
      <c r="H123" s="355">
        <v>604.41079340580359</v>
      </c>
      <c r="I123" s="355">
        <v>610.89608519347394</v>
      </c>
      <c r="J123" s="355">
        <v>692.29779416618976</v>
      </c>
      <c r="K123" s="355">
        <v>621.09248665494567</v>
      </c>
      <c r="L123" s="355">
        <v>665.24217946754948</v>
      </c>
      <c r="M123" s="355">
        <v>727.07002292658422</v>
      </c>
      <c r="N123" s="355">
        <v>750.08300044144391</v>
      </c>
      <c r="O123" s="355">
        <v>739.82622594862755</v>
      </c>
      <c r="P123" s="355">
        <v>709.5408953453267</v>
      </c>
      <c r="Q123" s="355">
        <v>647.01471378907263</v>
      </c>
      <c r="R123" s="355">
        <v>605.60410190070081</v>
      </c>
      <c r="S123" s="355">
        <v>614.28708222154478</v>
      </c>
      <c r="T123" s="355">
        <v>645.74846689023059</v>
      </c>
      <c r="U123" s="355">
        <v>679.78753685274273</v>
      </c>
      <c r="V123" s="355">
        <v>709.2867806782225</v>
      </c>
      <c r="W123" s="355">
        <v>725.96592969199833</v>
      </c>
      <c r="X123" s="355">
        <v>736.62977429851401</v>
      </c>
      <c r="Y123" s="355">
        <v>762.55810530696021</v>
      </c>
      <c r="Z123" s="355">
        <v>779.99407286112796</v>
      </c>
      <c r="AA123" s="355">
        <v>791.98479782793174</v>
      </c>
      <c r="AB123" s="355">
        <v>794.30701281946665</v>
      </c>
      <c r="AC123" s="355">
        <v>797.10023128678426</v>
      </c>
      <c r="AD123" s="355">
        <v>799.25178957069465</v>
      </c>
      <c r="AE123" s="355">
        <v>802.35484039102528</v>
      </c>
      <c r="AF123" s="355">
        <v>808.16268444911941</v>
      </c>
      <c r="AG123" s="355">
        <v>813.23687985992581</v>
      </c>
      <c r="AH123" s="355">
        <v>810.58837215023584</v>
      </c>
      <c r="AI123" s="355">
        <v>818.62206599067065</v>
      </c>
      <c r="AJ123" s="355">
        <v>828.75386239538557</v>
      </c>
      <c r="AK123" s="355">
        <v>837.06812213911883</v>
      </c>
      <c r="AL123" s="355">
        <v>843.12355012687613</v>
      </c>
      <c r="AM123" s="355">
        <v>847.10108873432125</v>
      </c>
      <c r="AN123" s="355">
        <v>853.67251339587199</v>
      </c>
      <c r="AO123" s="355">
        <v>860.34220475264794</v>
      </c>
      <c r="AP123" s="355">
        <v>862.80145519483858</v>
      </c>
      <c r="AQ123" s="355">
        <v>858.96212391994925</v>
      </c>
      <c r="AR123" s="355">
        <v>860.40707671483653</v>
      </c>
      <c r="AS123" s="355">
        <v>863.72098194475439</v>
      </c>
      <c r="AT123" s="355">
        <v>869.71364789630479</v>
      </c>
      <c r="AU123" s="355">
        <v>870.08156599562278</v>
      </c>
      <c r="AV123" s="355">
        <v>870.14628481224577</v>
      </c>
      <c r="AW123" s="355">
        <v>871.5218215669048</v>
      </c>
      <c r="AX123" s="355">
        <v>874.82410257346623</v>
      </c>
      <c r="AY123" s="355">
        <v>876.63570982351314</v>
      </c>
      <c r="AZ123" s="355">
        <v>882.25378190763001</v>
      </c>
    </row>
    <row r="124" spans="1:52" ht="12" customHeight="1" x14ac:dyDescent="0.45">
      <c r="A124" s="279" t="s">
        <v>365</v>
      </c>
      <c r="B124" s="359">
        <v>398.10687993311444</v>
      </c>
      <c r="C124" s="359">
        <v>419.51319601114955</v>
      </c>
      <c r="D124" s="359">
        <v>408.07183038981486</v>
      </c>
      <c r="E124" s="359">
        <v>415.28841609818988</v>
      </c>
      <c r="F124" s="359">
        <v>446.0162608459151</v>
      </c>
      <c r="G124" s="359">
        <v>461.21774208468048</v>
      </c>
      <c r="H124" s="359">
        <v>488.82937221314592</v>
      </c>
      <c r="I124" s="359">
        <v>506.28680991646678</v>
      </c>
      <c r="J124" s="359">
        <v>575.92031046224713</v>
      </c>
      <c r="K124" s="359">
        <v>524.24558107853954</v>
      </c>
      <c r="L124" s="359">
        <v>538.67669248285995</v>
      </c>
      <c r="M124" s="359">
        <v>572.37063215032208</v>
      </c>
      <c r="N124" s="359">
        <v>564.47205017330737</v>
      </c>
      <c r="O124" s="359">
        <v>549.79616670526605</v>
      </c>
      <c r="P124" s="359">
        <v>532.10137341138795</v>
      </c>
      <c r="Q124" s="359">
        <v>515.25195118997669</v>
      </c>
      <c r="R124" s="359">
        <v>497.76591483520616</v>
      </c>
      <c r="S124" s="359">
        <v>509.66744962108913</v>
      </c>
      <c r="T124" s="359">
        <v>532.30301912723485</v>
      </c>
      <c r="U124" s="359">
        <v>551.76425460525184</v>
      </c>
      <c r="V124" s="359">
        <v>568.39540363826063</v>
      </c>
      <c r="W124" s="359">
        <v>575.19451662807762</v>
      </c>
      <c r="X124" s="359">
        <v>578.11805262980624</v>
      </c>
      <c r="Y124" s="359">
        <v>601.26562840359134</v>
      </c>
      <c r="Z124" s="359">
        <v>608.21152069103948</v>
      </c>
      <c r="AA124" s="359">
        <v>612.65245235426039</v>
      </c>
      <c r="AB124" s="359">
        <v>613.72741762607939</v>
      </c>
      <c r="AC124" s="359">
        <v>615.00744567002289</v>
      </c>
      <c r="AD124" s="359">
        <v>616.86642377939074</v>
      </c>
      <c r="AE124" s="359">
        <v>619.70210285550888</v>
      </c>
      <c r="AF124" s="359">
        <v>627.65208421647333</v>
      </c>
      <c r="AG124" s="359">
        <v>631.34682273849455</v>
      </c>
      <c r="AH124" s="359">
        <v>632.04797837752847</v>
      </c>
      <c r="AI124" s="359">
        <v>641.61126377094649</v>
      </c>
      <c r="AJ124" s="359">
        <v>654.41925574941456</v>
      </c>
      <c r="AK124" s="359">
        <v>663.8468744964664</v>
      </c>
      <c r="AL124" s="359">
        <v>665.11328610892224</v>
      </c>
      <c r="AM124" s="359">
        <v>673.19041485217599</v>
      </c>
      <c r="AN124" s="359">
        <v>682.60628152868571</v>
      </c>
      <c r="AO124" s="359">
        <v>691.99753285689633</v>
      </c>
      <c r="AP124" s="359">
        <v>699.1776061755744</v>
      </c>
      <c r="AQ124" s="359">
        <v>700.48666913318743</v>
      </c>
      <c r="AR124" s="359">
        <v>707.12851553905773</v>
      </c>
      <c r="AS124" s="359">
        <v>706.52802042206395</v>
      </c>
      <c r="AT124" s="359">
        <v>718.11991353255223</v>
      </c>
      <c r="AU124" s="359">
        <v>725.42030696673771</v>
      </c>
      <c r="AV124" s="359">
        <v>732.17928326756021</v>
      </c>
      <c r="AW124" s="359">
        <v>743.31279249762736</v>
      </c>
      <c r="AX124" s="359">
        <v>757.22480688149358</v>
      </c>
      <c r="AY124" s="359">
        <v>780.41477599568975</v>
      </c>
      <c r="AZ124" s="359">
        <v>799.07564198775628</v>
      </c>
    </row>
    <row r="125" spans="1:52" ht="12" customHeight="1" x14ac:dyDescent="0.45">
      <c r="A125" s="278" t="s">
        <v>366</v>
      </c>
      <c r="B125" s="359">
        <v>918.18550061268922</v>
      </c>
      <c r="C125" s="359">
        <v>927.96535213642585</v>
      </c>
      <c r="D125" s="359">
        <v>910.28819965863408</v>
      </c>
      <c r="E125" s="359">
        <v>924.82691417833587</v>
      </c>
      <c r="F125" s="359">
        <v>938.83070578601723</v>
      </c>
      <c r="G125" s="359">
        <v>981.74761878727554</v>
      </c>
      <c r="H125" s="359">
        <v>1025.5543568387097</v>
      </c>
      <c r="I125" s="359">
        <v>1041.5825190685605</v>
      </c>
      <c r="J125" s="359">
        <v>1125.2960863854835</v>
      </c>
      <c r="K125" s="359">
        <v>1083.6425819747872</v>
      </c>
      <c r="L125" s="359">
        <v>1103.4455283803995</v>
      </c>
      <c r="M125" s="359">
        <v>1127.0030758955622</v>
      </c>
      <c r="N125" s="359">
        <v>1145.2564083566704</v>
      </c>
      <c r="O125" s="359">
        <v>1124.0932632896215</v>
      </c>
      <c r="P125" s="359">
        <v>1130.130460622993</v>
      </c>
      <c r="Q125" s="359">
        <v>1123.8028712922396</v>
      </c>
      <c r="R125" s="359">
        <v>1078.4895293268114</v>
      </c>
      <c r="S125" s="359">
        <v>1054.391769648405</v>
      </c>
      <c r="T125" s="359">
        <v>1087.3923623600826</v>
      </c>
      <c r="U125" s="359">
        <v>1135.3074365223642</v>
      </c>
      <c r="V125" s="359">
        <v>1177.4493371318222</v>
      </c>
      <c r="W125" s="359">
        <v>1192.6863804331322</v>
      </c>
      <c r="X125" s="359">
        <v>1198.9041676146321</v>
      </c>
      <c r="Y125" s="359">
        <v>1235.1018228712928</v>
      </c>
      <c r="Z125" s="359">
        <v>1258.6396096185326</v>
      </c>
      <c r="AA125" s="359">
        <v>1268.0372275505893</v>
      </c>
      <c r="AB125" s="359">
        <v>1268.4204896755234</v>
      </c>
      <c r="AC125" s="359">
        <v>1269.8513390898722</v>
      </c>
      <c r="AD125" s="359">
        <v>1260.5389584113948</v>
      </c>
      <c r="AE125" s="359">
        <v>1256.5538166817375</v>
      </c>
      <c r="AF125" s="359">
        <v>1253.3941885014742</v>
      </c>
      <c r="AG125" s="359">
        <v>1252.3276436172989</v>
      </c>
      <c r="AH125" s="359">
        <v>1237.2964673404081</v>
      </c>
      <c r="AI125" s="359">
        <v>1252.6542513535624</v>
      </c>
      <c r="AJ125" s="359">
        <v>1256.174969085057</v>
      </c>
      <c r="AK125" s="359">
        <v>1271.658608821715</v>
      </c>
      <c r="AL125" s="359">
        <v>1288.9028720924846</v>
      </c>
      <c r="AM125" s="359">
        <v>1286.8645070538082</v>
      </c>
      <c r="AN125" s="359">
        <v>1307.8587290544133</v>
      </c>
      <c r="AO125" s="359">
        <v>1314.1847443633917</v>
      </c>
      <c r="AP125" s="359">
        <v>1313.3535367823761</v>
      </c>
      <c r="AQ125" s="359">
        <v>1294.3709441687215</v>
      </c>
      <c r="AR125" s="359">
        <v>1293.285167148666</v>
      </c>
      <c r="AS125" s="359">
        <v>1292.3685626537006</v>
      </c>
      <c r="AT125" s="359">
        <v>1308.0123821683194</v>
      </c>
      <c r="AU125" s="359">
        <v>1303.1360197294516</v>
      </c>
      <c r="AV125" s="359">
        <v>1293.5048467459721</v>
      </c>
      <c r="AW125" s="359">
        <v>1295.1278039223666</v>
      </c>
      <c r="AX125" s="359">
        <v>1294.8331646551367</v>
      </c>
      <c r="AY125" s="359">
        <v>1296.8740107436365</v>
      </c>
      <c r="AZ125" s="359">
        <v>1305.6736115525559</v>
      </c>
    </row>
    <row r="126" spans="1:52" ht="12" customHeight="1" x14ac:dyDescent="0.45">
      <c r="A126" s="278" t="s">
        <v>606</v>
      </c>
      <c r="B126" s="359">
        <v>411.60307894243425</v>
      </c>
      <c r="C126" s="359">
        <v>402.75491008112846</v>
      </c>
      <c r="D126" s="359">
        <v>384.28305075789802</v>
      </c>
      <c r="E126" s="359">
        <v>381.28624118845693</v>
      </c>
      <c r="F126" s="359">
        <v>406.79517705013029</v>
      </c>
      <c r="G126" s="359">
        <v>478.47375327537469</v>
      </c>
      <c r="H126" s="359">
        <v>531.93643957116274</v>
      </c>
      <c r="I126" s="359">
        <v>528.84972766111957</v>
      </c>
      <c r="J126" s="359">
        <v>621.18951374081496</v>
      </c>
      <c r="K126" s="359">
        <v>517.65447587168751</v>
      </c>
      <c r="L126" s="359">
        <v>585.03896923130048</v>
      </c>
      <c r="M126" s="359">
        <v>674.46667700951048</v>
      </c>
      <c r="N126" s="359">
        <v>706.18012546277055</v>
      </c>
      <c r="O126" s="359">
        <v>692.55548364785841</v>
      </c>
      <c r="P126" s="359">
        <v>651.6716025915274</v>
      </c>
      <c r="Q126" s="359">
        <v>543.12560000020312</v>
      </c>
      <c r="R126" s="359">
        <v>492.44421900288273</v>
      </c>
      <c r="S126" s="359">
        <v>518.96161471808807</v>
      </c>
      <c r="T126" s="359">
        <v>556.16503667887309</v>
      </c>
      <c r="U126" s="359">
        <v>593.57423297413823</v>
      </c>
      <c r="V126" s="359">
        <v>627.12819522761799</v>
      </c>
      <c r="W126" s="359">
        <v>652.85340464889543</v>
      </c>
      <c r="X126" s="359">
        <v>669.83047292937965</v>
      </c>
      <c r="Y126" s="359">
        <v>697.81101603129559</v>
      </c>
      <c r="Z126" s="359">
        <v>720.93376394871166</v>
      </c>
      <c r="AA126" s="359">
        <v>738.06976364898173</v>
      </c>
      <c r="AB126" s="359">
        <v>746.06820332670452</v>
      </c>
      <c r="AC126" s="359">
        <v>753.59009501022831</v>
      </c>
      <c r="AD126" s="359">
        <v>758.09733740769627</v>
      </c>
      <c r="AE126" s="359">
        <v>764.89647951307779</v>
      </c>
      <c r="AF126" s="359">
        <v>771.97526354963611</v>
      </c>
      <c r="AG126" s="359">
        <v>778.21303503753234</v>
      </c>
      <c r="AH126" s="359">
        <v>779.2923125966978</v>
      </c>
      <c r="AI126" s="359">
        <v>786.2977660414291</v>
      </c>
      <c r="AJ126" s="359">
        <v>794.22297150706675</v>
      </c>
      <c r="AK126" s="359">
        <v>801.57245674134447</v>
      </c>
      <c r="AL126" s="359">
        <v>807.39619540711919</v>
      </c>
      <c r="AM126" s="359">
        <v>812.00588383548973</v>
      </c>
      <c r="AN126" s="359">
        <v>818.98270911719521</v>
      </c>
      <c r="AO126" s="359">
        <v>825.79756351386027</v>
      </c>
      <c r="AP126" s="359">
        <v>830.32438363484562</v>
      </c>
      <c r="AQ126" s="359">
        <v>829.07860907636427</v>
      </c>
      <c r="AR126" s="359">
        <v>830.57744203702691</v>
      </c>
      <c r="AS126" s="359">
        <v>833.60300488704718</v>
      </c>
      <c r="AT126" s="359">
        <v>839.50552917673247</v>
      </c>
      <c r="AU126" s="359">
        <v>841.00310888447859</v>
      </c>
      <c r="AV126" s="359">
        <v>841.99054506113191</v>
      </c>
      <c r="AW126" s="359">
        <v>843.42188849262391</v>
      </c>
      <c r="AX126" s="359">
        <v>845.94699809085887</v>
      </c>
      <c r="AY126" s="359">
        <v>846.62368754112947</v>
      </c>
      <c r="AZ126" s="359">
        <v>850.30553692766466</v>
      </c>
    </row>
    <row r="127" spans="1:52" ht="12" customHeight="1" x14ac:dyDescent="0.45">
      <c r="A127" s="278" t="s">
        <v>368</v>
      </c>
      <c r="B127" s="359">
        <v>450.58734421327603</v>
      </c>
      <c r="C127" s="359">
        <v>459.16772375713447</v>
      </c>
      <c r="D127" s="359">
        <v>434.56771333020345</v>
      </c>
      <c r="E127" s="359">
        <v>438.77746119943549</v>
      </c>
      <c r="F127" s="359">
        <v>457.77657258361995</v>
      </c>
      <c r="G127" s="359">
        <v>516.96365257172806</v>
      </c>
      <c r="H127" s="359">
        <v>575.84662673684466</v>
      </c>
      <c r="I127" s="359">
        <v>565.25359671796389</v>
      </c>
      <c r="J127" s="359">
        <v>656.43686223170164</v>
      </c>
      <c r="K127" s="359">
        <v>579.90601337045393</v>
      </c>
      <c r="L127" s="359">
        <v>615.3559587011041</v>
      </c>
      <c r="M127" s="359">
        <v>669.82464686554658</v>
      </c>
      <c r="N127" s="359">
        <v>698.7361765268613</v>
      </c>
      <c r="O127" s="359">
        <v>691.24457078170894</v>
      </c>
      <c r="P127" s="359">
        <v>656.18398403244362</v>
      </c>
      <c r="Q127" s="359">
        <v>609.49703964743469</v>
      </c>
      <c r="R127" s="359">
        <v>558.90393878406189</v>
      </c>
      <c r="S127" s="359">
        <v>574.01928835691785</v>
      </c>
      <c r="T127" s="359">
        <v>602.94169702492832</v>
      </c>
      <c r="U127" s="359">
        <v>634.25264002271103</v>
      </c>
      <c r="V127" s="359">
        <v>661.68952728171519</v>
      </c>
      <c r="W127" s="359">
        <v>678.97838093491157</v>
      </c>
      <c r="X127" s="359">
        <v>689.74826545429494</v>
      </c>
      <c r="Y127" s="359">
        <v>710.0430629605014</v>
      </c>
      <c r="Z127" s="359">
        <v>720.88634289670813</v>
      </c>
      <c r="AA127" s="359">
        <v>730.64842181837719</v>
      </c>
      <c r="AB127" s="359">
        <v>732.67305746811178</v>
      </c>
      <c r="AC127" s="359">
        <v>736.16734714789663</v>
      </c>
      <c r="AD127" s="359">
        <v>740.65013913763426</v>
      </c>
      <c r="AE127" s="359">
        <v>745.56248606489225</v>
      </c>
      <c r="AF127" s="359">
        <v>754.9974723773098</v>
      </c>
      <c r="AG127" s="359">
        <v>761.05499660845021</v>
      </c>
      <c r="AH127" s="359">
        <v>763.22864124188516</v>
      </c>
      <c r="AI127" s="359">
        <v>770.94370574966217</v>
      </c>
      <c r="AJ127" s="359">
        <v>781.1576700637961</v>
      </c>
      <c r="AK127" s="359">
        <v>790.19453864516834</v>
      </c>
      <c r="AL127" s="359">
        <v>795.00401867862035</v>
      </c>
      <c r="AM127" s="359">
        <v>800.75535292143536</v>
      </c>
      <c r="AN127" s="359">
        <v>808.19705553320478</v>
      </c>
      <c r="AO127" s="359">
        <v>816.16000079909361</v>
      </c>
      <c r="AP127" s="359">
        <v>818.45050593020528</v>
      </c>
      <c r="AQ127" s="359">
        <v>817.53772236195209</v>
      </c>
      <c r="AR127" s="359">
        <v>819.03743052875643</v>
      </c>
      <c r="AS127" s="359">
        <v>825.11851772959176</v>
      </c>
      <c r="AT127" s="359">
        <v>831.67638661405101</v>
      </c>
      <c r="AU127" s="359">
        <v>833.59832978477368</v>
      </c>
      <c r="AV127" s="359">
        <v>833.79732036224766</v>
      </c>
      <c r="AW127" s="359">
        <v>841.48930613870778</v>
      </c>
      <c r="AX127" s="359">
        <v>848.41039944829959</v>
      </c>
      <c r="AY127" s="359">
        <v>852.52687413165268</v>
      </c>
      <c r="AZ127" s="359">
        <v>861.85160963586509</v>
      </c>
    </row>
    <row r="128" spans="1:52" ht="12" customHeight="1" x14ac:dyDescent="0.45">
      <c r="A128" s="278" t="s">
        <v>369</v>
      </c>
      <c r="B128" s="359">
        <v>694.78014467725484</v>
      </c>
      <c r="C128" s="359">
        <v>714.00225170094427</v>
      </c>
      <c r="D128" s="359">
        <v>697.78651620138317</v>
      </c>
      <c r="E128" s="359">
        <v>701.34892935136804</v>
      </c>
      <c r="F128" s="359">
        <v>729.11265361897301</v>
      </c>
      <c r="G128" s="359">
        <v>759.9719968978311</v>
      </c>
      <c r="H128" s="359">
        <v>790.60444593179682</v>
      </c>
      <c r="I128" s="359">
        <v>796.84438232216098</v>
      </c>
      <c r="J128" s="359">
        <v>848.87923410778785</v>
      </c>
      <c r="K128" s="359">
        <v>820.12235031375781</v>
      </c>
      <c r="L128" s="359">
        <v>832.38915282328912</v>
      </c>
      <c r="M128" s="359">
        <v>856.83857171053785</v>
      </c>
      <c r="N128" s="359">
        <v>870.99100709610218</v>
      </c>
      <c r="O128" s="359">
        <v>870.5581115578691</v>
      </c>
      <c r="P128" s="359">
        <v>853.67625482196286</v>
      </c>
      <c r="Q128" s="359">
        <v>838.7983207167058</v>
      </c>
      <c r="R128" s="359">
        <v>810.2209232102266</v>
      </c>
      <c r="S128" s="359">
        <v>803.83368789200551</v>
      </c>
      <c r="T128" s="359">
        <v>822.81021753265247</v>
      </c>
      <c r="U128" s="359">
        <v>845.78206771819885</v>
      </c>
      <c r="V128" s="359">
        <v>865.7012296546809</v>
      </c>
      <c r="W128" s="359">
        <v>870.62929203928093</v>
      </c>
      <c r="X128" s="359">
        <v>875.79559142327435</v>
      </c>
      <c r="Y128" s="359">
        <v>893.54781887461547</v>
      </c>
      <c r="Z128" s="359">
        <v>901.12903899515311</v>
      </c>
      <c r="AA128" s="359">
        <v>905.71443283449355</v>
      </c>
      <c r="AB128" s="359">
        <v>901.83242449630688</v>
      </c>
      <c r="AC128" s="359">
        <v>897.46019883652286</v>
      </c>
      <c r="AD128" s="359">
        <v>902.18873194776393</v>
      </c>
      <c r="AE128" s="359">
        <v>908.78246631036097</v>
      </c>
      <c r="AF128" s="359">
        <v>912.74554868698965</v>
      </c>
      <c r="AG128" s="359">
        <v>919.23360731893717</v>
      </c>
      <c r="AH128" s="359">
        <v>914.25188564624818</v>
      </c>
      <c r="AI128" s="359">
        <v>921.39246461020809</v>
      </c>
      <c r="AJ128" s="359">
        <v>934.66345330904733</v>
      </c>
      <c r="AK128" s="359">
        <v>941.70551812958649</v>
      </c>
      <c r="AL128" s="359">
        <v>950.84404337093838</v>
      </c>
      <c r="AM128" s="359">
        <v>953.75432437702682</v>
      </c>
      <c r="AN128" s="359">
        <v>954.62533263022385</v>
      </c>
      <c r="AO128" s="359">
        <v>957.55594350783917</v>
      </c>
      <c r="AP128" s="359">
        <v>949.79868995033212</v>
      </c>
      <c r="AQ128" s="359">
        <v>938.40397055177675</v>
      </c>
      <c r="AR128" s="359">
        <v>941.47303511451071</v>
      </c>
      <c r="AS128" s="359">
        <v>950.05290925842473</v>
      </c>
      <c r="AT128" s="359">
        <v>952.73609042160069</v>
      </c>
      <c r="AU128" s="359">
        <v>944.99784526918143</v>
      </c>
      <c r="AV128" s="359">
        <v>943.86399333596887</v>
      </c>
      <c r="AW128" s="359">
        <v>938.94966517983653</v>
      </c>
      <c r="AX128" s="359">
        <v>935.98733375653637</v>
      </c>
      <c r="AY128" s="359">
        <v>929.05548546438104</v>
      </c>
      <c r="AZ128" s="359">
        <v>931.21082756586645</v>
      </c>
    </row>
    <row r="129" spans="1:52" ht="12" customHeight="1" x14ac:dyDescent="0.45">
      <c r="A129" s="278" t="s">
        <v>363</v>
      </c>
      <c r="B129" s="359">
        <v>518.63352314213057</v>
      </c>
      <c r="C129" s="359">
        <v>524.94683721213221</v>
      </c>
      <c r="D129" s="359">
        <v>495.64363949235872</v>
      </c>
      <c r="E129" s="359">
        <v>507.85459525969935</v>
      </c>
      <c r="F129" s="359">
        <v>523.24138260745985</v>
      </c>
      <c r="G129" s="359">
        <v>587.4833972369762</v>
      </c>
      <c r="H129" s="359">
        <v>644.5877582734729</v>
      </c>
      <c r="I129" s="359">
        <v>648.78723463438132</v>
      </c>
      <c r="J129" s="359">
        <v>738.42612263894387</v>
      </c>
      <c r="K129" s="359">
        <v>684.28344070792059</v>
      </c>
      <c r="L129" s="359">
        <v>710.27335159829511</v>
      </c>
      <c r="M129" s="359">
        <v>753.02431720444338</v>
      </c>
      <c r="N129" s="359">
        <v>775.5611782434612</v>
      </c>
      <c r="O129" s="359">
        <v>775.93886651820912</v>
      </c>
      <c r="P129" s="359">
        <v>744.42696575039531</v>
      </c>
      <c r="Q129" s="359">
        <v>708.13135625927669</v>
      </c>
      <c r="R129" s="359">
        <v>650.0843804694191</v>
      </c>
      <c r="S129" s="359">
        <v>642.76018845226372</v>
      </c>
      <c r="T129" s="359">
        <v>672.00965698272751</v>
      </c>
      <c r="U129" s="359">
        <v>708.81093879717582</v>
      </c>
      <c r="V129" s="359">
        <v>740.68427652331525</v>
      </c>
      <c r="W129" s="359">
        <v>754.06291577259867</v>
      </c>
      <c r="X129" s="359">
        <v>758.35430413044992</v>
      </c>
      <c r="Y129" s="359">
        <v>784.03456418548524</v>
      </c>
      <c r="Z129" s="359">
        <v>803.05258917687183</v>
      </c>
      <c r="AA129" s="359">
        <v>812.97669540720005</v>
      </c>
      <c r="AB129" s="359">
        <v>811.851569490423</v>
      </c>
      <c r="AC129" s="359">
        <v>811.46787910231205</v>
      </c>
      <c r="AD129" s="359">
        <v>809.21904408944272</v>
      </c>
      <c r="AE129" s="359">
        <v>807.10164421752177</v>
      </c>
      <c r="AF129" s="359">
        <v>813.42092270617286</v>
      </c>
      <c r="AG129" s="359">
        <v>816.30842406204624</v>
      </c>
      <c r="AH129" s="359">
        <v>811.51864523801612</v>
      </c>
      <c r="AI129" s="359">
        <v>819.82405632339089</v>
      </c>
      <c r="AJ129" s="359">
        <v>833.53448397497266</v>
      </c>
      <c r="AK129" s="359">
        <v>844.18271160163397</v>
      </c>
      <c r="AL129" s="359">
        <v>852.80397042521531</v>
      </c>
      <c r="AM129" s="359">
        <v>855.71196971166262</v>
      </c>
      <c r="AN129" s="359">
        <v>861.50791309108536</v>
      </c>
      <c r="AO129" s="359">
        <v>868.03252587416046</v>
      </c>
      <c r="AP129" s="359">
        <v>868.74426058826589</v>
      </c>
      <c r="AQ129" s="359">
        <v>861.50573174850194</v>
      </c>
      <c r="AR129" s="359">
        <v>861.25206610899238</v>
      </c>
      <c r="AS129" s="359">
        <v>863.8417325291806</v>
      </c>
      <c r="AT129" s="359">
        <v>866.45055564758434</v>
      </c>
      <c r="AU129" s="359">
        <v>867.08705333124465</v>
      </c>
      <c r="AV129" s="359">
        <v>863.96950950531902</v>
      </c>
      <c r="AW129" s="359">
        <v>863.63135711928601</v>
      </c>
      <c r="AX129" s="359">
        <v>866.29117740708716</v>
      </c>
      <c r="AY129" s="359">
        <v>865.67551690846608</v>
      </c>
      <c r="AZ129" s="359">
        <v>869.03088408929807</v>
      </c>
    </row>
    <row r="130" spans="1:52" ht="12" customHeight="1" x14ac:dyDescent="0.45">
      <c r="A130" s="278" t="s">
        <v>370</v>
      </c>
      <c r="B130" s="359">
        <v>714.89835537638601</v>
      </c>
      <c r="C130" s="359">
        <v>716.47534638440607</v>
      </c>
      <c r="D130" s="359">
        <v>705.92263402258175</v>
      </c>
      <c r="E130" s="359">
        <v>693.91426148128346</v>
      </c>
      <c r="F130" s="359">
        <v>713.71245535138064</v>
      </c>
      <c r="G130" s="359">
        <v>780.40399796022075</v>
      </c>
      <c r="H130" s="359">
        <v>833.65289857230937</v>
      </c>
      <c r="I130" s="359">
        <v>846.64079482606621</v>
      </c>
      <c r="J130" s="359">
        <v>936.54776617525647</v>
      </c>
      <c r="K130" s="359">
        <v>900.76684075551532</v>
      </c>
      <c r="L130" s="359">
        <v>929.54095555482752</v>
      </c>
      <c r="M130" s="359">
        <v>963.64808611018702</v>
      </c>
      <c r="N130" s="359">
        <v>967.92310537348396</v>
      </c>
      <c r="O130" s="359">
        <v>958.55113802888218</v>
      </c>
      <c r="P130" s="359">
        <v>966.23403310443359</v>
      </c>
      <c r="Q130" s="359">
        <v>949.93122491490442</v>
      </c>
      <c r="R130" s="359">
        <v>904.93676515686298</v>
      </c>
      <c r="S130" s="359">
        <v>878.35701141260063</v>
      </c>
      <c r="T130" s="359">
        <v>907.3654862698354</v>
      </c>
      <c r="U130" s="359">
        <v>961.28647960998399</v>
      </c>
      <c r="V130" s="359">
        <v>989.09076469077957</v>
      </c>
      <c r="W130" s="359">
        <v>991.32933424713701</v>
      </c>
      <c r="X130" s="359">
        <v>997.99815362342531</v>
      </c>
      <c r="Y130" s="359">
        <v>1026.4025195212162</v>
      </c>
      <c r="Z130" s="359">
        <v>1041.1529484697523</v>
      </c>
      <c r="AA130" s="359">
        <v>1054.4631530411341</v>
      </c>
      <c r="AB130" s="359">
        <v>1043.4407174246751</v>
      </c>
      <c r="AC130" s="359">
        <v>1036.1069245765495</v>
      </c>
      <c r="AD130" s="359">
        <v>1035.085553473177</v>
      </c>
      <c r="AE130" s="359">
        <v>1024.5057452157121</v>
      </c>
      <c r="AF130" s="359">
        <v>1016.94192020675</v>
      </c>
      <c r="AG130" s="359">
        <v>1014.2211137685939</v>
      </c>
      <c r="AH130" s="359">
        <v>996.34756162832184</v>
      </c>
      <c r="AI130" s="359">
        <v>1007.0992189622445</v>
      </c>
      <c r="AJ130" s="359">
        <v>1019.4659947640195</v>
      </c>
      <c r="AK130" s="359">
        <v>1029.8432097407058</v>
      </c>
      <c r="AL130" s="359">
        <v>1040.9179281521858</v>
      </c>
      <c r="AM130" s="359">
        <v>1040.6916466715256</v>
      </c>
      <c r="AN130" s="359">
        <v>1047.2329090430892</v>
      </c>
      <c r="AO130" s="359">
        <v>1051.0268820448468</v>
      </c>
      <c r="AP130" s="359">
        <v>1051.568663304585</v>
      </c>
      <c r="AQ130" s="359">
        <v>1046.3887614998298</v>
      </c>
      <c r="AR130" s="359">
        <v>1044.8118870864446</v>
      </c>
      <c r="AS130" s="359">
        <v>1046.9318426711739</v>
      </c>
      <c r="AT130" s="359">
        <v>1053.8581791614163</v>
      </c>
      <c r="AU130" s="359">
        <v>1051.014285312732</v>
      </c>
      <c r="AV130" s="359">
        <v>1042.7183198192304</v>
      </c>
      <c r="AW130" s="359">
        <v>1035.6251242348324</v>
      </c>
      <c r="AX130" s="359">
        <v>1036.0407399296655</v>
      </c>
      <c r="AY130" s="359">
        <v>1031.0885764339359</v>
      </c>
      <c r="AZ130" s="359">
        <v>1034.1857491517301</v>
      </c>
    </row>
    <row r="131" spans="1:52" ht="12" customHeight="1" x14ac:dyDescent="0.45">
      <c r="A131" s="278" t="s">
        <v>371</v>
      </c>
      <c r="B131" s="359">
        <v>677.32060578950689</v>
      </c>
      <c r="C131" s="359">
        <v>678.38914289239267</v>
      </c>
      <c r="D131" s="359">
        <v>660.95286279021741</v>
      </c>
      <c r="E131" s="359">
        <v>702.48299215772147</v>
      </c>
      <c r="F131" s="359">
        <v>716.9090876341503</v>
      </c>
      <c r="G131" s="359">
        <v>766.99171487922251</v>
      </c>
      <c r="H131" s="359">
        <v>829.87137111430206</v>
      </c>
      <c r="I131" s="359">
        <v>841.71746440233039</v>
      </c>
      <c r="J131" s="359">
        <v>940.734381821395</v>
      </c>
      <c r="K131" s="359">
        <v>897.75308655236131</v>
      </c>
      <c r="L131" s="359">
        <v>929.95523334970096</v>
      </c>
      <c r="M131" s="359">
        <v>971.32460052416218</v>
      </c>
      <c r="N131" s="359">
        <v>992.86584536107682</v>
      </c>
      <c r="O131" s="359">
        <v>986.32300964860133</v>
      </c>
      <c r="P131" s="359">
        <v>975.65993337697898</v>
      </c>
      <c r="Q131" s="359">
        <v>945.14869691370257</v>
      </c>
      <c r="R131" s="359">
        <v>893.48289262033677</v>
      </c>
      <c r="S131" s="359">
        <v>861.74770895336371</v>
      </c>
      <c r="T131" s="359">
        <v>896.46158493039684</v>
      </c>
      <c r="U131" s="359">
        <v>951.15273830280137</v>
      </c>
      <c r="V131" s="359">
        <v>982.90358517181278</v>
      </c>
      <c r="W131" s="359">
        <v>991.71355168776324</v>
      </c>
      <c r="X131" s="359">
        <v>1000.8498073442047</v>
      </c>
      <c r="Y131" s="359">
        <v>1027.691171719978</v>
      </c>
      <c r="Z131" s="359">
        <v>1044.8529856573036</v>
      </c>
      <c r="AA131" s="359">
        <v>1058.9419113564663</v>
      </c>
      <c r="AB131" s="359">
        <v>1049.5200712983121</v>
      </c>
      <c r="AC131" s="359">
        <v>1042.8248324856086</v>
      </c>
      <c r="AD131" s="359">
        <v>1038.9687910791226</v>
      </c>
      <c r="AE131" s="359">
        <v>1028.7676913747057</v>
      </c>
      <c r="AF131" s="359">
        <v>1021.0290526360764</v>
      </c>
      <c r="AG131" s="359">
        <v>1023.1232385230537</v>
      </c>
      <c r="AH131" s="359">
        <v>1004.2279444388553</v>
      </c>
      <c r="AI131" s="359">
        <v>1018.0373940882171</v>
      </c>
      <c r="AJ131" s="359">
        <v>1032.8133034565028</v>
      </c>
      <c r="AK131" s="359">
        <v>1040.3120951146307</v>
      </c>
      <c r="AL131" s="359">
        <v>1047.168051741817</v>
      </c>
      <c r="AM131" s="359">
        <v>1048.2788610742177</v>
      </c>
      <c r="AN131" s="359">
        <v>1052.5492678328908</v>
      </c>
      <c r="AO131" s="359">
        <v>1059.4324944483171</v>
      </c>
      <c r="AP131" s="359">
        <v>1057.7160238172432</v>
      </c>
      <c r="AQ131" s="359">
        <v>1047.0662696473828</v>
      </c>
      <c r="AR131" s="359">
        <v>1043.7891637181833</v>
      </c>
      <c r="AS131" s="359">
        <v>1046.0651464924233</v>
      </c>
      <c r="AT131" s="359">
        <v>1050.8195655999805</v>
      </c>
      <c r="AU131" s="359">
        <v>1052.203150456922</v>
      </c>
      <c r="AV131" s="359">
        <v>1046.2549321535309</v>
      </c>
      <c r="AW131" s="359">
        <v>1038.6175666330173</v>
      </c>
      <c r="AX131" s="359">
        <v>1038.8593015005592</v>
      </c>
      <c r="AY131" s="359">
        <v>1031.8268417362842</v>
      </c>
      <c r="AZ131" s="359">
        <v>1034.7214903211761</v>
      </c>
    </row>
    <row r="132" spans="1:52" ht="12" customHeight="1" x14ac:dyDescent="0.45">
      <c r="A132" s="278" t="s">
        <v>372</v>
      </c>
      <c r="B132" s="359">
        <v>589.06410670565424</v>
      </c>
      <c r="C132" s="359">
        <v>599.10690461122931</v>
      </c>
      <c r="D132" s="359">
        <v>564.45244798439353</v>
      </c>
      <c r="E132" s="359">
        <v>559.53883703771783</v>
      </c>
      <c r="F132" s="359">
        <v>572.59843414088959</v>
      </c>
      <c r="G132" s="359">
        <v>657.90840183504133</v>
      </c>
      <c r="H132" s="359">
        <v>713.79435202081527</v>
      </c>
      <c r="I132" s="359">
        <v>737.05348171998503</v>
      </c>
      <c r="J132" s="359">
        <v>826.94074915222848</v>
      </c>
      <c r="K132" s="359">
        <v>771.14982621305103</v>
      </c>
      <c r="L132" s="359">
        <v>819.38990146013009</v>
      </c>
      <c r="M132" s="359">
        <v>869.81745720680499</v>
      </c>
      <c r="N132" s="359">
        <v>894.67369750494981</v>
      </c>
      <c r="O132" s="359">
        <v>902.88828903595879</v>
      </c>
      <c r="P132" s="359">
        <v>878.46051396623466</v>
      </c>
      <c r="Q132" s="359">
        <v>846.13461063104535</v>
      </c>
      <c r="R132" s="359">
        <v>784.13856159415752</v>
      </c>
      <c r="S132" s="359">
        <v>751.6650082193014</v>
      </c>
      <c r="T132" s="359">
        <v>783.20426488119676</v>
      </c>
      <c r="U132" s="359">
        <v>824.05482791596603</v>
      </c>
      <c r="V132" s="359">
        <v>851.18273008120332</v>
      </c>
      <c r="W132" s="359">
        <v>864.63332520389031</v>
      </c>
      <c r="X132" s="359">
        <v>868.61712761654974</v>
      </c>
      <c r="Y132" s="359">
        <v>898.75553506581707</v>
      </c>
      <c r="Z132" s="359">
        <v>922.6614670124701</v>
      </c>
      <c r="AA132" s="359">
        <v>929.56785973938929</v>
      </c>
      <c r="AB132" s="359">
        <v>928.26148618977413</v>
      </c>
      <c r="AC132" s="359">
        <v>925.67284440588014</v>
      </c>
      <c r="AD132" s="359">
        <v>922.40442102862494</v>
      </c>
      <c r="AE132" s="359">
        <v>914.95164992035711</v>
      </c>
      <c r="AF132" s="359">
        <v>923.16095993686918</v>
      </c>
      <c r="AG132" s="359">
        <v>928.80091691870439</v>
      </c>
      <c r="AH132" s="359">
        <v>918.43737506311129</v>
      </c>
      <c r="AI132" s="359">
        <v>925.53144783723576</v>
      </c>
      <c r="AJ132" s="359">
        <v>939.91318416988668</v>
      </c>
      <c r="AK132" s="359">
        <v>951.25364668145937</v>
      </c>
      <c r="AL132" s="359">
        <v>953.67668318974734</v>
      </c>
      <c r="AM132" s="359">
        <v>954.26440433218625</v>
      </c>
      <c r="AN132" s="359">
        <v>955.73535748335394</v>
      </c>
      <c r="AO132" s="359">
        <v>959.61849993033536</v>
      </c>
      <c r="AP132" s="359">
        <v>958.8539995966571</v>
      </c>
      <c r="AQ132" s="359">
        <v>948.25869706800222</v>
      </c>
      <c r="AR132" s="359">
        <v>946.92084420622496</v>
      </c>
      <c r="AS132" s="359">
        <v>949.0924113782329</v>
      </c>
      <c r="AT132" s="359">
        <v>953.24647005994007</v>
      </c>
      <c r="AU132" s="359">
        <v>951.58858555404083</v>
      </c>
      <c r="AV132" s="359">
        <v>949.57130822946408</v>
      </c>
      <c r="AW132" s="359">
        <v>952.49091017017508</v>
      </c>
      <c r="AX132" s="359">
        <v>955.04165699156931</v>
      </c>
      <c r="AY132" s="359">
        <v>953.23418962493554</v>
      </c>
      <c r="AZ132" s="359">
        <v>955.64560328629261</v>
      </c>
    </row>
    <row r="133" spans="1:52" ht="12" customHeight="1" x14ac:dyDescent="0.45">
      <c r="A133" s="278" t="s">
        <v>373</v>
      </c>
      <c r="B133" s="359">
        <v>554.09663082220641</v>
      </c>
      <c r="C133" s="359">
        <v>597.88187444576158</v>
      </c>
      <c r="D133" s="359">
        <v>593.95586934399489</v>
      </c>
      <c r="E133" s="359">
        <v>588.57543691904175</v>
      </c>
      <c r="F133" s="359">
        <v>586.96503807968577</v>
      </c>
      <c r="G133" s="359">
        <v>626.21987112137629</v>
      </c>
      <c r="H133" s="359">
        <v>673.43109690815447</v>
      </c>
      <c r="I133" s="359">
        <v>666.17620084238956</v>
      </c>
      <c r="J133" s="359">
        <v>696.79267572497076</v>
      </c>
      <c r="K133" s="359">
        <v>667.23860967493476</v>
      </c>
      <c r="L133" s="359">
        <v>675.28711643311055</v>
      </c>
      <c r="M133" s="359">
        <v>678.62911672528969</v>
      </c>
      <c r="N133" s="359">
        <v>686.63331041329809</v>
      </c>
      <c r="O133" s="359">
        <v>675.94487490341658</v>
      </c>
      <c r="P133" s="359">
        <v>661.76884379989235</v>
      </c>
      <c r="Q133" s="359">
        <v>661.66820756970685</v>
      </c>
      <c r="R133" s="359">
        <v>647.67277120764618</v>
      </c>
      <c r="S133" s="359">
        <v>629.87019227403584</v>
      </c>
      <c r="T133" s="359">
        <v>641.43695764219581</v>
      </c>
      <c r="U133" s="359">
        <v>658.9863327603839</v>
      </c>
      <c r="V133" s="359">
        <v>677.9826635218742</v>
      </c>
      <c r="W133" s="359">
        <v>679.03104418557689</v>
      </c>
      <c r="X133" s="359">
        <v>676.65838612868822</v>
      </c>
      <c r="Y133" s="359">
        <v>693.94486100185622</v>
      </c>
      <c r="Z133" s="359">
        <v>704.17959702500684</v>
      </c>
      <c r="AA133" s="359">
        <v>706.69416502458807</v>
      </c>
      <c r="AB133" s="359">
        <v>704.26863828416958</v>
      </c>
      <c r="AC133" s="359">
        <v>703.08043469086078</v>
      </c>
      <c r="AD133" s="359">
        <v>702.6166149249409</v>
      </c>
      <c r="AE133" s="359">
        <v>704.25842133213166</v>
      </c>
      <c r="AF133" s="359">
        <v>709.55964654876368</v>
      </c>
      <c r="AG133" s="359">
        <v>713.50860042711815</v>
      </c>
      <c r="AH133" s="359">
        <v>708.7893053706033</v>
      </c>
      <c r="AI133" s="359">
        <v>716.10313247479871</v>
      </c>
      <c r="AJ133" s="359">
        <v>724.31738388749693</v>
      </c>
      <c r="AK133" s="359">
        <v>731.52144711613403</v>
      </c>
      <c r="AL133" s="359">
        <v>734.99426779907913</v>
      </c>
      <c r="AM133" s="359">
        <v>738.22698562094877</v>
      </c>
      <c r="AN133" s="359">
        <v>742.5372824238176</v>
      </c>
      <c r="AO133" s="359">
        <v>747.37558337254336</v>
      </c>
      <c r="AP133" s="359">
        <v>747.0128563318043</v>
      </c>
      <c r="AQ133" s="359">
        <v>745.55823283121731</v>
      </c>
      <c r="AR133" s="359">
        <v>745.4528710949528</v>
      </c>
      <c r="AS133" s="359">
        <v>748.48455162233734</v>
      </c>
      <c r="AT133" s="359">
        <v>752.41767580148655</v>
      </c>
      <c r="AU133" s="359">
        <v>752.38136542095003</v>
      </c>
      <c r="AV133" s="359">
        <v>752.79555528750689</v>
      </c>
      <c r="AW133" s="359">
        <v>752.72105765613264</v>
      </c>
      <c r="AX133" s="359">
        <v>756.83305700434414</v>
      </c>
      <c r="AY133" s="359">
        <v>756.54326257540095</v>
      </c>
      <c r="AZ133" s="359">
        <v>760.29217185231789</v>
      </c>
    </row>
    <row r="134" spans="1:52" ht="12" customHeight="1" x14ac:dyDescent="0.45">
      <c r="A134" s="278" t="s">
        <v>374</v>
      </c>
      <c r="B134" s="359">
        <v>594.91809256718034</v>
      </c>
      <c r="C134" s="359">
        <v>595.7102787308512</v>
      </c>
      <c r="D134" s="359">
        <v>597.05117577711303</v>
      </c>
      <c r="E134" s="359">
        <v>602.51081722956008</v>
      </c>
      <c r="F134" s="359">
        <v>629.34009609327893</v>
      </c>
      <c r="G134" s="359">
        <v>685.26095601809754</v>
      </c>
      <c r="H134" s="359">
        <v>749.5664539616738</v>
      </c>
      <c r="I134" s="359">
        <v>779.36888380531695</v>
      </c>
      <c r="J134" s="359">
        <v>837.77705580324823</v>
      </c>
      <c r="K134" s="359">
        <v>785.78711707800949</v>
      </c>
      <c r="L134" s="359">
        <v>825.68887626530159</v>
      </c>
      <c r="M134" s="359">
        <v>910.10649858984516</v>
      </c>
      <c r="N134" s="359">
        <v>938.61769283458636</v>
      </c>
      <c r="O134" s="359">
        <v>922.25543433907035</v>
      </c>
      <c r="P134" s="359">
        <v>890.69043058643194</v>
      </c>
      <c r="Q134" s="359">
        <v>835.2899958967505</v>
      </c>
      <c r="R134" s="359">
        <v>790.20066519292959</v>
      </c>
      <c r="S134" s="359">
        <v>776.18075409533083</v>
      </c>
      <c r="T134" s="359">
        <v>809.39699080779894</v>
      </c>
      <c r="U134" s="359">
        <v>848.81068739885075</v>
      </c>
      <c r="V134" s="359">
        <v>890.09962843647179</v>
      </c>
      <c r="W134" s="359">
        <v>902.84551169512611</v>
      </c>
      <c r="X134" s="359">
        <v>906.14852128970278</v>
      </c>
      <c r="Y134" s="359">
        <v>937.73070449021054</v>
      </c>
      <c r="Z134" s="359">
        <v>959.31147205614582</v>
      </c>
      <c r="AA134" s="359">
        <v>969.11915118363856</v>
      </c>
      <c r="AB134" s="359">
        <v>968.25548059032462</v>
      </c>
      <c r="AC134" s="359">
        <v>968.11194426176314</v>
      </c>
      <c r="AD134" s="359">
        <v>964.87714223201101</v>
      </c>
      <c r="AE134" s="359">
        <v>962.54657387825034</v>
      </c>
      <c r="AF134" s="359">
        <v>969.28122461097792</v>
      </c>
      <c r="AG134" s="359">
        <v>975.02042965173598</v>
      </c>
      <c r="AH134" s="359">
        <v>964.2379184865739</v>
      </c>
      <c r="AI134" s="359">
        <v>968.96051003265927</v>
      </c>
      <c r="AJ134" s="359">
        <v>977.8896530413241</v>
      </c>
      <c r="AK134" s="359">
        <v>984.52551608126851</v>
      </c>
      <c r="AL134" s="359">
        <v>987.39898645145354</v>
      </c>
      <c r="AM134" s="359">
        <v>985.50491581142967</v>
      </c>
      <c r="AN134" s="359">
        <v>987.60895581066791</v>
      </c>
      <c r="AO134" s="359">
        <v>992.26414085128397</v>
      </c>
      <c r="AP134" s="359">
        <v>992.70337144054952</v>
      </c>
      <c r="AQ134" s="359">
        <v>983.44255027142833</v>
      </c>
      <c r="AR134" s="359">
        <v>981.20910897277781</v>
      </c>
      <c r="AS134" s="359">
        <v>985.00622481429093</v>
      </c>
      <c r="AT134" s="359">
        <v>988.78676692455656</v>
      </c>
      <c r="AU134" s="359">
        <v>982.33190973235037</v>
      </c>
      <c r="AV134" s="359">
        <v>981.24607834015035</v>
      </c>
      <c r="AW134" s="359">
        <v>978.29939115392779</v>
      </c>
      <c r="AX134" s="359">
        <v>978.93971298086387</v>
      </c>
      <c r="AY134" s="359">
        <v>976.01971946860635</v>
      </c>
      <c r="AZ134" s="359">
        <v>979.48845781824809</v>
      </c>
    </row>
    <row r="135" spans="1:52" ht="12" customHeight="1" x14ac:dyDescent="0.45">
      <c r="A135" s="277" t="s">
        <v>607</v>
      </c>
      <c r="B135" s="361">
        <v>274.35129866285376</v>
      </c>
      <c r="C135" s="361">
        <v>252.15854694025339</v>
      </c>
      <c r="D135" s="361">
        <v>242.55262679783178</v>
      </c>
      <c r="E135" s="361">
        <v>233.82491520150759</v>
      </c>
      <c r="F135" s="361">
        <v>260.75400328284741</v>
      </c>
      <c r="G135" s="361">
        <v>324.5791944475817</v>
      </c>
      <c r="H135" s="361">
        <v>372.43929064683681</v>
      </c>
      <c r="I135" s="361">
        <v>381.67767249526287</v>
      </c>
      <c r="J135" s="361">
        <v>468.09677182502298</v>
      </c>
      <c r="K135" s="361">
        <v>355.66957486891931</v>
      </c>
      <c r="L135" s="361">
        <v>450.34530593903429</v>
      </c>
      <c r="M135" s="361">
        <v>558.18952296231919</v>
      </c>
      <c r="N135" s="361">
        <v>593.26199427700067</v>
      </c>
      <c r="O135" s="361">
        <v>569.99135524799613</v>
      </c>
      <c r="P135" s="361">
        <v>527.92429702230481</v>
      </c>
      <c r="Q135" s="361">
        <v>380.51788062660313</v>
      </c>
      <c r="R135" s="361">
        <v>345.30952067514278</v>
      </c>
      <c r="S135" s="361">
        <v>388.39765534030283</v>
      </c>
      <c r="T135" s="361">
        <v>426.79509134336701</v>
      </c>
      <c r="U135" s="361">
        <v>460.42691467362096</v>
      </c>
      <c r="V135" s="361">
        <v>492.8631515472793</v>
      </c>
      <c r="W135" s="361">
        <v>523.75331886110223</v>
      </c>
      <c r="X135" s="361">
        <v>544.51180267663369</v>
      </c>
      <c r="Y135" s="361">
        <v>569.91939902702484</v>
      </c>
      <c r="Z135" s="361">
        <v>591.99907133244096</v>
      </c>
      <c r="AA135" s="361">
        <v>610.76884379111493</v>
      </c>
      <c r="AB135" s="361">
        <v>622.88198059812851</v>
      </c>
      <c r="AC135" s="361">
        <v>633.88057716169533</v>
      </c>
      <c r="AD135" s="361">
        <v>641.48163771484633</v>
      </c>
      <c r="AE135" s="361">
        <v>653.19250463838785</v>
      </c>
      <c r="AF135" s="361">
        <v>660.42930078901622</v>
      </c>
      <c r="AG135" s="361">
        <v>667.34060454807252</v>
      </c>
      <c r="AH135" s="361">
        <v>670.92788592370698</v>
      </c>
      <c r="AI135" s="361">
        <v>675.00706482047428</v>
      </c>
      <c r="AJ135" s="361">
        <v>679.57038764680908</v>
      </c>
      <c r="AK135" s="361">
        <v>684.66272221097745</v>
      </c>
      <c r="AL135" s="361">
        <v>690.36667497424776</v>
      </c>
      <c r="AM135" s="361">
        <v>696.81427381803212</v>
      </c>
      <c r="AN135" s="361">
        <v>703.77769181793235</v>
      </c>
      <c r="AO135" s="361">
        <v>710.9781418173975</v>
      </c>
      <c r="AP135" s="361">
        <v>718.31989820466458</v>
      </c>
      <c r="AQ135" s="361">
        <v>719.13831123956936</v>
      </c>
      <c r="AR135" s="361">
        <v>721.6992065725957</v>
      </c>
      <c r="AS135" s="361">
        <v>724.41459573782095</v>
      </c>
      <c r="AT135" s="361">
        <v>730.13745619501071</v>
      </c>
      <c r="AU135" s="361">
        <v>733.19792773475262</v>
      </c>
      <c r="AV135" s="361">
        <v>736.25153597793883</v>
      </c>
      <c r="AW135" s="361">
        <v>739.24202804845243</v>
      </c>
      <c r="AX135" s="361">
        <v>742.13578712635911</v>
      </c>
      <c r="AY135" s="361">
        <v>744.90710621017183</v>
      </c>
      <c r="AZ135" s="361">
        <v>748.53857461497341</v>
      </c>
    </row>
    <row r="136" spans="1:52" ht="12" customHeight="1" x14ac:dyDescent="0.45">
      <c r="A136" s="138" t="s">
        <v>608</v>
      </c>
      <c r="B136" s="135"/>
      <c r="C136" s="135"/>
      <c r="D136" s="135"/>
      <c r="E136" s="135"/>
      <c r="F136" s="135"/>
      <c r="G136" s="135"/>
      <c r="H136" s="135"/>
      <c r="I136" s="135"/>
      <c r="J136" s="135"/>
      <c r="K136" s="135"/>
      <c r="L136" s="135"/>
      <c r="M136" s="135"/>
      <c r="N136" s="135"/>
      <c r="O136" s="135"/>
      <c r="P136" s="135"/>
      <c r="Q136" s="135"/>
      <c r="R136" s="135"/>
      <c r="S136" s="135"/>
      <c r="T136" s="135"/>
      <c r="U136" s="135"/>
      <c r="V136" s="135"/>
      <c r="W136" s="135"/>
      <c r="X136" s="135"/>
      <c r="Y136" s="135"/>
      <c r="Z136" s="135"/>
      <c r="AA136" s="135"/>
      <c r="AB136" s="135"/>
      <c r="AC136" s="135"/>
      <c r="AD136" s="135"/>
      <c r="AE136" s="135"/>
      <c r="AF136" s="135"/>
      <c r="AG136" s="135"/>
      <c r="AH136" s="135"/>
      <c r="AI136" s="135"/>
      <c r="AJ136" s="135"/>
      <c r="AK136" s="135"/>
      <c r="AL136" s="135"/>
      <c r="AM136" s="135"/>
      <c r="AN136" s="135"/>
      <c r="AO136" s="135"/>
      <c r="AP136" s="135"/>
      <c r="AQ136" s="135"/>
      <c r="AR136" s="135"/>
      <c r="AS136" s="135"/>
      <c r="AT136" s="135"/>
      <c r="AU136" s="135"/>
      <c r="AV136" s="135"/>
      <c r="AW136" s="135"/>
      <c r="AX136" s="135"/>
      <c r="AY136" s="135"/>
      <c r="AZ136" s="135"/>
    </row>
    <row r="137" spans="1:52" ht="12" customHeight="1" x14ac:dyDescent="0.45">
      <c r="A137" s="373" t="s">
        <v>609</v>
      </c>
      <c r="B137" s="48">
        <v>75.382547198268639</v>
      </c>
      <c r="C137" s="48">
        <v>75.994391129064965</v>
      </c>
      <c r="D137" s="48">
        <v>73.461619550111266</v>
      </c>
      <c r="E137" s="48">
        <v>73.977592499165269</v>
      </c>
      <c r="F137" s="48">
        <v>77.604095778951162</v>
      </c>
      <c r="G137" s="48">
        <v>85.910273704423503</v>
      </c>
      <c r="H137" s="48">
        <v>93.415308883198307</v>
      </c>
      <c r="I137" s="48">
        <v>94.417649579546747</v>
      </c>
      <c r="J137" s="48">
        <v>106.99877134353383</v>
      </c>
      <c r="K137" s="48">
        <v>95.993564507626076</v>
      </c>
      <c r="L137" s="48">
        <v>102.81716401343218</v>
      </c>
      <c r="M137" s="48">
        <v>112.37302760376014</v>
      </c>
      <c r="N137" s="48">
        <v>115.92982113942645</v>
      </c>
      <c r="O137" s="48">
        <v>114.34457519768424</v>
      </c>
      <c r="P137" s="48">
        <v>109.6637959266932</v>
      </c>
      <c r="Q137" s="48">
        <v>100</v>
      </c>
      <c r="R137" s="48">
        <v>93.599741859677138</v>
      </c>
      <c r="S137" s="48">
        <v>94.941748484224249</v>
      </c>
      <c r="T137" s="48">
        <v>99.804293956249211</v>
      </c>
      <c r="U137" s="48">
        <v>105.06523613222714</v>
      </c>
      <c r="V137" s="48">
        <v>109.62452098260174</v>
      </c>
      <c r="W137" s="48">
        <v>112.20238338021227</v>
      </c>
      <c r="X137" s="48">
        <v>113.8505444466068</v>
      </c>
      <c r="Y137" s="48">
        <v>117.85792332932243</v>
      </c>
      <c r="Z137" s="48">
        <v>120.55275656612142</v>
      </c>
      <c r="AA137" s="48">
        <v>122.40599494096196</v>
      </c>
      <c r="AB137" s="48">
        <v>122.76490717928425</v>
      </c>
      <c r="AC137" s="48">
        <v>123.19661582636583</v>
      </c>
      <c r="AD137" s="48">
        <v>123.52915204819462</v>
      </c>
      <c r="AE137" s="48">
        <v>124.0087471415053</v>
      </c>
      <c r="AF137" s="48">
        <v>124.90638423295289</v>
      </c>
      <c r="AG137" s="48">
        <v>125.69063153099201</v>
      </c>
      <c r="AH137" s="48">
        <v>125.28128879840101</v>
      </c>
      <c r="AI137" s="48">
        <v>126.52294430780783</v>
      </c>
      <c r="AJ137" s="48">
        <v>128.08887413734459</v>
      </c>
      <c r="AK137" s="48">
        <v>129.37389278785457</v>
      </c>
      <c r="AL137" s="48">
        <v>130.30979545879927</v>
      </c>
      <c r="AM137" s="48">
        <v>130.92454787828473</v>
      </c>
      <c r="AN137" s="48">
        <v>131.94020092627599</v>
      </c>
      <c r="AO137" s="48">
        <v>132.97104168068739</v>
      </c>
      <c r="AP137" s="48">
        <v>133.35113356882832</v>
      </c>
      <c r="AQ137" s="48">
        <v>132.75774192052944</v>
      </c>
      <c r="AR137" s="48">
        <v>132.98106803106336</v>
      </c>
      <c r="AS137" s="48">
        <v>133.49325193651288</v>
      </c>
      <c r="AT137" s="48">
        <v>134.41945435878173</v>
      </c>
      <c r="AU137" s="48">
        <v>134.47631830506873</v>
      </c>
      <c r="AV137" s="48">
        <v>134.48632098588013</v>
      </c>
      <c r="AW137" s="48">
        <v>134.69891843155543</v>
      </c>
      <c r="AX137" s="48">
        <v>135.20930574364954</v>
      </c>
      <c r="AY137" s="48">
        <v>135.48930049669582</v>
      </c>
      <c r="AZ137" s="48">
        <v>136.35760719272383</v>
      </c>
    </row>
    <row r="138" spans="1:52" ht="12" customHeight="1" x14ac:dyDescent="0.45">
      <c r="A138" s="374" t="s">
        <v>610</v>
      </c>
      <c r="B138" s="55">
        <v>92.652332913895236</v>
      </c>
      <c r="C138" s="55">
        <v>92.963477115786404</v>
      </c>
      <c r="D138" s="55">
        <v>90.686275580567838</v>
      </c>
      <c r="E138" s="55">
        <v>94.398935334261097</v>
      </c>
      <c r="F138" s="55">
        <v>98.232376182738619</v>
      </c>
      <c r="G138" s="55">
        <v>107.56888091246266</v>
      </c>
      <c r="H138" s="55">
        <v>111.48351235806624</v>
      </c>
      <c r="I138" s="55">
        <v>109.73202795100521</v>
      </c>
      <c r="J138" s="55">
        <v>123.42316095203864</v>
      </c>
      <c r="K138" s="55">
        <v>110.53537587404814</v>
      </c>
      <c r="L138" s="55">
        <v>118.25679682651466</v>
      </c>
      <c r="M138" s="55">
        <v>122.36124355690421</v>
      </c>
      <c r="N138" s="55">
        <v>125.37795259162419</v>
      </c>
      <c r="O138" s="55">
        <v>122.47514133399005</v>
      </c>
      <c r="P138" s="55">
        <v>113.35230824697555</v>
      </c>
      <c r="Q138" s="55">
        <v>100</v>
      </c>
      <c r="R138" s="55">
        <v>92.33158404245718</v>
      </c>
      <c r="S138" s="55">
        <v>93.001675548819463</v>
      </c>
      <c r="T138" s="55">
        <v>95.249353093695206</v>
      </c>
      <c r="U138" s="55">
        <v>98.333290863995899</v>
      </c>
      <c r="V138" s="55">
        <v>101.26451871819337</v>
      </c>
      <c r="W138" s="55">
        <v>102.54252524141046</v>
      </c>
      <c r="X138" s="55">
        <v>103.16884636935634</v>
      </c>
      <c r="Y138" s="55">
        <v>105.29246725942987</v>
      </c>
      <c r="Z138" s="55">
        <v>106.53543210683078</v>
      </c>
      <c r="AA138" s="55">
        <v>107.27216034630773</v>
      </c>
      <c r="AB138" s="55">
        <v>106.84225361386419</v>
      </c>
      <c r="AC138" s="55">
        <v>106.32787615474415</v>
      </c>
      <c r="AD138" s="55">
        <v>105.92210734750782</v>
      </c>
      <c r="AE138" s="55">
        <v>105.51789440618154</v>
      </c>
      <c r="AF138" s="55">
        <v>105.11207805079093</v>
      </c>
      <c r="AG138" s="55">
        <v>104.89536830124935</v>
      </c>
      <c r="AH138" s="55">
        <v>103.54133019548522</v>
      </c>
      <c r="AI138" s="55">
        <v>103.28139106674992</v>
      </c>
      <c r="AJ138" s="55">
        <v>103.43856536582459</v>
      </c>
      <c r="AK138" s="55">
        <v>103.20745420354859</v>
      </c>
      <c r="AL138" s="55">
        <v>103.26527794840503</v>
      </c>
      <c r="AM138" s="55">
        <v>102.80358705131967</v>
      </c>
      <c r="AN138" s="55">
        <v>102.59416248947613</v>
      </c>
      <c r="AO138" s="55">
        <v>102.38214063058599</v>
      </c>
      <c r="AP138" s="55">
        <v>101.68251210695803</v>
      </c>
      <c r="AQ138" s="55">
        <v>100.23457239979712</v>
      </c>
      <c r="AR138" s="55">
        <v>99.438629408048698</v>
      </c>
      <c r="AS138" s="55">
        <v>98.365107536345505</v>
      </c>
      <c r="AT138" s="55">
        <v>97.896109742873165</v>
      </c>
      <c r="AU138" s="55">
        <v>96.866467255121478</v>
      </c>
      <c r="AV138" s="55">
        <v>95.903611021291368</v>
      </c>
      <c r="AW138" s="55">
        <v>94.737947461055953</v>
      </c>
      <c r="AX138" s="55">
        <v>94.019847042403029</v>
      </c>
      <c r="AY138" s="55">
        <v>93.265000094660223</v>
      </c>
      <c r="AZ138" s="55">
        <v>92.654873309560543</v>
      </c>
    </row>
  </sheetData>
  <pageMargins left="0.39370078740157483" right="0.39370078740157483" top="0.75196850393700787" bottom="0.39370078740157483" header="0.31496062992125984" footer="0.31496062992125984"/>
  <pageSetup paperSize="9" scale="26" fitToHeight="0" orientation="landscape" horizontalDpi="1200" verticalDpi="120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Z340"/>
  <sheetViews>
    <sheetView showGridLines="0" zoomScaleNormal="100" workbookViewId="0">
      <pane xSplit="1" ySplit="1" topLeftCell="B7" activePane="bottomRight" state="frozen"/>
      <selection activeCell="B2" sqref="B2"/>
      <selection pane="topRight" activeCell="B2" sqref="B2"/>
      <selection pane="bottomLeft" activeCell="B2" sqref="B2"/>
      <selection pane="bottomRight" activeCell="B36" sqref="B36"/>
    </sheetView>
  </sheetViews>
  <sheetFormatPr defaultColWidth="9.1328125" defaultRowHeight="12" customHeight="1" x14ac:dyDescent="0.45"/>
  <cols>
    <col min="1" max="1" width="50.73046875" style="25" customWidth="1"/>
    <col min="2" max="52" width="8.73046875" style="26" customWidth="1"/>
    <col min="53" max="16384" width="9.1328125" style="25"/>
  </cols>
  <sheetData>
    <row r="1" spans="1:52" ht="12" customHeight="1" x14ac:dyDescent="0.45">
      <c r="A1" s="23" t="s">
        <v>9</v>
      </c>
      <c r="B1" s="24">
        <v>2000</v>
      </c>
      <c r="C1" s="24">
        <v>2001</v>
      </c>
      <c r="D1" s="24">
        <v>2002</v>
      </c>
      <c r="E1" s="24">
        <v>2003</v>
      </c>
      <c r="F1" s="24">
        <v>2004</v>
      </c>
      <c r="G1" s="24">
        <v>2005</v>
      </c>
      <c r="H1" s="24">
        <v>2006</v>
      </c>
      <c r="I1" s="24">
        <v>2007</v>
      </c>
      <c r="J1" s="24">
        <v>2008</v>
      </c>
      <c r="K1" s="24">
        <v>2009</v>
      </c>
      <c r="L1" s="24">
        <v>2010</v>
      </c>
      <c r="M1" s="24">
        <v>2011</v>
      </c>
      <c r="N1" s="24">
        <v>2012</v>
      </c>
      <c r="O1" s="24">
        <v>2013</v>
      </c>
      <c r="P1" s="24">
        <v>2014</v>
      </c>
      <c r="Q1" s="24">
        <v>2015</v>
      </c>
      <c r="R1" s="24">
        <v>2016</v>
      </c>
      <c r="S1" s="24">
        <v>2017</v>
      </c>
      <c r="T1" s="24">
        <v>2018</v>
      </c>
      <c r="U1" s="24">
        <v>2019</v>
      </c>
      <c r="V1" s="24">
        <v>2020</v>
      </c>
      <c r="W1" s="24">
        <v>2021</v>
      </c>
      <c r="X1" s="24">
        <v>2022</v>
      </c>
      <c r="Y1" s="24">
        <v>2023</v>
      </c>
      <c r="Z1" s="24">
        <v>2024</v>
      </c>
      <c r="AA1" s="24">
        <v>2025</v>
      </c>
      <c r="AB1" s="24">
        <v>2026</v>
      </c>
      <c r="AC1" s="24">
        <v>2027</v>
      </c>
      <c r="AD1" s="24">
        <v>2028</v>
      </c>
      <c r="AE1" s="24">
        <v>2029</v>
      </c>
      <c r="AF1" s="24">
        <v>2030</v>
      </c>
      <c r="AG1" s="24">
        <v>2031</v>
      </c>
      <c r="AH1" s="24">
        <v>2032</v>
      </c>
      <c r="AI1" s="24">
        <v>2033</v>
      </c>
      <c r="AJ1" s="24">
        <v>2034</v>
      </c>
      <c r="AK1" s="24">
        <v>2035</v>
      </c>
      <c r="AL1" s="24">
        <v>2036</v>
      </c>
      <c r="AM1" s="24">
        <v>2037</v>
      </c>
      <c r="AN1" s="24">
        <v>2038</v>
      </c>
      <c r="AO1" s="24">
        <v>2039</v>
      </c>
      <c r="AP1" s="24">
        <v>2040</v>
      </c>
      <c r="AQ1" s="24">
        <v>2041</v>
      </c>
      <c r="AR1" s="24">
        <v>2042</v>
      </c>
      <c r="AS1" s="24">
        <v>2043</v>
      </c>
      <c r="AT1" s="24">
        <v>2044</v>
      </c>
      <c r="AU1" s="24">
        <v>2045</v>
      </c>
      <c r="AV1" s="24">
        <v>2046</v>
      </c>
      <c r="AW1" s="24">
        <v>2047</v>
      </c>
      <c r="AX1" s="24">
        <v>2048</v>
      </c>
      <c r="AY1" s="24">
        <v>2049</v>
      </c>
      <c r="AZ1" s="24">
        <v>2050</v>
      </c>
    </row>
    <row r="2" spans="1:52" ht="12" customHeight="1" x14ac:dyDescent="0.45">
      <c r="A2" s="26"/>
      <c r="B2" s="25"/>
      <c r="C2" s="25"/>
      <c r="D2" s="25"/>
      <c r="E2" s="25"/>
      <c r="F2" s="25"/>
      <c r="G2" s="25"/>
      <c r="H2" s="25"/>
      <c r="I2" s="25"/>
      <c r="J2" s="25"/>
      <c r="K2" s="25"/>
      <c r="L2" s="25"/>
      <c r="M2" s="25"/>
      <c r="N2" s="25"/>
      <c r="O2" s="25"/>
      <c r="P2" s="25"/>
      <c r="Q2" s="25"/>
      <c r="R2" s="25"/>
      <c r="S2" s="25"/>
      <c r="T2" s="25"/>
      <c r="U2" s="25"/>
      <c r="V2" s="25"/>
      <c r="W2" s="25"/>
      <c r="X2" s="25"/>
      <c r="Y2" s="25"/>
      <c r="Z2" s="25"/>
      <c r="AA2" s="25"/>
      <c r="AB2" s="25"/>
      <c r="AC2" s="25"/>
      <c r="AD2" s="25"/>
      <c r="AE2" s="25"/>
      <c r="AF2" s="25"/>
      <c r="AG2" s="25"/>
      <c r="AH2" s="25"/>
      <c r="AI2" s="25"/>
      <c r="AJ2" s="25"/>
      <c r="AK2" s="25"/>
      <c r="AL2" s="25"/>
      <c r="AM2" s="25"/>
      <c r="AN2" s="25"/>
      <c r="AO2" s="25"/>
      <c r="AP2" s="25"/>
      <c r="AQ2" s="25"/>
      <c r="AR2" s="25"/>
      <c r="AS2" s="25"/>
      <c r="AT2" s="25"/>
      <c r="AU2" s="25"/>
      <c r="AV2" s="25"/>
      <c r="AW2" s="25"/>
      <c r="AX2" s="25"/>
      <c r="AY2" s="25"/>
      <c r="AZ2" s="25"/>
    </row>
    <row r="3" spans="1:52" ht="12" customHeight="1" x14ac:dyDescent="0.45">
      <c r="A3" s="27" t="s">
        <v>10</v>
      </c>
      <c r="B3" s="28">
        <v>54397.466161239776</v>
      </c>
      <c r="C3" s="28">
        <v>51046.787344937249</v>
      </c>
      <c r="D3" s="28">
        <v>48151.844042369223</v>
      </c>
      <c r="E3" s="28">
        <v>47513.164001273515</v>
      </c>
      <c r="F3" s="28">
        <v>52828.476794050148</v>
      </c>
      <c r="G3" s="28">
        <v>55196.40100909138</v>
      </c>
      <c r="H3" s="28">
        <v>59781.474611261627</v>
      </c>
      <c r="I3" s="28">
        <v>65914.033259020449</v>
      </c>
      <c r="J3" s="28">
        <v>59974.756231670253</v>
      </c>
      <c r="K3" s="28">
        <v>34473.155297790552</v>
      </c>
      <c r="L3" s="28">
        <v>39822.149078963244</v>
      </c>
      <c r="M3" s="28">
        <v>44274.303732687695</v>
      </c>
      <c r="N3" s="28">
        <v>41360.478237016287</v>
      </c>
      <c r="O3" s="28">
        <v>40466.781094639729</v>
      </c>
      <c r="P3" s="28">
        <v>42148.432000206383</v>
      </c>
      <c r="Q3" s="28">
        <v>42130.370628106539</v>
      </c>
      <c r="R3" s="28">
        <v>40761.275853098516</v>
      </c>
      <c r="S3" s="28">
        <v>40582.747375092149</v>
      </c>
      <c r="T3" s="28">
        <v>40726.302047633726</v>
      </c>
      <c r="U3" s="28">
        <v>40946.498706330553</v>
      </c>
      <c r="V3" s="28">
        <v>41180.572052751653</v>
      </c>
      <c r="W3" s="28">
        <v>41372.027631473087</v>
      </c>
      <c r="X3" s="28">
        <v>41522.357611475549</v>
      </c>
      <c r="Y3" s="28">
        <v>41648.777591433769</v>
      </c>
      <c r="Z3" s="28">
        <v>41762.127855532031</v>
      </c>
      <c r="AA3" s="28">
        <v>41885.025125119406</v>
      </c>
      <c r="AB3" s="28">
        <v>42052.186540222174</v>
      </c>
      <c r="AC3" s="28">
        <v>42251.230450361356</v>
      </c>
      <c r="AD3" s="28">
        <v>42475.703561282833</v>
      </c>
      <c r="AE3" s="28">
        <v>42716.07389224261</v>
      </c>
      <c r="AF3" s="28">
        <v>42964.369798567815</v>
      </c>
      <c r="AG3" s="28">
        <v>43222.619118179682</v>
      </c>
      <c r="AH3" s="28">
        <v>43498.639278638482</v>
      </c>
      <c r="AI3" s="28">
        <v>43792.250692770052</v>
      </c>
      <c r="AJ3" s="28">
        <v>44097.532740863608</v>
      </c>
      <c r="AK3" s="28">
        <v>44407.829761590583</v>
      </c>
      <c r="AL3" s="28">
        <v>44732.172314880299</v>
      </c>
      <c r="AM3" s="28">
        <v>45075.786870011638</v>
      </c>
      <c r="AN3" s="28">
        <v>45434.342078769419</v>
      </c>
      <c r="AO3" s="28">
        <v>45805.73189345561</v>
      </c>
      <c r="AP3" s="28">
        <v>46191.92696515868</v>
      </c>
      <c r="AQ3" s="28">
        <v>46591.529974020392</v>
      </c>
      <c r="AR3" s="28">
        <v>47005.752710487512</v>
      </c>
      <c r="AS3" s="28">
        <v>47435.175711175572</v>
      </c>
      <c r="AT3" s="28">
        <v>47878.248782755545</v>
      </c>
      <c r="AU3" s="28">
        <v>48338.287493380616</v>
      </c>
      <c r="AV3" s="28">
        <v>48806.720735594223</v>
      </c>
      <c r="AW3" s="28">
        <v>49283.665114178126</v>
      </c>
      <c r="AX3" s="28">
        <v>49767.921639842098</v>
      </c>
      <c r="AY3" s="28">
        <v>50261.057598301923</v>
      </c>
      <c r="AZ3" s="28">
        <v>50766.701346478236</v>
      </c>
    </row>
    <row r="4" spans="1:52" ht="12" customHeight="1" x14ac:dyDescent="0.45">
      <c r="A4" s="29" t="s">
        <v>11</v>
      </c>
      <c r="B4" s="30">
        <v>34014.480353495586</v>
      </c>
      <c r="C4" s="30">
        <v>31333.215784616343</v>
      </c>
      <c r="D4" s="30">
        <v>29725.217306200881</v>
      </c>
      <c r="E4" s="30">
        <v>29211.401342056164</v>
      </c>
      <c r="F4" s="30">
        <v>32937.992882260063</v>
      </c>
      <c r="G4" s="30">
        <v>34979.514791251029</v>
      </c>
      <c r="H4" s="30">
        <v>36864.747505088693</v>
      </c>
      <c r="I4" s="30">
        <v>40636.313435139804</v>
      </c>
      <c r="J4" s="30">
        <v>36605.855531213092</v>
      </c>
      <c r="K4" s="30">
        <v>20472.95894407227</v>
      </c>
      <c r="L4" s="30">
        <v>24293.548846719314</v>
      </c>
      <c r="M4" s="30">
        <v>26711.313264880184</v>
      </c>
      <c r="N4" s="30">
        <v>25368.708090670792</v>
      </c>
      <c r="O4" s="30">
        <v>25303.315330580648</v>
      </c>
      <c r="P4" s="30">
        <v>26570.891034517117</v>
      </c>
      <c r="Q4" s="30">
        <v>26480.555622841901</v>
      </c>
      <c r="R4" s="30">
        <v>25553.790060193165</v>
      </c>
      <c r="S4" s="30">
        <v>25438.955501533204</v>
      </c>
      <c r="T4" s="30">
        <v>25557.949118413399</v>
      </c>
      <c r="U4" s="30">
        <v>25729.956399155522</v>
      </c>
      <c r="V4" s="30">
        <v>25918.36716396538</v>
      </c>
      <c r="W4" s="30">
        <v>26033.474631615489</v>
      </c>
      <c r="X4" s="30">
        <v>26119.933661713752</v>
      </c>
      <c r="Y4" s="30">
        <v>26189.266100087541</v>
      </c>
      <c r="Z4" s="30">
        <v>26248.054164799029</v>
      </c>
      <c r="AA4" s="30">
        <v>26311.568861163618</v>
      </c>
      <c r="AB4" s="30">
        <v>26405.308842253398</v>
      </c>
      <c r="AC4" s="30">
        <v>26522.332142242525</v>
      </c>
      <c r="AD4" s="30">
        <v>26657.762015581393</v>
      </c>
      <c r="AE4" s="30">
        <v>26803.899663608427</v>
      </c>
      <c r="AF4" s="30">
        <v>26954.012041794504</v>
      </c>
      <c r="AG4" s="30">
        <v>27110.261168990633</v>
      </c>
      <c r="AH4" s="30">
        <v>27277.178568995409</v>
      </c>
      <c r="AI4" s="30">
        <v>27454.522916887054</v>
      </c>
      <c r="AJ4" s="30">
        <v>27639.284155809284</v>
      </c>
      <c r="AK4" s="30">
        <v>27826.55014257523</v>
      </c>
      <c r="AL4" s="30">
        <v>28020.857141449651</v>
      </c>
      <c r="AM4" s="30">
        <v>28227.071091115766</v>
      </c>
      <c r="AN4" s="30">
        <v>28442.718832696497</v>
      </c>
      <c r="AO4" s="30">
        <v>28666.460895449323</v>
      </c>
      <c r="AP4" s="30">
        <v>28899.77434620084</v>
      </c>
      <c r="AQ4" s="30">
        <v>29140.076825806289</v>
      </c>
      <c r="AR4" s="30">
        <v>29386.816324264491</v>
      </c>
      <c r="AS4" s="30">
        <v>29639.946991862718</v>
      </c>
      <c r="AT4" s="30">
        <v>29899.117470647139</v>
      </c>
      <c r="AU4" s="30">
        <v>30166.288410944242</v>
      </c>
      <c r="AV4" s="30">
        <v>30438.309347350372</v>
      </c>
      <c r="AW4" s="30">
        <v>30713.72927811163</v>
      </c>
      <c r="AX4" s="30">
        <v>30991.111303972644</v>
      </c>
      <c r="AY4" s="30">
        <v>31271.102023872729</v>
      </c>
      <c r="AZ4" s="30">
        <v>31555.952026572511</v>
      </c>
    </row>
    <row r="5" spans="1:52" ht="12" customHeight="1" x14ac:dyDescent="0.45">
      <c r="A5" s="31" t="s">
        <v>12</v>
      </c>
      <c r="B5" s="32">
        <v>20382.985807744193</v>
      </c>
      <c r="C5" s="32">
        <v>19713.571560320906</v>
      </c>
      <c r="D5" s="32">
        <v>18426.626736168346</v>
      </c>
      <c r="E5" s="32">
        <v>18301.762659217351</v>
      </c>
      <c r="F5" s="32">
        <v>19890.483911790081</v>
      </c>
      <c r="G5" s="32">
        <v>20216.886217840351</v>
      </c>
      <c r="H5" s="32">
        <v>22916.727106172933</v>
      </c>
      <c r="I5" s="32">
        <v>25277.719823880652</v>
      </c>
      <c r="J5" s="32">
        <v>23368.900700457158</v>
      </c>
      <c r="K5" s="32">
        <v>14000.196353718282</v>
      </c>
      <c r="L5" s="32">
        <v>15528.600232243931</v>
      </c>
      <c r="M5" s="32">
        <v>17562.990467807515</v>
      </c>
      <c r="N5" s="32">
        <v>15991.770146345492</v>
      </c>
      <c r="O5" s="32">
        <v>15163.465764059083</v>
      </c>
      <c r="P5" s="32">
        <v>15577.540965689268</v>
      </c>
      <c r="Q5" s="32">
        <v>15649.815005264638</v>
      </c>
      <c r="R5" s="32">
        <v>15207.485792905349</v>
      </c>
      <c r="S5" s="32">
        <v>15143.791873558946</v>
      </c>
      <c r="T5" s="32">
        <v>15168.352929220327</v>
      </c>
      <c r="U5" s="32">
        <v>15216.542307175028</v>
      </c>
      <c r="V5" s="32">
        <v>15262.204888786275</v>
      </c>
      <c r="W5" s="32">
        <v>15338.5529998576</v>
      </c>
      <c r="X5" s="32">
        <v>15402.423949761796</v>
      </c>
      <c r="Y5" s="32">
        <v>15459.511491346228</v>
      </c>
      <c r="Z5" s="32">
        <v>15514.073690732999</v>
      </c>
      <c r="AA5" s="32">
        <v>15573.456263955788</v>
      </c>
      <c r="AB5" s="32">
        <v>15646.877697968772</v>
      </c>
      <c r="AC5" s="32">
        <v>15728.898308118829</v>
      </c>
      <c r="AD5" s="32">
        <v>15817.941545701442</v>
      </c>
      <c r="AE5" s="32">
        <v>15912.174228634181</v>
      </c>
      <c r="AF5" s="32">
        <v>16010.357756773308</v>
      </c>
      <c r="AG5" s="32">
        <v>16112.35794918905</v>
      </c>
      <c r="AH5" s="32">
        <v>16221.460709643072</v>
      </c>
      <c r="AI5" s="32">
        <v>16337.727775882999</v>
      </c>
      <c r="AJ5" s="32">
        <v>16458.248585054323</v>
      </c>
      <c r="AK5" s="32">
        <v>16581.279619015353</v>
      </c>
      <c r="AL5" s="32">
        <v>16711.315173430652</v>
      </c>
      <c r="AM5" s="32">
        <v>16848.715778895876</v>
      </c>
      <c r="AN5" s="32">
        <v>16991.623246072919</v>
      </c>
      <c r="AO5" s="32">
        <v>17139.27099800629</v>
      </c>
      <c r="AP5" s="32">
        <v>17292.15261895784</v>
      </c>
      <c r="AQ5" s="32">
        <v>17451.453148214103</v>
      </c>
      <c r="AR5" s="32">
        <v>17618.93638622302</v>
      </c>
      <c r="AS5" s="32">
        <v>17795.228719312854</v>
      </c>
      <c r="AT5" s="32">
        <v>17979.131312108402</v>
      </c>
      <c r="AU5" s="32">
        <v>18171.999082436374</v>
      </c>
      <c r="AV5" s="32">
        <v>18368.411388243854</v>
      </c>
      <c r="AW5" s="32">
        <v>18569.935836066496</v>
      </c>
      <c r="AX5" s="32">
        <v>18776.810335869453</v>
      </c>
      <c r="AY5" s="32">
        <v>18989.955574429194</v>
      </c>
      <c r="AZ5" s="32">
        <v>19210.749319905721</v>
      </c>
    </row>
    <row r="6" spans="1:52" ht="12" customHeight="1" x14ac:dyDescent="0.45">
      <c r="A6" s="33"/>
      <c r="B6" s="34"/>
      <c r="C6" s="34"/>
      <c r="D6" s="34"/>
      <c r="E6" s="34"/>
      <c r="F6" s="34"/>
      <c r="G6" s="34"/>
      <c r="H6" s="34"/>
      <c r="I6" s="34"/>
      <c r="J6" s="34"/>
      <c r="K6" s="34"/>
      <c r="L6" s="34"/>
      <c r="M6" s="34"/>
      <c r="N6" s="34"/>
      <c r="O6" s="34"/>
      <c r="P6" s="34"/>
      <c r="Q6" s="34"/>
      <c r="R6" s="34"/>
      <c r="S6" s="34"/>
      <c r="T6" s="34"/>
      <c r="U6" s="34"/>
      <c r="V6" s="34"/>
      <c r="W6" s="34"/>
      <c r="X6" s="34"/>
      <c r="Y6" s="34"/>
      <c r="Z6" s="34"/>
      <c r="AA6" s="34"/>
      <c r="AB6" s="34"/>
      <c r="AC6" s="34"/>
      <c r="AD6" s="34"/>
      <c r="AE6" s="34"/>
      <c r="AF6" s="34"/>
      <c r="AG6" s="34"/>
      <c r="AH6" s="34"/>
      <c r="AI6" s="34"/>
      <c r="AJ6" s="34"/>
      <c r="AK6" s="34"/>
      <c r="AL6" s="34"/>
      <c r="AM6" s="34"/>
      <c r="AN6" s="34"/>
      <c r="AO6" s="34"/>
      <c r="AP6" s="34"/>
      <c r="AQ6" s="34"/>
      <c r="AR6" s="34"/>
      <c r="AS6" s="34"/>
      <c r="AT6" s="34"/>
      <c r="AU6" s="34"/>
      <c r="AV6" s="34"/>
      <c r="AW6" s="34"/>
      <c r="AX6" s="34"/>
      <c r="AY6" s="34"/>
      <c r="AZ6" s="34"/>
    </row>
    <row r="7" spans="1:52" ht="12" customHeight="1" x14ac:dyDescent="0.45">
      <c r="A7" s="27" t="s">
        <v>13</v>
      </c>
      <c r="B7" s="28">
        <v>193458</v>
      </c>
      <c r="C7" s="28">
        <v>187509</v>
      </c>
      <c r="D7" s="28">
        <v>188280</v>
      </c>
      <c r="E7" s="28">
        <v>192861</v>
      </c>
      <c r="F7" s="28">
        <v>202921</v>
      </c>
      <c r="G7" s="28">
        <v>196081</v>
      </c>
      <c r="H7" s="28">
        <v>207791</v>
      </c>
      <c r="I7" s="28">
        <v>210755.04347826086</v>
      </c>
      <c r="J7" s="28">
        <v>199179.03359683795</v>
      </c>
      <c r="K7" s="28">
        <v>139685.52371541504</v>
      </c>
      <c r="L7" s="28">
        <v>173287.18577075098</v>
      </c>
      <c r="M7" s="28">
        <v>178222.21343873517</v>
      </c>
      <c r="N7" s="28">
        <v>168920.14229249011</v>
      </c>
      <c r="O7" s="28">
        <v>166741.18972332016</v>
      </c>
      <c r="P7" s="28">
        <v>169802.03713319462</v>
      </c>
      <c r="Q7" s="28">
        <v>166685.25024779799</v>
      </c>
      <c r="R7" s="28">
        <v>162504.23715415021</v>
      </c>
      <c r="S7" s="28">
        <v>168041.2729175571</v>
      </c>
      <c r="T7" s="28">
        <v>165790.56302430062</v>
      </c>
      <c r="U7" s="28">
        <v>166846.99330246446</v>
      </c>
      <c r="V7" s="28">
        <v>165471.65392925282</v>
      </c>
      <c r="W7" s="28">
        <v>165379.44538194343</v>
      </c>
      <c r="X7" s="28">
        <v>166219.74713104725</v>
      </c>
      <c r="Y7" s="28">
        <v>165148.56364449897</v>
      </c>
      <c r="Z7" s="28">
        <v>164590.27430349009</v>
      </c>
      <c r="AA7" s="28">
        <v>164883.76223187239</v>
      </c>
      <c r="AB7" s="28">
        <v>165784.74042746777</v>
      </c>
      <c r="AC7" s="28">
        <v>166771.04102352326</v>
      </c>
      <c r="AD7" s="28">
        <v>167732.93493579535</v>
      </c>
      <c r="AE7" s="28">
        <v>168776.11838600243</v>
      </c>
      <c r="AF7" s="28">
        <v>168940.03232303006</v>
      </c>
      <c r="AG7" s="28">
        <v>169057.55542674859</v>
      </c>
      <c r="AH7" s="28">
        <v>169914.96001073788</v>
      </c>
      <c r="AI7" s="28">
        <v>169469.95162444212</v>
      </c>
      <c r="AJ7" s="28">
        <v>169205.27008077328</v>
      </c>
      <c r="AK7" s="28">
        <v>168842.23208915687</v>
      </c>
      <c r="AL7" s="28">
        <v>169086.23071849137</v>
      </c>
      <c r="AM7" s="28">
        <v>170112.90382875432</v>
      </c>
      <c r="AN7" s="28">
        <v>170328.47307241667</v>
      </c>
      <c r="AO7" s="28">
        <v>170713.23151745944</v>
      </c>
      <c r="AP7" s="28">
        <v>171385.65208292025</v>
      </c>
      <c r="AQ7" s="28">
        <v>172176.63121688447</v>
      </c>
      <c r="AR7" s="28">
        <v>173451.11045545456</v>
      </c>
      <c r="AS7" s="28">
        <v>174351.11690666564</v>
      </c>
      <c r="AT7" s="28">
        <v>175293.76037102102</v>
      </c>
      <c r="AU7" s="28">
        <v>176034.49930664728</v>
      </c>
      <c r="AV7" s="28">
        <v>177548.60349324351</v>
      </c>
      <c r="AW7" s="28">
        <v>178695.99698927789</v>
      </c>
      <c r="AX7" s="28">
        <v>179109.97092179203</v>
      </c>
      <c r="AY7" s="28">
        <v>180633.39790547651</v>
      </c>
      <c r="AZ7" s="28">
        <v>181601.02648744604</v>
      </c>
    </row>
    <row r="8" spans="1:52" ht="12" customHeight="1" x14ac:dyDescent="0.45">
      <c r="A8" s="29" t="s">
        <v>11</v>
      </c>
      <c r="B8" s="30">
        <v>121117</v>
      </c>
      <c r="C8" s="30">
        <v>115050</v>
      </c>
      <c r="D8" s="30">
        <v>116673</v>
      </c>
      <c r="E8" s="30">
        <v>119798</v>
      </c>
      <c r="F8" s="30">
        <v>124412</v>
      </c>
      <c r="G8" s="30">
        <v>119836</v>
      </c>
      <c r="H8" s="30">
        <v>123279</v>
      </c>
      <c r="I8" s="30">
        <v>124858</v>
      </c>
      <c r="J8" s="30">
        <v>115330</v>
      </c>
      <c r="K8" s="30">
        <v>77517</v>
      </c>
      <c r="L8" s="30">
        <v>101108</v>
      </c>
      <c r="M8" s="30">
        <v>101944</v>
      </c>
      <c r="N8" s="30">
        <v>98271</v>
      </c>
      <c r="O8" s="30">
        <v>99872</v>
      </c>
      <c r="P8" s="30">
        <v>103359</v>
      </c>
      <c r="Q8" s="30">
        <v>100868.73260600002</v>
      </c>
      <c r="R8" s="30">
        <v>98064</v>
      </c>
      <c r="S8" s="30">
        <v>100678.85702415224</v>
      </c>
      <c r="T8" s="30">
        <v>98695.42773287202</v>
      </c>
      <c r="U8" s="30">
        <v>99029.787300095966</v>
      </c>
      <c r="V8" s="30">
        <v>97836.088562505727</v>
      </c>
      <c r="W8" s="30">
        <v>97696.646904542504</v>
      </c>
      <c r="X8" s="30">
        <v>98365.393463532368</v>
      </c>
      <c r="Y8" s="30">
        <v>97307.646342710883</v>
      </c>
      <c r="Z8" s="30">
        <v>96960.726997324527</v>
      </c>
      <c r="AA8" s="30">
        <v>97131.113260074999</v>
      </c>
      <c r="AB8" s="30">
        <v>97824.585032225936</v>
      </c>
      <c r="AC8" s="30">
        <v>98573.442627035882</v>
      </c>
      <c r="AD8" s="30">
        <v>99323.865668850791</v>
      </c>
      <c r="AE8" s="30">
        <v>100092.90083779249</v>
      </c>
      <c r="AF8" s="30">
        <v>100038.92770358187</v>
      </c>
      <c r="AG8" s="30">
        <v>100013.45635148995</v>
      </c>
      <c r="AH8" s="30">
        <v>100601.57453961221</v>
      </c>
      <c r="AI8" s="30">
        <v>99824.525251093408</v>
      </c>
      <c r="AJ8" s="30">
        <v>99454.592779241168</v>
      </c>
      <c r="AK8" s="30">
        <v>98894.020368861049</v>
      </c>
      <c r="AL8" s="30">
        <v>98805.346281052494</v>
      </c>
      <c r="AM8" s="30">
        <v>99374.509518801147</v>
      </c>
      <c r="AN8" s="30">
        <v>99230.68992151969</v>
      </c>
      <c r="AO8" s="30">
        <v>99229.39389042421</v>
      </c>
      <c r="AP8" s="30">
        <v>99512.457866277604</v>
      </c>
      <c r="AQ8" s="30">
        <v>99815.821119256914</v>
      </c>
      <c r="AR8" s="30">
        <v>100530.33216488754</v>
      </c>
      <c r="AS8" s="30">
        <v>100964.03376178733</v>
      </c>
      <c r="AT8" s="30">
        <v>101433.86793484526</v>
      </c>
      <c r="AU8" s="30">
        <v>101677.00448897344</v>
      </c>
      <c r="AV8" s="30">
        <v>102560.36919847449</v>
      </c>
      <c r="AW8" s="30">
        <v>103117.22270887252</v>
      </c>
      <c r="AX8" s="30">
        <v>103047.84803811421</v>
      </c>
      <c r="AY8" s="30">
        <v>104002.32138906102</v>
      </c>
      <c r="AZ8" s="30">
        <v>104358.07781285042</v>
      </c>
    </row>
    <row r="9" spans="1:52" ht="12" customHeight="1" x14ac:dyDescent="0.45">
      <c r="A9" s="31" t="s">
        <v>12</v>
      </c>
      <c r="B9" s="32">
        <v>72341</v>
      </c>
      <c r="C9" s="32">
        <v>72459</v>
      </c>
      <c r="D9" s="32">
        <v>71607</v>
      </c>
      <c r="E9" s="32">
        <v>73063</v>
      </c>
      <c r="F9" s="32">
        <v>78509</v>
      </c>
      <c r="G9" s="32">
        <v>76245</v>
      </c>
      <c r="H9" s="32">
        <v>84512</v>
      </c>
      <c r="I9" s="32">
        <v>85897.043478260865</v>
      </c>
      <c r="J9" s="32">
        <v>83849.033596837951</v>
      </c>
      <c r="K9" s="32">
        <v>62168.523715415024</v>
      </c>
      <c r="L9" s="32">
        <v>72179.185770750977</v>
      </c>
      <c r="M9" s="32">
        <v>76278.213438735183</v>
      </c>
      <c r="N9" s="32">
        <v>70649.142292490113</v>
      </c>
      <c r="O9" s="32">
        <v>66869.18972332016</v>
      </c>
      <c r="P9" s="32">
        <v>66443.037133194637</v>
      </c>
      <c r="Q9" s="32">
        <v>65816.517641797982</v>
      </c>
      <c r="R9" s="32">
        <v>64440.237154150193</v>
      </c>
      <c r="S9" s="32">
        <v>67362.415893404846</v>
      </c>
      <c r="T9" s="32">
        <v>67095.135291428582</v>
      </c>
      <c r="U9" s="32">
        <v>67817.20600236849</v>
      </c>
      <c r="V9" s="32">
        <v>67635.565366747105</v>
      </c>
      <c r="W9" s="32">
        <v>67682.798477400909</v>
      </c>
      <c r="X9" s="32">
        <v>67854.353667514893</v>
      </c>
      <c r="Y9" s="32">
        <v>67840.917301788082</v>
      </c>
      <c r="Z9" s="32">
        <v>67629.547306165565</v>
      </c>
      <c r="AA9" s="32">
        <v>67752.648971797389</v>
      </c>
      <c r="AB9" s="32">
        <v>67960.155395241833</v>
      </c>
      <c r="AC9" s="32">
        <v>68197.598396487374</v>
      </c>
      <c r="AD9" s="32">
        <v>68409.069266944556</v>
      </c>
      <c r="AE9" s="32">
        <v>68683.217548209941</v>
      </c>
      <c r="AF9" s="32">
        <v>68901.104619448204</v>
      </c>
      <c r="AG9" s="32">
        <v>69044.099075258622</v>
      </c>
      <c r="AH9" s="32">
        <v>69313.385471125686</v>
      </c>
      <c r="AI9" s="32">
        <v>69645.426373348731</v>
      </c>
      <c r="AJ9" s="32">
        <v>69750.677301532123</v>
      </c>
      <c r="AK9" s="32">
        <v>69948.211720295832</v>
      </c>
      <c r="AL9" s="32">
        <v>70280.884437438872</v>
      </c>
      <c r="AM9" s="32">
        <v>70738.394309953175</v>
      </c>
      <c r="AN9" s="32">
        <v>71097.783150896983</v>
      </c>
      <c r="AO9" s="32">
        <v>71483.837627035216</v>
      </c>
      <c r="AP9" s="32">
        <v>71873.194216642645</v>
      </c>
      <c r="AQ9" s="32">
        <v>72360.810097627575</v>
      </c>
      <c r="AR9" s="32">
        <v>72920.778290567003</v>
      </c>
      <c r="AS9" s="32">
        <v>73387.083144878314</v>
      </c>
      <c r="AT9" s="32">
        <v>73859.892436175767</v>
      </c>
      <c r="AU9" s="32">
        <v>74357.494817673825</v>
      </c>
      <c r="AV9" s="32">
        <v>74988.234294769019</v>
      </c>
      <c r="AW9" s="32">
        <v>75578.774280405385</v>
      </c>
      <c r="AX9" s="32">
        <v>76062.122883677832</v>
      </c>
      <c r="AY9" s="32">
        <v>76631.076516415487</v>
      </c>
      <c r="AZ9" s="32">
        <v>77242.948674595609</v>
      </c>
    </row>
    <row r="10" spans="1:52" ht="12" customHeight="1" x14ac:dyDescent="0.45">
      <c r="A10" s="33"/>
      <c r="B10" s="34"/>
      <c r="C10" s="34"/>
      <c r="D10" s="34"/>
      <c r="E10" s="34"/>
      <c r="F10" s="34"/>
      <c r="G10" s="34"/>
      <c r="H10" s="34"/>
      <c r="I10" s="34"/>
      <c r="J10" s="34"/>
      <c r="K10" s="34"/>
      <c r="L10" s="34"/>
      <c r="M10" s="34"/>
      <c r="N10" s="34"/>
      <c r="O10" s="34"/>
      <c r="P10" s="34"/>
      <c r="Q10" s="34"/>
      <c r="R10" s="34"/>
      <c r="S10" s="34"/>
      <c r="T10" s="34"/>
      <c r="U10" s="34"/>
      <c r="V10" s="34"/>
      <c r="W10" s="34"/>
      <c r="X10" s="34"/>
      <c r="Y10" s="34"/>
      <c r="Z10" s="34"/>
      <c r="AA10" s="34"/>
      <c r="AB10" s="34"/>
      <c r="AC10" s="34"/>
      <c r="AD10" s="34"/>
      <c r="AE10" s="34"/>
      <c r="AF10" s="34"/>
      <c r="AG10" s="34"/>
      <c r="AH10" s="34"/>
      <c r="AI10" s="34"/>
      <c r="AJ10" s="34"/>
      <c r="AK10" s="34"/>
      <c r="AL10" s="34"/>
      <c r="AM10" s="34"/>
      <c r="AN10" s="34"/>
      <c r="AO10" s="34"/>
      <c r="AP10" s="34"/>
      <c r="AQ10" s="34"/>
      <c r="AR10" s="34"/>
      <c r="AS10" s="34"/>
      <c r="AT10" s="34"/>
      <c r="AU10" s="34"/>
      <c r="AV10" s="34"/>
      <c r="AW10" s="34"/>
      <c r="AX10" s="34"/>
      <c r="AY10" s="34"/>
      <c r="AZ10" s="34"/>
    </row>
    <row r="11" spans="1:52" ht="12" hidden="1" customHeight="1" x14ac:dyDescent="0.45">
      <c r="A11" s="27" t="s">
        <v>14</v>
      </c>
      <c r="B11" s="35"/>
      <c r="C11" s="35"/>
      <c r="D11" s="35"/>
      <c r="E11" s="35"/>
      <c r="F11" s="35"/>
      <c r="G11" s="35"/>
      <c r="H11" s="35"/>
      <c r="I11" s="35"/>
      <c r="J11" s="35"/>
      <c r="K11" s="35"/>
      <c r="L11" s="35"/>
      <c r="M11" s="35"/>
      <c r="N11" s="35"/>
      <c r="O11" s="35"/>
      <c r="P11" s="35"/>
      <c r="Q11" s="35"/>
      <c r="R11" s="35"/>
      <c r="S11" s="35"/>
      <c r="T11" s="35"/>
      <c r="U11" s="35"/>
      <c r="V11" s="35"/>
      <c r="W11" s="35"/>
      <c r="X11" s="35"/>
      <c r="Y11" s="35"/>
      <c r="Z11" s="35"/>
      <c r="AA11" s="35"/>
      <c r="AB11" s="35"/>
      <c r="AC11" s="35"/>
      <c r="AD11" s="35"/>
      <c r="AE11" s="35"/>
      <c r="AF11" s="35"/>
      <c r="AG11" s="35"/>
      <c r="AH11" s="35"/>
      <c r="AI11" s="35"/>
      <c r="AJ11" s="35"/>
      <c r="AK11" s="35"/>
      <c r="AL11" s="35"/>
      <c r="AM11" s="35"/>
      <c r="AN11" s="35"/>
      <c r="AO11" s="35"/>
      <c r="AP11" s="35"/>
      <c r="AQ11" s="35"/>
      <c r="AR11" s="35"/>
      <c r="AS11" s="35"/>
      <c r="AT11" s="35"/>
      <c r="AU11" s="35"/>
      <c r="AV11" s="35"/>
      <c r="AW11" s="35"/>
      <c r="AX11" s="35"/>
      <c r="AY11" s="35"/>
      <c r="AZ11" s="35"/>
    </row>
    <row r="12" spans="1:52" ht="12" hidden="1" customHeight="1" x14ac:dyDescent="0.45">
      <c r="A12" s="36" t="s">
        <v>15</v>
      </c>
      <c r="B12" s="37">
        <v>0</v>
      </c>
      <c r="C12" s="37">
        <v>0</v>
      </c>
      <c r="D12" s="37">
        <v>0</v>
      </c>
      <c r="E12" s="37">
        <v>0</v>
      </c>
      <c r="F12" s="37">
        <v>0</v>
      </c>
      <c r="G12" s="37">
        <v>22.412482810125717</v>
      </c>
      <c r="H12" s="37">
        <v>18.272405158082265</v>
      </c>
      <c r="I12" s="37">
        <v>17.16279578141598</v>
      </c>
      <c r="J12" s="37">
        <v>22.146963852821806</v>
      </c>
      <c r="K12" s="37">
        <v>13.758851389383954</v>
      </c>
      <c r="L12" s="37">
        <v>11.200000000000005</v>
      </c>
      <c r="M12" s="37">
        <v>12.909627547347473</v>
      </c>
      <c r="N12" s="37">
        <v>7.2367428800271609</v>
      </c>
      <c r="O12" s="37">
        <v>4.2078576026770378</v>
      </c>
      <c r="P12" s="37">
        <v>5.5733466970043173</v>
      </c>
      <c r="Q12" s="37">
        <v>6.9723042046886938</v>
      </c>
      <c r="R12" s="37">
        <v>4.8819781891344451</v>
      </c>
      <c r="S12" s="37">
        <v>5.3474026050022267</v>
      </c>
      <c r="T12" s="37">
        <v>14.131983940011503</v>
      </c>
      <c r="U12" s="37">
        <v>20.450616549204803</v>
      </c>
      <c r="V12" s="37">
        <v>22.750163749787706</v>
      </c>
      <c r="W12" s="37">
        <v>20.487668377578931</v>
      </c>
      <c r="X12" s="37">
        <v>28.374247577550165</v>
      </c>
      <c r="Y12" s="37">
        <v>30.533062358233497</v>
      </c>
      <c r="Z12" s="37">
        <v>30.352687324637465</v>
      </c>
      <c r="AA12" s="37">
        <v>27.329939594943717</v>
      </c>
      <c r="AB12" s="37">
        <v>24.609466638219356</v>
      </c>
      <c r="AC12" s="37">
        <v>22.161040977167414</v>
      </c>
      <c r="AD12" s="37">
        <v>19.957457882220677</v>
      </c>
      <c r="AE12" s="37">
        <v>22.733556337697081</v>
      </c>
      <c r="AF12" s="37">
        <v>25.181220668510989</v>
      </c>
      <c r="AG12" s="37">
        <v>24.381828883542465</v>
      </c>
      <c r="AH12" s="37">
        <v>33.121879533240268</v>
      </c>
      <c r="AI12" s="37">
        <v>38.506971307564356</v>
      </c>
      <c r="AJ12" s="37">
        <v>47.150562640638988</v>
      </c>
      <c r="AK12" s="37">
        <v>52.29624341464794</v>
      </c>
      <c r="AL12" s="37">
        <v>52.293513028098104</v>
      </c>
      <c r="AM12" s="37">
        <v>59.320850414677878</v>
      </c>
      <c r="AN12" s="37">
        <v>65.162003656664382</v>
      </c>
      <c r="AO12" s="37">
        <v>68.732000711900454</v>
      </c>
      <c r="AP12" s="37">
        <v>72.897190929419153</v>
      </c>
      <c r="AQ12" s="37">
        <v>72.497724082681913</v>
      </c>
      <c r="AR12" s="37">
        <v>75.357064469233777</v>
      </c>
      <c r="AS12" s="37">
        <v>78.328557275639426</v>
      </c>
      <c r="AT12" s="37">
        <v>84.869633813664436</v>
      </c>
      <c r="AU12" s="37">
        <v>84.204623125351773</v>
      </c>
      <c r="AV12" s="37">
        <v>87.82703740762345</v>
      </c>
      <c r="AW12" s="37">
        <v>100.64290143600581</v>
      </c>
      <c r="AX12" s="37">
        <v>99.962631834683989</v>
      </c>
      <c r="AY12" s="37">
        <v>111.98682238530427</v>
      </c>
      <c r="AZ12" s="37">
        <v>121.65967942422334</v>
      </c>
    </row>
    <row r="13" spans="1:52" ht="12" hidden="1" customHeight="1" x14ac:dyDescent="0.45">
      <c r="A13" s="38" t="s">
        <v>16</v>
      </c>
      <c r="B13" s="39">
        <v>0</v>
      </c>
      <c r="C13" s="39">
        <v>0</v>
      </c>
      <c r="D13" s="39">
        <v>0</v>
      </c>
      <c r="E13" s="39">
        <v>0</v>
      </c>
      <c r="F13" s="39">
        <v>0</v>
      </c>
      <c r="G13" s="39">
        <v>0</v>
      </c>
      <c r="H13" s="39">
        <v>0</v>
      </c>
      <c r="I13" s="39">
        <v>0</v>
      </c>
      <c r="J13" s="39">
        <v>0</v>
      </c>
      <c r="K13" s="39">
        <v>0</v>
      </c>
      <c r="L13" s="39">
        <v>0</v>
      </c>
      <c r="M13" s="39">
        <v>0</v>
      </c>
      <c r="N13" s="39">
        <v>0</v>
      </c>
      <c r="O13" s="39">
        <v>0</v>
      </c>
      <c r="P13" s="39">
        <v>0</v>
      </c>
      <c r="Q13" s="39">
        <v>0</v>
      </c>
      <c r="R13" s="39">
        <v>0</v>
      </c>
      <c r="S13" s="39">
        <v>0</v>
      </c>
      <c r="T13" s="39">
        <v>0</v>
      </c>
      <c r="U13" s="39">
        <v>0</v>
      </c>
      <c r="V13" s="39">
        <v>0</v>
      </c>
      <c r="W13" s="39">
        <v>0</v>
      </c>
      <c r="X13" s="39">
        <v>0</v>
      </c>
      <c r="Y13" s="39">
        <v>0</v>
      </c>
      <c r="Z13" s="39">
        <v>0</v>
      </c>
      <c r="AA13" s="39">
        <v>0</v>
      </c>
      <c r="AB13" s="39">
        <v>0</v>
      </c>
      <c r="AC13" s="39">
        <v>0</v>
      </c>
      <c r="AD13" s="39">
        <v>0</v>
      </c>
      <c r="AE13" s="39">
        <v>0</v>
      </c>
      <c r="AF13" s="39">
        <v>0</v>
      </c>
      <c r="AG13" s="39">
        <v>0</v>
      </c>
      <c r="AH13" s="39">
        <v>0</v>
      </c>
      <c r="AI13" s="39">
        <v>0</v>
      </c>
      <c r="AJ13" s="39">
        <v>0</v>
      </c>
      <c r="AK13" s="39">
        <v>0</v>
      </c>
      <c r="AL13" s="39">
        <v>0</v>
      </c>
      <c r="AM13" s="39">
        <v>0</v>
      </c>
      <c r="AN13" s="39">
        <v>0</v>
      </c>
      <c r="AO13" s="39">
        <v>0</v>
      </c>
      <c r="AP13" s="39">
        <v>0</v>
      </c>
      <c r="AQ13" s="39">
        <v>0</v>
      </c>
      <c r="AR13" s="39">
        <v>0</v>
      </c>
      <c r="AS13" s="39">
        <v>0</v>
      </c>
      <c r="AT13" s="39">
        <v>0</v>
      </c>
      <c r="AU13" s="39">
        <v>0</v>
      </c>
      <c r="AV13" s="39">
        <v>0</v>
      </c>
      <c r="AW13" s="39">
        <v>0</v>
      </c>
      <c r="AX13" s="39">
        <v>0</v>
      </c>
      <c r="AY13" s="39">
        <v>0</v>
      </c>
      <c r="AZ13" s="39">
        <v>0</v>
      </c>
    </row>
    <row r="14" spans="1:52" ht="12" hidden="1" customHeight="1" x14ac:dyDescent="0.45">
      <c r="A14" s="40" t="s">
        <v>17</v>
      </c>
      <c r="B14" s="41">
        <v>0</v>
      </c>
      <c r="C14" s="41">
        <v>0</v>
      </c>
      <c r="D14" s="41">
        <v>0</v>
      </c>
      <c r="E14" s="41">
        <v>0</v>
      </c>
      <c r="F14" s="41">
        <v>0</v>
      </c>
      <c r="G14" s="41">
        <v>0</v>
      </c>
      <c r="H14" s="41">
        <v>0</v>
      </c>
      <c r="I14" s="41">
        <v>0</v>
      </c>
      <c r="J14" s="41">
        <v>0</v>
      </c>
      <c r="K14" s="41">
        <v>0</v>
      </c>
      <c r="L14" s="41">
        <v>0</v>
      </c>
      <c r="M14" s="41">
        <v>0</v>
      </c>
      <c r="N14" s="41">
        <v>0</v>
      </c>
      <c r="O14" s="41">
        <v>0</v>
      </c>
      <c r="P14" s="41">
        <v>0</v>
      </c>
      <c r="Q14" s="41">
        <v>0</v>
      </c>
      <c r="R14" s="41">
        <v>0</v>
      </c>
      <c r="S14" s="41">
        <v>0</v>
      </c>
      <c r="T14" s="41">
        <v>0</v>
      </c>
      <c r="U14" s="41">
        <v>0</v>
      </c>
      <c r="V14" s="41">
        <v>0</v>
      </c>
      <c r="W14" s="41">
        <v>0</v>
      </c>
      <c r="X14" s="41">
        <v>0</v>
      </c>
      <c r="Y14" s="41">
        <v>0</v>
      </c>
      <c r="Z14" s="41">
        <v>0</v>
      </c>
      <c r="AA14" s="41">
        <v>0</v>
      </c>
      <c r="AB14" s="41">
        <v>0</v>
      </c>
      <c r="AC14" s="41">
        <v>0</v>
      </c>
      <c r="AD14" s="41">
        <v>0</v>
      </c>
      <c r="AE14" s="41">
        <v>0</v>
      </c>
      <c r="AF14" s="41">
        <v>0</v>
      </c>
      <c r="AG14" s="41">
        <v>0</v>
      </c>
      <c r="AH14" s="41">
        <v>0</v>
      </c>
      <c r="AI14" s="41">
        <v>0</v>
      </c>
      <c r="AJ14" s="41">
        <v>0</v>
      </c>
      <c r="AK14" s="41">
        <v>0</v>
      </c>
      <c r="AL14" s="41">
        <v>0</v>
      </c>
      <c r="AM14" s="41">
        <v>0</v>
      </c>
      <c r="AN14" s="41">
        <v>0</v>
      </c>
      <c r="AO14" s="41">
        <v>0</v>
      </c>
      <c r="AP14" s="41">
        <v>0</v>
      </c>
      <c r="AQ14" s="41">
        <v>0</v>
      </c>
      <c r="AR14" s="41">
        <v>0</v>
      </c>
      <c r="AS14" s="41">
        <v>0</v>
      </c>
      <c r="AT14" s="41">
        <v>0</v>
      </c>
      <c r="AU14" s="41">
        <v>0</v>
      </c>
      <c r="AV14" s="41">
        <v>0</v>
      </c>
      <c r="AW14" s="41">
        <v>0</v>
      </c>
      <c r="AX14" s="41">
        <v>0</v>
      </c>
      <c r="AY14" s="41">
        <v>0</v>
      </c>
      <c r="AZ14" s="41">
        <v>0</v>
      </c>
    </row>
    <row r="15" spans="1:52" ht="12" hidden="1" customHeight="1" x14ac:dyDescent="0.45">
      <c r="A15" s="33"/>
      <c r="B15" s="34"/>
      <c r="C15" s="34"/>
      <c r="D15" s="34"/>
      <c r="E15" s="34"/>
      <c r="F15" s="34"/>
      <c r="G15" s="34"/>
      <c r="H15" s="34"/>
      <c r="I15" s="34"/>
      <c r="J15" s="34"/>
      <c r="K15" s="34"/>
      <c r="L15" s="34"/>
      <c r="M15" s="34"/>
      <c r="N15" s="34"/>
      <c r="O15" s="34"/>
      <c r="P15" s="34"/>
      <c r="Q15" s="34"/>
      <c r="R15" s="34"/>
      <c r="S15" s="34"/>
      <c r="T15" s="34"/>
      <c r="U15" s="34"/>
      <c r="V15" s="34"/>
      <c r="W15" s="34"/>
      <c r="X15" s="34"/>
      <c r="Y15" s="34"/>
      <c r="Z15" s="34"/>
      <c r="AA15" s="34"/>
      <c r="AB15" s="34"/>
      <c r="AC15" s="34"/>
      <c r="AD15" s="34"/>
      <c r="AE15" s="34"/>
      <c r="AF15" s="34"/>
      <c r="AG15" s="34"/>
      <c r="AH15" s="34"/>
      <c r="AI15" s="34"/>
      <c r="AJ15" s="34"/>
      <c r="AK15" s="34"/>
      <c r="AL15" s="34"/>
      <c r="AM15" s="34"/>
      <c r="AN15" s="34"/>
      <c r="AO15" s="34"/>
      <c r="AP15" s="34"/>
      <c r="AQ15" s="34"/>
      <c r="AR15" s="34"/>
      <c r="AS15" s="34"/>
      <c r="AT15" s="34"/>
      <c r="AU15" s="34"/>
      <c r="AV15" s="34"/>
      <c r="AW15" s="34"/>
      <c r="AX15" s="34"/>
      <c r="AY15" s="34"/>
      <c r="AZ15" s="34"/>
    </row>
    <row r="16" spans="1:52" ht="12" customHeight="1" x14ac:dyDescent="0.45">
      <c r="A16" s="27" t="s">
        <v>18</v>
      </c>
      <c r="B16" s="42"/>
      <c r="C16" s="42"/>
      <c r="D16" s="42"/>
      <c r="E16" s="42"/>
      <c r="F16" s="42"/>
      <c r="G16" s="42"/>
      <c r="H16" s="42"/>
      <c r="I16" s="42"/>
      <c r="J16" s="42"/>
      <c r="K16" s="42"/>
      <c r="L16" s="42"/>
      <c r="M16" s="42"/>
      <c r="N16" s="42"/>
      <c r="O16" s="42"/>
      <c r="P16" s="42"/>
      <c r="Q16" s="42"/>
      <c r="R16" s="42"/>
      <c r="S16" s="42"/>
      <c r="T16" s="42"/>
      <c r="U16" s="42"/>
      <c r="V16" s="42"/>
      <c r="W16" s="42"/>
      <c r="X16" s="42"/>
      <c r="Y16" s="42"/>
      <c r="Z16" s="42"/>
      <c r="AA16" s="42"/>
      <c r="AB16" s="42"/>
      <c r="AC16" s="42"/>
      <c r="AD16" s="42"/>
      <c r="AE16" s="42"/>
      <c r="AF16" s="42"/>
      <c r="AG16" s="42"/>
      <c r="AH16" s="42"/>
      <c r="AI16" s="42"/>
      <c r="AJ16" s="42"/>
      <c r="AK16" s="42"/>
      <c r="AL16" s="42"/>
      <c r="AM16" s="42"/>
      <c r="AN16" s="42"/>
      <c r="AO16" s="42"/>
      <c r="AP16" s="42"/>
      <c r="AQ16" s="42"/>
      <c r="AR16" s="42"/>
      <c r="AS16" s="42"/>
      <c r="AT16" s="42"/>
      <c r="AU16" s="42"/>
      <c r="AV16" s="42"/>
      <c r="AW16" s="42"/>
      <c r="AX16" s="42"/>
      <c r="AY16" s="42"/>
      <c r="AZ16" s="42"/>
    </row>
    <row r="17" spans="1:52" ht="12" customHeight="1" x14ac:dyDescent="0.45">
      <c r="A17" s="43" t="s">
        <v>19</v>
      </c>
      <c r="B17" s="44">
        <v>66700.5713347532</v>
      </c>
      <c r="C17" s="44">
        <v>64105.872507499975</v>
      </c>
      <c r="D17" s="44">
        <v>61991.066436499998</v>
      </c>
      <c r="E17" s="44">
        <v>65044.049089999979</v>
      </c>
      <c r="F17" s="44">
        <v>65297.916976499982</v>
      </c>
      <c r="G17" s="44">
        <v>62486.797259958737</v>
      </c>
      <c r="H17" s="44">
        <v>63611.150772499983</v>
      </c>
      <c r="I17" s="44">
        <v>61875.907750499944</v>
      </c>
      <c r="J17" s="44">
        <v>58422.935891499976</v>
      </c>
      <c r="K17" s="44">
        <v>42368.597639500018</v>
      </c>
      <c r="L17" s="44">
        <v>51288.075538322533</v>
      </c>
      <c r="M17" s="44">
        <v>51545.213833749367</v>
      </c>
      <c r="N17" s="44">
        <v>50274.389000970987</v>
      </c>
      <c r="O17" s="44">
        <v>49808.129913332086</v>
      </c>
      <c r="P17" s="44">
        <v>49531.334470700196</v>
      </c>
      <c r="Q17" s="44">
        <v>50174.446810645139</v>
      </c>
      <c r="R17" s="44">
        <v>49035.466731104956</v>
      </c>
      <c r="S17" s="44">
        <v>50041.415537068169</v>
      </c>
      <c r="T17" s="44">
        <v>47766.842978423083</v>
      </c>
      <c r="U17" s="44">
        <v>47282.018113774582</v>
      </c>
      <c r="V17" s="44">
        <v>46530.796977618935</v>
      </c>
      <c r="W17" s="44">
        <v>46393.278234294048</v>
      </c>
      <c r="X17" s="44">
        <v>46150.487345029389</v>
      </c>
      <c r="Y17" s="44">
        <v>45349.588945218864</v>
      </c>
      <c r="Z17" s="44">
        <v>45045.984999661094</v>
      </c>
      <c r="AA17" s="44">
        <v>45006.216571047524</v>
      </c>
      <c r="AB17" s="44">
        <v>45168.385205234583</v>
      </c>
      <c r="AC17" s="44">
        <v>45355.094498462116</v>
      </c>
      <c r="AD17" s="44">
        <v>45524.409835253035</v>
      </c>
      <c r="AE17" s="44">
        <v>45544.771548630873</v>
      </c>
      <c r="AF17" s="44">
        <v>45287.882371671221</v>
      </c>
      <c r="AG17" s="44">
        <v>45181.719317177558</v>
      </c>
      <c r="AH17" s="44">
        <v>44990.799616205994</v>
      </c>
      <c r="AI17" s="44">
        <v>44488.56270289862</v>
      </c>
      <c r="AJ17" s="44">
        <v>43986.594538061916</v>
      </c>
      <c r="AK17" s="44">
        <v>43549.230215070071</v>
      </c>
      <c r="AL17" s="44">
        <v>43353.959955722654</v>
      </c>
      <c r="AM17" s="44">
        <v>43212.20454548017</v>
      </c>
      <c r="AN17" s="44">
        <v>42825.09069130203</v>
      </c>
      <c r="AO17" s="44">
        <v>42582.047673756562</v>
      </c>
      <c r="AP17" s="44">
        <v>42388.302505469634</v>
      </c>
      <c r="AQ17" s="44">
        <v>42316.562185961615</v>
      </c>
      <c r="AR17" s="44">
        <v>42273.144508881873</v>
      </c>
      <c r="AS17" s="44">
        <v>42148.410968365446</v>
      </c>
      <c r="AT17" s="44">
        <v>41984.288574263199</v>
      </c>
      <c r="AU17" s="44">
        <v>41862.895611836168</v>
      </c>
      <c r="AV17" s="44">
        <v>41901.560987166726</v>
      </c>
      <c r="AW17" s="44">
        <v>41738.832178996585</v>
      </c>
      <c r="AX17" s="44">
        <v>41490.475601776881</v>
      </c>
      <c r="AY17" s="44">
        <v>41269.682623900757</v>
      </c>
      <c r="AZ17" s="44">
        <v>41053.563049449025</v>
      </c>
    </row>
    <row r="18" spans="1:52" ht="12" customHeight="1" x14ac:dyDescent="0.45">
      <c r="A18" s="45" t="s">
        <v>20</v>
      </c>
      <c r="B18" s="46">
        <v>29896.217219825125</v>
      </c>
      <c r="C18" s="46">
        <v>29049.975509999975</v>
      </c>
      <c r="D18" s="46">
        <v>28066.291303999988</v>
      </c>
      <c r="E18" s="46">
        <v>30017.544519999989</v>
      </c>
      <c r="F18" s="46">
        <v>29125.647043999972</v>
      </c>
      <c r="G18" s="46">
        <v>28143.927041560011</v>
      </c>
      <c r="H18" s="46">
        <v>28857.247035000008</v>
      </c>
      <c r="I18" s="46">
        <v>27971.388627999979</v>
      </c>
      <c r="J18" s="46">
        <v>26011.439038999986</v>
      </c>
      <c r="K18" s="46">
        <v>18669.725392000015</v>
      </c>
      <c r="L18" s="46">
        <v>23248.873661104888</v>
      </c>
      <c r="M18" s="46">
        <v>23457.349920634919</v>
      </c>
      <c r="N18" s="46">
        <v>22846.699989627821</v>
      </c>
      <c r="O18" s="46">
        <v>23080.09074459779</v>
      </c>
      <c r="P18" s="46">
        <v>23356.428814192543</v>
      </c>
      <c r="Q18" s="46">
        <v>23815.245228801221</v>
      </c>
      <c r="R18" s="46">
        <v>23121.06907765946</v>
      </c>
      <c r="S18" s="46">
        <v>23443.24185714488</v>
      </c>
      <c r="T18" s="46">
        <v>22136.747249299951</v>
      </c>
      <c r="U18" s="46">
        <v>21851.14218193556</v>
      </c>
      <c r="V18" s="46">
        <v>21469.542841597999</v>
      </c>
      <c r="W18" s="46">
        <v>21404.114482135436</v>
      </c>
      <c r="X18" s="46">
        <v>21245.206283876221</v>
      </c>
      <c r="Y18" s="46">
        <v>20692.103616760985</v>
      </c>
      <c r="Z18" s="46">
        <v>20582.565810146076</v>
      </c>
      <c r="AA18" s="46">
        <v>20579.561766539198</v>
      </c>
      <c r="AB18" s="46">
        <v>20670.587825265648</v>
      </c>
      <c r="AC18" s="46">
        <v>20789.523367398382</v>
      </c>
      <c r="AD18" s="46">
        <v>20886.845749217737</v>
      </c>
      <c r="AE18" s="46">
        <v>20882.488652167493</v>
      </c>
      <c r="AF18" s="46">
        <v>20729.403130176506</v>
      </c>
      <c r="AG18" s="46">
        <v>20681.123252759939</v>
      </c>
      <c r="AH18" s="46">
        <v>20537.851276447669</v>
      </c>
      <c r="AI18" s="46">
        <v>20229.775022029404</v>
      </c>
      <c r="AJ18" s="46">
        <v>19908.055229498488</v>
      </c>
      <c r="AK18" s="46">
        <v>19629.518313768309</v>
      </c>
      <c r="AL18" s="46">
        <v>19486.118642006957</v>
      </c>
      <c r="AM18" s="46">
        <v>19314.515643067094</v>
      </c>
      <c r="AN18" s="46">
        <v>18986.171651346573</v>
      </c>
      <c r="AO18" s="46">
        <v>18743.359460873213</v>
      </c>
      <c r="AP18" s="46">
        <v>18501.8608948416</v>
      </c>
      <c r="AQ18" s="46">
        <v>18324.375195383393</v>
      </c>
      <c r="AR18" s="46">
        <v>18119.946088837147</v>
      </c>
      <c r="AS18" s="46">
        <v>17848.600827689967</v>
      </c>
      <c r="AT18" s="46">
        <v>17455.124074899832</v>
      </c>
      <c r="AU18" s="46">
        <v>17155.37736507451</v>
      </c>
      <c r="AV18" s="46">
        <v>16824.732970231755</v>
      </c>
      <c r="AW18" s="46">
        <v>16232.510304353622</v>
      </c>
      <c r="AX18" s="46">
        <v>15776.952873039405</v>
      </c>
      <c r="AY18" s="46">
        <v>14808.49594565316</v>
      </c>
      <c r="AZ18" s="46">
        <v>14074.109258051178</v>
      </c>
    </row>
    <row r="19" spans="1:52" ht="12" customHeight="1" x14ac:dyDescent="0.45">
      <c r="A19" s="47" t="s">
        <v>21</v>
      </c>
      <c r="B19" s="48">
        <v>8210.4117662637364</v>
      </c>
      <c r="C19" s="48">
        <v>8495.326739999975</v>
      </c>
      <c r="D19" s="48">
        <v>8020.8610039999876</v>
      </c>
      <c r="E19" s="48">
        <v>9164.5754499999948</v>
      </c>
      <c r="F19" s="48">
        <v>9839.1805139999778</v>
      </c>
      <c r="G19" s="48">
        <v>10268.452457553531</v>
      </c>
      <c r="H19" s="48">
        <v>10362.704195000011</v>
      </c>
      <c r="I19" s="48">
        <v>9927.1063279999817</v>
      </c>
      <c r="J19" s="48">
        <v>9196.5991689999937</v>
      </c>
      <c r="K19" s="48">
        <v>6053.5011220000142</v>
      </c>
      <c r="L19" s="48">
        <v>9133.3611987361837</v>
      </c>
      <c r="M19" s="48">
        <v>9649.996612191826</v>
      </c>
      <c r="N19" s="48">
        <v>10181.282094522216</v>
      </c>
      <c r="O19" s="48">
        <v>10805.994389118332</v>
      </c>
      <c r="P19" s="48">
        <v>11490.467122183334</v>
      </c>
      <c r="Q19" s="48">
        <v>12437.893774950096</v>
      </c>
      <c r="R19" s="48">
        <v>12096.216470746805</v>
      </c>
      <c r="S19" s="48">
        <v>12236.187700817394</v>
      </c>
      <c r="T19" s="48">
        <v>11609.137283858456</v>
      </c>
      <c r="U19" s="48">
        <v>11470.571959548664</v>
      </c>
      <c r="V19" s="48">
        <v>11284.815033877025</v>
      </c>
      <c r="W19" s="48">
        <v>11256.086464798131</v>
      </c>
      <c r="X19" s="48">
        <v>11192.949391620341</v>
      </c>
      <c r="Y19" s="48">
        <v>10778.154195368119</v>
      </c>
      <c r="Z19" s="48">
        <v>10720.128118078806</v>
      </c>
      <c r="AA19" s="48">
        <v>10718.968734866297</v>
      </c>
      <c r="AB19" s="48">
        <v>10766.791468022662</v>
      </c>
      <c r="AC19" s="48">
        <v>10838.594888242495</v>
      </c>
      <c r="AD19" s="48">
        <v>10891.034106769612</v>
      </c>
      <c r="AE19" s="48">
        <v>10896.682788724298</v>
      </c>
      <c r="AF19" s="48">
        <v>10821.00737209742</v>
      </c>
      <c r="AG19" s="48">
        <v>10806.664968356205</v>
      </c>
      <c r="AH19" s="48">
        <v>10755.466549741926</v>
      </c>
      <c r="AI19" s="48">
        <v>10610.675310902549</v>
      </c>
      <c r="AJ19" s="48">
        <v>10461.868284490116</v>
      </c>
      <c r="AK19" s="48">
        <v>10334.251495036759</v>
      </c>
      <c r="AL19" s="48">
        <v>10264.474464347246</v>
      </c>
      <c r="AM19" s="48">
        <v>10203.008403524285</v>
      </c>
      <c r="AN19" s="48">
        <v>10035.311565179603</v>
      </c>
      <c r="AO19" s="48">
        <v>9937.1944530201908</v>
      </c>
      <c r="AP19" s="48">
        <v>9844.1010604795065</v>
      </c>
      <c r="AQ19" s="48">
        <v>9779.4018282117795</v>
      </c>
      <c r="AR19" s="48">
        <v>9712.7214206412955</v>
      </c>
      <c r="AS19" s="48">
        <v>9615.5763781654296</v>
      </c>
      <c r="AT19" s="48">
        <v>9473.5976973366178</v>
      </c>
      <c r="AU19" s="48">
        <v>9350.109265073128</v>
      </c>
      <c r="AV19" s="48">
        <v>9246.4548150214705</v>
      </c>
      <c r="AW19" s="48">
        <v>9096.7459541771022</v>
      </c>
      <c r="AX19" s="48">
        <v>8917.7398673420703</v>
      </c>
      <c r="AY19" s="48">
        <v>8521.9764616388293</v>
      </c>
      <c r="AZ19" s="48">
        <v>8331.2872459043283</v>
      </c>
    </row>
    <row r="20" spans="1:52" ht="12" customHeight="1" x14ac:dyDescent="0.45">
      <c r="A20" s="47" t="s">
        <v>22</v>
      </c>
      <c r="B20" s="48">
        <v>21685.805453561388</v>
      </c>
      <c r="C20" s="48">
        <v>20554.64877</v>
      </c>
      <c r="D20" s="48">
        <v>20045.4303</v>
      </c>
      <c r="E20" s="48">
        <v>20852.969069999996</v>
      </c>
      <c r="F20" s="48">
        <v>19286.466529999994</v>
      </c>
      <c r="G20" s="48">
        <v>17875.474584006482</v>
      </c>
      <c r="H20" s="48">
        <v>18494.542839999995</v>
      </c>
      <c r="I20" s="48">
        <v>18044.282299999999</v>
      </c>
      <c r="J20" s="48">
        <v>16814.839869999993</v>
      </c>
      <c r="K20" s="48">
        <v>12616.224269999999</v>
      </c>
      <c r="L20" s="48">
        <v>14115.512462368706</v>
      </c>
      <c r="M20" s="48">
        <v>13807.353308443093</v>
      </c>
      <c r="N20" s="48">
        <v>12665.417895105606</v>
      </c>
      <c r="O20" s="48">
        <v>12274.096355479458</v>
      </c>
      <c r="P20" s="48">
        <v>11865.961692009207</v>
      </c>
      <c r="Q20" s="48">
        <v>11377.351453851126</v>
      </c>
      <c r="R20" s="48">
        <v>11024.852606912655</v>
      </c>
      <c r="S20" s="48">
        <v>11207.054156327484</v>
      </c>
      <c r="T20" s="48">
        <v>10527.609965441497</v>
      </c>
      <c r="U20" s="48">
        <v>10380.570222386896</v>
      </c>
      <c r="V20" s="48">
        <v>10184.727807720974</v>
      </c>
      <c r="W20" s="48">
        <v>10148.028017337305</v>
      </c>
      <c r="X20" s="48">
        <v>10052.256892255878</v>
      </c>
      <c r="Y20" s="48">
        <v>9913.9494213928665</v>
      </c>
      <c r="Z20" s="48">
        <v>9862.4376920672694</v>
      </c>
      <c r="AA20" s="48">
        <v>9860.5930316728991</v>
      </c>
      <c r="AB20" s="48">
        <v>9903.7963572429853</v>
      </c>
      <c r="AC20" s="48">
        <v>9950.9284791558894</v>
      </c>
      <c r="AD20" s="48">
        <v>9995.811642448125</v>
      </c>
      <c r="AE20" s="48">
        <v>9985.8058634431964</v>
      </c>
      <c r="AF20" s="48">
        <v>9908.3957580790848</v>
      </c>
      <c r="AG20" s="48">
        <v>9874.4582844037341</v>
      </c>
      <c r="AH20" s="48">
        <v>9782.3847267057408</v>
      </c>
      <c r="AI20" s="48">
        <v>9619.0997111268571</v>
      </c>
      <c r="AJ20" s="48">
        <v>9446.1869450083705</v>
      </c>
      <c r="AK20" s="48">
        <v>9295.2668187315503</v>
      </c>
      <c r="AL20" s="48">
        <v>9221.6441776597094</v>
      </c>
      <c r="AM20" s="48">
        <v>9111.5072395428087</v>
      </c>
      <c r="AN20" s="48">
        <v>8950.8600861669711</v>
      </c>
      <c r="AO20" s="48">
        <v>8806.165007853022</v>
      </c>
      <c r="AP20" s="48">
        <v>8657.7598343620921</v>
      </c>
      <c r="AQ20" s="48">
        <v>8544.9733671716149</v>
      </c>
      <c r="AR20" s="48">
        <v>8407.2246681958532</v>
      </c>
      <c r="AS20" s="48">
        <v>8233.0244495245388</v>
      </c>
      <c r="AT20" s="48">
        <v>7981.5263775632129</v>
      </c>
      <c r="AU20" s="48">
        <v>7805.2681000013818</v>
      </c>
      <c r="AV20" s="48">
        <v>7578.2781552102851</v>
      </c>
      <c r="AW20" s="48">
        <v>7135.7643501765197</v>
      </c>
      <c r="AX20" s="48">
        <v>6859.2130056973356</v>
      </c>
      <c r="AY20" s="48">
        <v>6286.5194840143304</v>
      </c>
      <c r="AZ20" s="48">
        <v>5742.8220121468494</v>
      </c>
    </row>
    <row r="21" spans="1:52" ht="12" customHeight="1" x14ac:dyDescent="0.45">
      <c r="A21" s="49" t="s">
        <v>23</v>
      </c>
      <c r="B21" s="50">
        <v>3644.3406940742675</v>
      </c>
      <c r="C21" s="50">
        <v>3560.832192500015</v>
      </c>
      <c r="D21" s="50">
        <v>3064.0870050000021</v>
      </c>
      <c r="E21" s="50">
        <v>3178.775969999997</v>
      </c>
      <c r="F21" s="50">
        <v>3285.156249999995</v>
      </c>
      <c r="G21" s="50">
        <v>3017.5249749065647</v>
      </c>
      <c r="H21" s="50">
        <v>2877.9148799999984</v>
      </c>
      <c r="I21" s="50">
        <v>2618.6969799999911</v>
      </c>
      <c r="J21" s="50">
        <v>2433.3564475000039</v>
      </c>
      <c r="K21" s="50">
        <v>1542.712205</v>
      </c>
      <c r="L21" s="50">
        <v>1800.8436792242001</v>
      </c>
      <c r="M21" s="50">
        <v>1579.6849267809393</v>
      </c>
      <c r="N21" s="50">
        <v>1310.4585674015802</v>
      </c>
      <c r="O21" s="50">
        <v>1198.9536549244074</v>
      </c>
      <c r="P21" s="50">
        <v>1065.6259130504916</v>
      </c>
      <c r="Q21" s="50">
        <v>867.59850704377891</v>
      </c>
      <c r="R21" s="50">
        <v>899.42767631048048</v>
      </c>
      <c r="S21" s="50">
        <v>920.54161128981082</v>
      </c>
      <c r="T21" s="50">
        <v>884.36759511876392</v>
      </c>
      <c r="U21" s="50">
        <v>874.56247983989886</v>
      </c>
      <c r="V21" s="50">
        <v>852.32357662405184</v>
      </c>
      <c r="W21" s="50">
        <v>848.85123119675006</v>
      </c>
      <c r="X21" s="50">
        <v>842.47758351853815</v>
      </c>
      <c r="Y21" s="50">
        <v>762.94993321663981</v>
      </c>
      <c r="Z21" s="50">
        <v>748.63284551449124</v>
      </c>
      <c r="AA21" s="50">
        <v>739.97593896521573</v>
      </c>
      <c r="AB21" s="50">
        <v>728.64562356123156</v>
      </c>
      <c r="AC21" s="50">
        <v>725.88899805143717</v>
      </c>
      <c r="AD21" s="50">
        <v>718.70484650749199</v>
      </c>
      <c r="AE21" s="50">
        <v>717.28393185387222</v>
      </c>
      <c r="AF21" s="50">
        <v>706.49506482200593</v>
      </c>
      <c r="AG21" s="50">
        <v>703.7896665155688</v>
      </c>
      <c r="AH21" s="50">
        <v>701.56743040560048</v>
      </c>
      <c r="AI21" s="50">
        <v>694.50492802810356</v>
      </c>
      <c r="AJ21" s="50">
        <v>688.28527946192139</v>
      </c>
      <c r="AK21" s="50">
        <v>681.16378934439342</v>
      </c>
      <c r="AL21" s="50">
        <v>676.12630072867125</v>
      </c>
      <c r="AM21" s="50">
        <v>670.92476283510803</v>
      </c>
      <c r="AN21" s="50">
        <v>653.09826146838452</v>
      </c>
      <c r="AO21" s="50">
        <v>646.73829803210697</v>
      </c>
      <c r="AP21" s="50">
        <v>637.5073768946379</v>
      </c>
      <c r="AQ21" s="50">
        <v>634.13059768771666</v>
      </c>
      <c r="AR21" s="50">
        <v>628.5546408222865</v>
      </c>
      <c r="AS21" s="50">
        <v>622.1187948911886</v>
      </c>
      <c r="AT21" s="50">
        <v>615.36778481427143</v>
      </c>
      <c r="AU21" s="50">
        <v>609.04481448894239</v>
      </c>
      <c r="AV21" s="50">
        <v>605.27764869437033</v>
      </c>
      <c r="AW21" s="50">
        <v>595.84698451442353</v>
      </c>
      <c r="AX21" s="50">
        <v>586.76125998220857</v>
      </c>
      <c r="AY21" s="50">
        <v>567.12141268206506</v>
      </c>
      <c r="AZ21" s="50">
        <v>555.55646639208669</v>
      </c>
    </row>
    <row r="22" spans="1:52" ht="12" customHeight="1" x14ac:dyDescent="0.45">
      <c r="A22" s="47" t="s">
        <v>24</v>
      </c>
      <c r="B22" s="48">
        <v>0</v>
      </c>
      <c r="C22" s="48">
        <v>0</v>
      </c>
      <c r="D22" s="48">
        <v>0</v>
      </c>
      <c r="E22" s="48">
        <v>0</v>
      </c>
      <c r="F22" s="48">
        <v>0</v>
      </c>
      <c r="G22" s="48">
        <v>0</v>
      </c>
      <c r="H22" s="48">
        <v>0</v>
      </c>
      <c r="I22" s="48">
        <v>0</v>
      </c>
      <c r="J22" s="48">
        <v>0</v>
      </c>
      <c r="K22" s="48">
        <v>0</v>
      </c>
      <c r="L22" s="48">
        <v>0</v>
      </c>
      <c r="M22" s="48">
        <v>0</v>
      </c>
      <c r="N22" s="48">
        <v>0</v>
      </c>
      <c r="O22" s="48">
        <v>0</v>
      </c>
      <c r="P22" s="48">
        <v>0</v>
      </c>
      <c r="Q22" s="48">
        <v>0</v>
      </c>
      <c r="R22" s="48">
        <v>0</v>
      </c>
      <c r="S22" s="48">
        <v>0</v>
      </c>
      <c r="T22" s="48">
        <v>0</v>
      </c>
      <c r="U22" s="48">
        <v>0</v>
      </c>
      <c r="V22" s="48">
        <v>0</v>
      </c>
      <c r="W22" s="48">
        <v>0</v>
      </c>
      <c r="X22" s="48">
        <v>0</v>
      </c>
      <c r="Y22" s="48">
        <v>0</v>
      </c>
      <c r="Z22" s="48">
        <v>0</v>
      </c>
      <c r="AA22" s="48">
        <v>0</v>
      </c>
      <c r="AB22" s="48">
        <v>0</v>
      </c>
      <c r="AC22" s="48">
        <v>0</v>
      </c>
      <c r="AD22" s="48">
        <v>0</v>
      </c>
      <c r="AE22" s="48">
        <v>0</v>
      </c>
      <c r="AF22" s="48">
        <v>0</v>
      </c>
      <c r="AG22" s="48">
        <v>0</v>
      </c>
      <c r="AH22" s="48">
        <v>0</v>
      </c>
      <c r="AI22" s="48">
        <v>0</v>
      </c>
      <c r="AJ22" s="48">
        <v>0</v>
      </c>
      <c r="AK22" s="48">
        <v>0</v>
      </c>
      <c r="AL22" s="48">
        <v>0</v>
      </c>
      <c r="AM22" s="48">
        <v>0</v>
      </c>
      <c r="AN22" s="48">
        <v>0</v>
      </c>
      <c r="AO22" s="48">
        <v>0</v>
      </c>
      <c r="AP22" s="48">
        <v>0</v>
      </c>
      <c r="AQ22" s="48">
        <v>0</v>
      </c>
      <c r="AR22" s="48">
        <v>0</v>
      </c>
      <c r="AS22" s="48">
        <v>0</v>
      </c>
      <c r="AT22" s="48">
        <v>0</v>
      </c>
      <c r="AU22" s="48">
        <v>0</v>
      </c>
      <c r="AV22" s="48">
        <v>0</v>
      </c>
      <c r="AW22" s="48">
        <v>0</v>
      </c>
      <c r="AX22" s="48">
        <v>0</v>
      </c>
      <c r="AY22" s="48">
        <v>0</v>
      </c>
      <c r="AZ22" s="48">
        <v>0</v>
      </c>
    </row>
    <row r="23" spans="1:52" ht="12" customHeight="1" x14ac:dyDescent="0.45">
      <c r="A23" s="47" t="s">
        <v>25</v>
      </c>
      <c r="B23" s="48">
        <v>391.59077412292794</v>
      </c>
      <c r="C23" s="48">
        <v>473.9026600000015</v>
      </c>
      <c r="D23" s="48">
        <v>468.27583999999894</v>
      </c>
      <c r="E23" s="48">
        <v>422.3077699999991</v>
      </c>
      <c r="F23" s="48">
        <v>427.82456999999914</v>
      </c>
      <c r="G23" s="48">
        <v>412.75797659388326</v>
      </c>
      <c r="H23" s="48">
        <v>413.99762999999973</v>
      </c>
      <c r="I23" s="48">
        <v>402.65164999999973</v>
      </c>
      <c r="J23" s="48">
        <v>434.30519999999837</v>
      </c>
      <c r="K23" s="48">
        <v>334.34321000000034</v>
      </c>
      <c r="L23" s="48">
        <v>393.8025721050746</v>
      </c>
      <c r="M23" s="48">
        <v>382.80565757764191</v>
      </c>
      <c r="N23" s="48">
        <v>377.35603687830002</v>
      </c>
      <c r="O23" s="48">
        <v>302.85335265506751</v>
      </c>
      <c r="P23" s="48">
        <v>294.00826895509653</v>
      </c>
      <c r="Q23" s="48">
        <v>298.36335117878969</v>
      </c>
      <c r="R23" s="48">
        <v>314.08564110692743</v>
      </c>
      <c r="S23" s="48">
        <v>322.29235563114435</v>
      </c>
      <c r="T23" s="48">
        <v>306.28489084269904</v>
      </c>
      <c r="U23" s="48">
        <v>304.31410875754057</v>
      </c>
      <c r="V23" s="48">
        <v>295.40131654996696</v>
      </c>
      <c r="W23" s="48">
        <v>293.41234548288867</v>
      </c>
      <c r="X23" s="48">
        <v>290.52403145546123</v>
      </c>
      <c r="Y23" s="48">
        <v>266.64153016598601</v>
      </c>
      <c r="Z23" s="48">
        <v>260.63264367371301</v>
      </c>
      <c r="AA23" s="48">
        <v>254.89193341904945</v>
      </c>
      <c r="AB23" s="48">
        <v>250.70047753297976</v>
      </c>
      <c r="AC23" s="48">
        <v>250.84637384358646</v>
      </c>
      <c r="AD23" s="48">
        <v>251.58087128802782</v>
      </c>
      <c r="AE23" s="48">
        <v>253.47228007287711</v>
      </c>
      <c r="AF23" s="48">
        <v>252.18211899938927</v>
      </c>
      <c r="AG23" s="48">
        <v>252.3719433603201</v>
      </c>
      <c r="AH23" s="48">
        <v>252.2537368577195</v>
      </c>
      <c r="AI23" s="48">
        <v>250.56975704471117</v>
      </c>
      <c r="AJ23" s="48">
        <v>249.33736010622289</v>
      </c>
      <c r="AK23" s="48">
        <v>247.46070066594297</v>
      </c>
      <c r="AL23" s="48">
        <v>247.75269301935259</v>
      </c>
      <c r="AM23" s="48">
        <v>246.6934777374241</v>
      </c>
      <c r="AN23" s="48">
        <v>244.00690537107573</v>
      </c>
      <c r="AO23" s="48">
        <v>243.59736232930658</v>
      </c>
      <c r="AP23" s="48">
        <v>241.34162533841669</v>
      </c>
      <c r="AQ23" s="48">
        <v>241.34841800931434</v>
      </c>
      <c r="AR23" s="48">
        <v>240.6578597673946</v>
      </c>
      <c r="AS23" s="48">
        <v>239.58321239445425</v>
      </c>
      <c r="AT23" s="48">
        <v>239.05863162827271</v>
      </c>
      <c r="AU23" s="48">
        <v>238.71183342337835</v>
      </c>
      <c r="AV23" s="48">
        <v>239.25227782415368</v>
      </c>
      <c r="AW23" s="48">
        <v>235.27357320059352</v>
      </c>
      <c r="AX23" s="48">
        <v>231.44406876021588</v>
      </c>
      <c r="AY23" s="48">
        <v>225.12718215169863</v>
      </c>
      <c r="AZ23" s="48">
        <v>222.89152375339006</v>
      </c>
    </row>
    <row r="24" spans="1:52" ht="12" customHeight="1" x14ac:dyDescent="0.45">
      <c r="A24" s="47" t="s">
        <v>26</v>
      </c>
      <c r="B24" s="48">
        <v>449.46562449308652</v>
      </c>
      <c r="C24" s="48">
        <v>452.02694000001355</v>
      </c>
      <c r="D24" s="48">
        <v>257.96264000000303</v>
      </c>
      <c r="E24" s="48">
        <v>227.03172249999739</v>
      </c>
      <c r="F24" s="48">
        <v>203.93990499999708</v>
      </c>
      <c r="G24" s="48">
        <v>206.44982651606355</v>
      </c>
      <c r="H24" s="48">
        <v>167.51839499999915</v>
      </c>
      <c r="I24" s="48">
        <v>158.94384749999131</v>
      </c>
      <c r="J24" s="48">
        <v>150.97008500000564</v>
      </c>
      <c r="K24" s="48">
        <v>124.70450499999987</v>
      </c>
      <c r="L24" s="48">
        <v>162.21973910091688</v>
      </c>
      <c r="M24" s="48">
        <v>135.09324379711614</v>
      </c>
      <c r="N24" s="48">
        <v>118.27251979630454</v>
      </c>
      <c r="O24" s="48">
        <v>111.92046686940191</v>
      </c>
      <c r="P24" s="48">
        <v>106.42362735204831</v>
      </c>
      <c r="Q24" s="48">
        <v>174.48785544100755</v>
      </c>
      <c r="R24" s="48">
        <v>175.05933862897388</v>
      </c>
      <c r="S24" s="48">
        <v>180.55647103122129</v>
      </c>
      <c r="T24" s="48">
        <v>171.893911836325</v>
      </c>
      <c r="U24" s="48">
        <v>168.93608196766027</v>
      </c>
      <c r="V24" s="48">
        <v>165.53096297777856</v>
      </c>
      <c r="W24" s="48">
        <v>164.4687240960653</v>
      </c>
      <c r="X24" s="48">
        <v>161.9621362326273</v>
      </c>
      <c r="Y24" s="48">
        <v>143.69652802957742</v>
      </c>
      <c r="Z24" s="48">
        <v>138.39435791171968</v>
      </c>
      <c r="AA24" s="48">
        <v>137.14946418321367</v>
      </c>
      <c r="AB24" s="48">
        <v>134.45270055250776</v>
      </c>
      <c r="AC24" s="48">
        <v>133.62725722885995</v>
      </c>
      <c r="AD24" s="48">
        <v>132.64304410809001</v>
      </c>
      <c r="AE24" s="48">
        <v>131.61059932189852</v>
      </c>
      <c r="AF24" s="48">
        <v>128.27008381452765</v>
      </c>
      <c r="AG24" s="48">
        <v>127.70127714904899</v>
      </c>
      <c r="AH24" s="48">
        <v>126.87620883699906</v>
      </c>
      <c r="AI24" s="48">
        <v>125.27529654115357</v>
      </c>
      <c r="AJ24" s="48">
        <v>123.50048531154523</v>
      </c>
      <c r="AK24" s="48">
        <v>121.79809556888019</v>
      </c>
      <c r="AL24" s="48">
        <v>120.08875664065707</v>
      </c>
      <c r="AM24" s="48">
        <v>118.10853164021628</v>
      </c>
      <c r="AN24" s="48">
        <v>111.91323955646132</v>
      </c>
      <c r="AO24" s="48">
        <v>110.00141526739047</v>
      </c>
      <c r="AP24" s="48">
        <v>106.71375455179718</v>
      </c>
      <c r="AQ24" s="48">
        <v>105.23422259397604</v>
      </c>
      <c r="AR24" s="48">
        <v>102.65697292992756</v>
      </c>
      <c r="AS24" s="48">
        <v>100.38142255789383</v>
      </c>
      <c r="AT24" s="48">
        <v>97.803389675164581</v>
      </c>
      <c r="AU24" s="48">
        <v>95.543441161371831</v>
      </c>
      <c r="AV24" s="48">
        <v>93.913696190934047</v>
      </c>
      <c r="AW24" s="48">
        <v>91.46983521325852</v>
      </c>
      <c r="AX24" s="48">
        <v>89.153253016332144</v>
      </c>
      <c r="AY24" s="48">
        <v>83.737530358461981</v>
      </c>
      <c r="AZ24" s="48">
        <v>80.870037156587742</v>
      </c>
    </row>
    <row r="25" spans="1:52" ht="12" customHeight="1" x14ac:dyDescent="0.45">
      <c r="A25" s="47" t="s">
        <v>27</v>
      </c>
      <c r="B25" s="48">
        <v>2327.8872331299117</v>
      </c>
      <c r="C25" s="48">
        <v>2358.7010324999997</v>
      </c>
      <c r="D25" s="48">
        <v>2084.2403450000002</v>
      </c>
      <c r="E25" s="48">
        <v>2256.1633175000002</v>
      </c>
      <c r="F25" s="48">
        <v>2379.7919849999989</v>
      </c>
      <c r="G25" s="48">
        <v>2127.2659872127438</v>
      </c>
      <c r="H25" s="48">
        <v>2025.2964175000002</v>
      </c>
      <c r="I25" s="48">
        <v>1835.1238874999999</v>
      </c>
      <c r="J25" s="48">
        <v>1644.9185425000003</v>
      </c>
      <c r="K25" s="48">
        <v>890.41354999999919</v>
      </c>
      <c r="L25" s="48">
        <v>945.95899582264451</v>
      </c>
      <c r="M25" s="48">
        <v>892.33443719419972</v>
      </c>
      <c r="N25" s="48">
        <v>663.06786920692252</v>
      </c>
      <c r="O25" s="48">
        <v>630.60298209309383</v>
      </c>
      <c r="P25" s="48">
        <v>630.84641125111409</v>
      </c>
      <c r="Q25" s="48">
        <v>376.40611644617087</v>
      </c>
      <c r="R25" s="48">
        <v>391.34244676251802</v>
      </c>
      <c r="S25" s="48">
        <v>396.99244919204614</v>
      </c>
      <c r="T25" s="48">
        <v>387.30990359593329</v>
      </c>
      <c r="U25" s="48">
        <v>383.56249775304417</v>
      </c>
      <c r="V25" s="48">
        <v>375.68237507739497</v>
      </c>
      <c r="W25" s="48">
        <v>375.47677566241356</v>
      </c>
      <c r="X25" s="48">
        <v>375.5383111873337</v>
      </c>
      <c r="Y25" s="48">
        <v>344.64127630330495</v>
      </c>
      <c r="Z25" s="48">
        <v>342.53306735371746</v>
      </c>
      <c r="AA25" s="48">
        <v>342.00799440761779</v>
      </c>
      <c r="AB25" s="48">
        <v>337.6764752624465</v>
      </c>
      <c r="AC25" s="48">
        <v>336.05483035561133</v>
      </c>
      <c r="AD25" s="48">
        <v>329.50665562882182</v>
      </c>
      <c r="AE25" s="48">
        <v>327.37027338271594</v>
      </c>
      <c r="AF25" s="48">
        <v>321.38478774491551</v>
      </c>
      <c r="AG25" s="48">
        <v>319.13662875822507</v>
      </c>
      <c r="AH25" s="48">
        <v>317.95679428340225</v>
      </c>
      <c r="AI25" s="48">
        <v>314.2751877238934</v>
      </c>
      <c r="AJ25" s="48">
        <v>311.17837942826981</v>
      </c>
      <c r="AK25" s="48">
        <v>307.75185192368701</v>
      </c>
      <c r="AL25" s="48">
        <v>304.24466011755391</v>
      </c>
      <c r="AM25" s="48">
        <v>302.6280134197271</v>
      </c>
      <c r="AN25" s="48">
        <v>295.28910386374935</v>
      </c>
      <c r="AO25" s="48">
        <v>291.35942451036004</v>
      </c>
      <c r="AP25" s="48">
        <v>288.02444378041832</v>
      </c>
      <c r="AQ25" s="48">
        <v>286.44335136925145</v>
      </c>
      <c r="AR25" s="48">
        <v>284.37194047290637</v>
      </c>
      <c r="AS25" s="48">
        <v>281.52914473405843</v>
      </c>
      <c r="AT25" s="48">
        <v>277.96829757706519</v>
      </c>
      <c r="AU25" s="48">
        <v>274.32081453924997</v>
      </c>
      <c r="AV25" s="48">
        <v>271.69439232159425</v>
      </c>
      <c r="AW25" s="48">
        <v>268.72403474715503</v>
      </c>
      <c r="AX25" s="48">
        <v>265.85170025992937</v>
      </c>
      <c r="AY25" s="48">
        <v>257.99785140146281</v>
      </c>
      <c r="AZ25" s="48">
        <v>251.60433178152113</v>
      </c>
    </row>
    <row r="26" spans="1:52" ht="12" customHeight="1" x14ac:dyDescent="0.45">
      <c r="A26" s="47" t="s">
        <v>28</v>
      </c>
      <c r="B26" s="48">
        <v>475.39706232834118</v>
      </c>
      <c r="C26" s="48">
        <v>276.20156000000026</v>
      </c>
      <c r="D26" s="48">
        <v>253.60818000000029</v>
      </c>
      <c r="E26" s="48">
        <v>273.27315999999996</v>
      </c>
      <c r="F26" s="48">
        <v>273.59978999999976</v>
      </c>
      <c r="G26" s="48">
        <v>271.05118458387398</v>
      </c>
      <c r="H26" s="48">
        <v>271.10243749999938</v>
      </c>
      <c r="I26" s="48">
        <v>221.97759500000001</v>
      </c>
      <c r="J26" s="48">
        <v>203.16261999999983</v>
      </c>
      <c r="K26" s="48">
        <v>193.2509400000005</v>
      </c>
      <c r="L26" s="48">
        <v>298.86237219556409</v>
      </c>
      <c r="M26" s="48">
        <v>169.4515882119818</v>
      </c>
      <c r="N26" s="48">
        <v>151.76214152005306</v>
      </c>
      <c r="O26" s="48">
        <v>153.57685330684424</v>
      </c>
      <c r="P26" s="48">
        <v>34.347605492232859</v>
      </c>
      <c r="Q26" s="48">
        <v>18.341183977810768</v>
      </c>
      <c r="R26" s="48">
        <v>18.940249812061108</v>
      </c>
      <c r="S26" s="48">
        <v>20.700335435398948</v>
      </c>
      <c r="T26" s="48">
        <v>18.878888843806568</v>
      </c>
      <c r="U26" s="48">
        <v>17.749791361653859</v>
      </c>
      <c r="V26" s="48">
        <v>15.708922018911423</v>
      </c>
      <c r="W26" s="48">
        <v>15.493385955382399</v>
      </c>
      <c r="X26" s="48">
        <v>14.453104643115935</v>
      </c>
      <c r="Y26" s="48">
        <v>7.9705987177714395</v>
      </c>
      <c r="Z26" s="48">
        <v>7.0727765753411518</v>
      </c>
      <c r="AA26" s="48">
        <v>5.9265469553348389</v>
      </c>
      <c r="AB26" s="48">
        <v>5.8159702132975379</v>
      </c>
      <c r="AC26" s="48">
        <v>5.3605366233794545</v>
      </c>
      <c r="AD26" s="48">
        <v>4.9742754825523798</v>
      </c>
      <c r="AE26" s="48">
        <v>4.8307790763805869</v>
      </c>
      <c r="AF26" s="48">
        <v>4.6580742631735292</v>
      </c>
      <c r="AG26" s="48">
        <v>4.5798172479747397</v>
      </c>
      <c r="AH26" s="48">
        <v>4.4806904274796153</v>
      </c>
      <c r="AI26" s="48">
        <v>4.3846867183455585</v>
      </c>
      <c r="AJ26" s="48">
        <v>4.2690546158834994</v>
      </c>
      <c r="AK26" s="48">
        <v>4.1531411858833769</v>
      </c>
      <c r="AL26" s="48">
        <v>4.0401909511077516</v>
      </c>
      <c r="AM26" s="48">
        <v>3.4947400377406024</v>
      </c>
      <c r="AN26" s="48">
        <v>1.8890126770980882</v>
      </c>
      <c r="AO26" s="48">
        <v>1.7800959250498187</v>
      </c>
      <c r="AP26" s="48">
        <v>1.4275532240057469</v>
      </c>
      <c r="AQ26" s="48">
        <v>1.1046057151748441</v>
      </c>
      <c r="AR26" s="48">
        <v>0.86786765205793515</v>
      </c>
      <c r="AS26" s="48">
        <v>0.62501520478210115</v>
      </c>
      <c r="AT26" s="48">
        <v>0.53746593376888896</v>
      </c>
      <c r="AU26" s="48">
        <v>0.46872536494221256</v>
      </c>
      <c r="AV26" s="48">
        <v>0.41728235768838051</v>
      </c>
      <c r="AW26" s="48">
        <v>0.37954135341645279</v>
      </c>
      <c r="AX26" s="48">
        <v>0.31223794573128116</v>
      </c>
      <c r="AY26" s="48">
        <v>0.25884877044156485</v>
      </c>
      <c r="AZ26" s="48">
        <v>0.19057370058783102</v>
      </c>
    </row>
    <row r="27" spans="1:52" ht="12" customHeight="1" x14ac:dyDescent="0.45">
      <c r="A27" s="49" t="s">
        <v>29</v>
      </c>
      <c r="B27" s="50">
        <v>21843.603256078852</v>
      </c>
      <c r="C27" s="50">
        <v>20068.021577499996</v>
      </c>
      <c r="D27" s="50">
        <v>19617.824277500004</v>
      </c>
      <c r="E27" s="50">
        <v>20257.193962500001</v>
      </c>
      <c r="F27" s="50">
        <v>20902.255700000009</v>
      </c>
      <c r="G27" s="50">
        <v>19537.361307993175</v>
      </c>
      <c r="H27" s="50">
        <v>19689.391639999987</v>
      </c>
      <c r="I27" s="50">
        <v>19275.218669999987</v>
      </c>
      <c r="J27" s="50">
        <v>18369.130554999996</v>
      </c>
      <c r="K27" s="50">
        <v>13033.515185</v>
      </c>
      <c r="L27" s="50">
        <v>15850.368022727032</v>
      </c>
      <c r="M27" s="50">
        <v>15781.256080873518</v>
      </c>
      <c r="N27" s="50">
        <v>15639.408831648692</v>
      </c>
      <c r="O27" s="50">
        <v>15410.026646240214</v>
      </c>
      <c r="P27" s="50">
        <v>15118.958024982749</v>
      </c>
      <c r="Q27" s="50">
        <v>15463.322459289157</v>
      </c>
      <c r="R27" s="50">
        <v>15148.28938771478</v>
      </c>
      <c r="S27" s="50">
        <v>15469.048344164199</v>
      </c>
      <c r="T27" s="50">
        <v>14683.422572357313</v>
      </c>
      <c r="U27" s="50">
        <v>14476.740712052262</v>
      </c>
      <c r="V27" s="50">
        <v>14207.582050641633</v>
      </c>
      <c r="W27" s="50">
        <v>14164.387584145259</v>
      </c>
      <c r="X27" s="50">
        <v>14044.611551750189</v>
      </c>
      <c r="Y27" s="50">
        <v>13791.43027140587</v>
      </c>
      <c r="Z27" s="50">
        <v>13687.782090798893</v>
      </c>
      <c r="AA27" s="50">
        <v>13665.269977554941</v>
      </c>
      <c r="AB27" s="50">
        <v>13716.935315776627</v>
      </c>
      <c r="AC27" s="50">
        <v>13755.864492116618</v>
      </c>
      <c r="AD27" s="50">
        <v>13803.014893360323</v>
      </c>
      <c r="AE27" s="50">
        <v>13798.810235920992</v>
      </c>
      <c r="AF27" s="50">
        <v>13706.651782588029</v>
      </c>
      <c r="AG27" s="50">
        <v>13659.293649252802</v>
      </c>
      <c r="AH27" s="50">
        <v>13570.283963367103</v>
      </c>
      <c r="AI27" s="50">
        <v>13396.547713061937</v>
      </c>
      <c r="AJ27" s="50">
        <v>13222.337299277819</v>
      </c>
      <c r="AK27" s="50">
        <v>13070.692942273545</v>
      </c>
      <c r="AL27" s="50">
        <v>12998.550111092107</v>
      </c>
      <c r="AM27" s="50">
        <v>12943.111466374154</v>
      </c>
      <c r="AN27" s="50">
        <v>12811.724441596831</v>
      </c>
      <c r="AO27" s="50">
        <v>12726.623375099098</v>
      </c>
      <c r="AP27" s="50">
        <v>12637.681262482398</v>
      </c>
      <c r="AQ27" s="50">
        <v>12623.529906371066</v>
      </c>
      <c r="AR27" s="50">
        <v>12595.966868802916</v>
      </c>
      <c r="AS27" s="50">
        <v>12554.936538959671</v>
      </c>
      <c r="AT27" s="50">
        <v>12525.156329662394</v>
      </c>
      <c r="AU27" s="50">
        <v>12511.541302731443</v>
      </c>
      <c r="AV27" s="50">
        <v>12560.740340769584</v>
      </c>
      <c r="AW27" s="50">
        <v>12526.151403340296</v>
      </c>
      <c r="AX27" s="50">
        <v>12492.60403205016</v>
      </c>
      <c r="AY27" s="50">
        <v>12519.212487768267</v>
      </c>
      <c r="AZ27" s="50">
        <v>12502.075007241132</v>
      </c>
    </row>
    <row r="28" spans="1:52" ht="12" customHeight="1" x14ac:dyDescent="0.45">
      <c r="A28" s="47" t="s">
        <v>30</v>
      </c>
      <c r="B28" s="48">
        <v>11508.050194804226</v>
      </c>
      <c r="C28" s="48">
        <v>10525.8534275</v>
      </c>
      <c r="D28" s="48">
        <v>10329.291247500007</v>
      </c>
      <c r="E28" s="48">
        <v>10927.016992500003</v>
      </c>
      <c r="F28" s="48">
        <v>11395.174780000008</v>
      </c>
      <c r="G28" s="48">
        <v>10506.340278731486</v>
      </c>
      <c r="H28" s="48">
        <v>10465.483809999991</v>
      </c>
      <c r="I28" s="48">
        <v>10394.346819999988</v>
      </c>
      <c r="J28" s="48">
        <v>10033.075054999999</v>
      </c>
      <c r="K28" s="48">
        <v>7019.8410750000012</v>
      </c>
      <c r="L28" s="48">
        <v>8402.3044156623946</v>
      </c>
      <c r="M28" s="48">
        <v>8351.9900431968053</v>
      </c>
      <c r="N28" s="48">
        <v>8107.2616497443778</v>
      </c>
      <c r="O28" s="48">
        <v>8088.1238116746053</v>
      </c>
      <c r="P28" s="48">
        <v>7850.8067691331444</v>
      </c>
      <c r="Q28" s="48">
        <v>8128.0580364968946</v>
      </c>
      <c r="R28" s="48">
        <v>7985.5090537770793</v>
      </c>
      <c r="S28" s="48">
        <v>8247.2909453229768</v>
      </c>
      <c r="T28" s="48">
        <v>7963.9408018955282</v>
      </c>
      <c r="U28" s="48">
        <v>7854.8581136175326</v>
      </c>
      <c r="V28" s="48">
        <v>7711.0011445704367</v>
      </c>
      <c r="W28" s="48">
        <v>7694.6365691295869</v>
      </c>
      <c r="X28" s="48">
        <v>7673.2237737460719</v>
      </c>
      <c r="Y28" s="48">
        <v>7520.8069932259896</v>
      </c>
      <c r="Z28" s="48">
        <v>7462.9683973646415</v>
      </c>
      <c r="AA28" s="48">
        <v>7458.8983077678431</v>
      </c>
      <c r="AB28" s="48">
        <v>7507.0814998668247</v>
      </c>
      <c r="AC28" s="48">
        <v>7542.9913638089965</v>
      </c>
      <c r="AD28" s="48">
        <v>7588.9886904839177</v>
      </c>
      <c r="AE28" s="48">
        <v>7624.60929788669</v>
      </c>
      <c r="AF28" s="48">
        <v>7607.4321715902079</v>
      </c>
      <c r="AG28" s="48">
        <v>7607.5797221339471</v>
      </c>
      <c r="AH28" s="48">
        <v>7622.1071741743608</v>
      </c>
      <c r="AI28" s="48">
        <v>7573.5297127230924</v>
      </c>
      <c r="AJ28" s="48">
        <v>7534.7616752677513</v>
      </c>
      <c r="AK28" s="48">
        <v>7497.1121877084233</v>
      </c>
      <c r="AL28" s="48">
        <v>7498.6249690730547</v>
      </c>
      <c r="AM28" s="48">
        <v>7537.6693346854054</v>
      </c>
      <c r="AN28" s="48">
        <v>7517.1463101423515</v>
      </c>
      <c r="AO28" s="48">
        <v>7532.1703245979124</v>
      </c>
      <c r="AP28" s="48">
        <v>7541.4658423036808</v>
      </c>
      <c r="AQ28" s="48">
        <v>7613.515078157634</v>
      </c>
      <c r="AR28" s="48">
        <v>7676.6554884135221</v>
      </c>
      <c r="AS28" s="48">
        <v>7737.6727289016435</v>
      </c>
      <c r="AT28" s="48">
        <v>7826.356902629379</v>
      </c>
      <c r="AU28" s="48">
        <v>7920.8508827183878</v>
      </c>
      <c r="AV28" s="48">
        <v>8078.4665127947919</v>
      </c>
      <c r="AW28" s="48">
        <v>8193.0581784743972</v>
      </c>
      <c r="AX28" s="48">
        <v>8333.0546023478055</v>
      </c>
      <c r="AY28" s="48">
        <v>8671.2027153995041</v>
      </c>
      <c r="AZ28" s="48">
        <v>8788.9399422495553</v>
      </c>
    </row>
    <row r="29" spans="1:52" ht="12" customHeight="1" x14ac:dyDescent="0.45">
      <c r="A29" s="47" t="s">
        <v>31</v>
      </c>
      <c r="B29" s="48">
        <v>10335.553061274626</v>
      </c>
      <c r="C29" s="48">
        <v>9542.1681499999977</v>
      </c>
      <c r="D29" s="48">
        <v>9288.5330299999987</v>
      </c>
      <c r="E29" s="48">
        <v>9330.1769700000004</v>
      </c>
      <c r="F29" s="48">
        <v>9507.0809199999985</v>
      </c>
      <c r="G29" s="48">
        <v>9031.0210292616885</v>
      </c>
      <c r="H29" s="48">
        <v>9223.9078299999983</v>
      </c>
      <c r="I29" s="48">
        <v>8880.8718499999977</v>
      </c>
      <c r="J29" s="48">
        <v>8336.0554999999986</v>
      </c>
      <c r="K29" s="48">
        <v>6013.6741099999999</v>
      </c>
      <c r="L29" s="48">
        <v>7448.0636070646378</v>
      </c>
      <c r="M29" s="48">
        <v>7429.2660376767135</v>
      </c>
      <c r="N29" s="48">
        <v>7532.1471819043145</v>
      </c>
      <c r="O29" s="48">
        <v>7321.9028345656088</v>
      </c>
      <c r="P29" s="48">
        <v>7268.1512558496033</v>
      </c>
      <c r="Q29" s="48">
        <v>7335.2644227922628</v>
      </c>
      <c r="R29" s="48">
        <v>7162.7803339377006</v>
      </c>
      <c r="S29" s="48">
        <v>7221.7573988412232</v>
      </c>
      <c r="T29" s="48">
        <v>6719.4817704617844</v>
      </c>
      <c r="U29" s="48">
        <v>6621.8825984347304</v>
      </c>
      <c r="V29" s="48">
        <v>6496.5809060711963</v>
      </c>
      <c r="W29" s="48">
        <v>6469.7510150156722</v>
      </c>
      <c r="X29" s="48">
        <v>6371.3877780041166</v>
      </c>
      <c r="Y29" s="48">
        <v>6270.6232781798808</v>
      </c>
      <c r="Z29" s="48">
        <v>6224.8136934342519</v>
      </c>
      <c r="AA29" s="48">
        <v>6206.3716697870968</v>
      </c>
      <c r="AB29" s="48">
        <v>6209.8538159098016</v>
      </c>
      <c r="AC29" s="48">
        <v>6212.8731283076213</v>
      </c>
      <c r="AD29" s="48">
        <v>6214.0262028764046</v>
      </c>
      <c r="AE29" s="48">
        <v>6174.2009380343015</v>
      </c>
      <c r="AF29" s="48">
        <v>6099.2196109978222</v>
      </c>
      <c r="AG29" s="48">
        <v>6051.7139271188553</v>
      </c>
      <c r="AH29" s="48">
        <v>5948.1767891927411</v>
      </c>
      <c r="AI29" s="48">
        <v>5823.0180003388441</v>
      </c>
      <c r="AJ29" s="48">
        <v>5687.5756240100673</v>
      </c>
      <c r="AK29" s="48">
        <v>5573.5807545651223</v>
      </c>
      <c r="AL29" s="48">
        <v>5499.9251420190521</v>
      </c>
      <c r="AM29" s="48">
        <v>5405.4421316887492</v>
      </c>
      <c r="AN29" s="48">
        <v>5294.5781314544793</v>
      </c>
      <c r="AO29" s="48">
        <v>5194.4530505011844</v>
      </c>
      <c r="AP29" s="48">
        <v>5096.2154201787162</v>
      </c>
      <c r="AQ29" s="48">
        <v>5010.0148282134314</v>
      </c>
      <c r="AR29" s="48">
        <v>4919.3113803893948</v>
      </c>
      <c r="AS29" s="48">
        <v>4817.263810058027</v>
      </c>
      <c r="AT29" s="48">
        <v>4698.7994270330146</v>
      </c>
      <c r="AU29" s="48">
        <v>4590.6904200130557</v>
      </c>
      <c r="AV29" s="48">
        <v>4482.2738279747919</v>
      </c>
      <c r="AW29" s="48">
        <v>4333.0932248659001</v>
      </c>
      <c r="AX29" s="48">
        <v>4159.5494297023542</v>
      </c>
      <c r="AY29" s="48">
        <v>3848.0097723687627</v>
      </c>
      <c r="AZ29" s="48">
        <v>3713.1350649915762</v>
      </c>
    </row>
    <row r="30" spans="1:52" ht="12" customHeight="1" x14ac:dyDescent="0.45">
      <c r="A30" s="49" t="s">
        <v>32</v>
      </c>
      <c r="B30" s="50">
        <v>6.7473917602716442</v>
      </c>
      <c r="C30" s="50">
        <v>13.80182250000002</v>
      </c>
      <c r="D30" s="50">
        <v>7.0497125000006795</v>
      </c>
      <c r="E30" s="50">
        <v>8.8278349999999737</v>
      </c>
      <c r="F30" s="50">
        <v>23.711412500000097</v>
      </c>
      <c r="G30" s="50">
        <v>26.15970117801945</v>
      </c>
      <c r="H30" s="50">
        <v>70.088587500000145</v>
      </c>
      <c r="I30" s="50">
        <v>66.250942499999042</v>
      </c>
      <c r="J30" s="50">
        <v>135.11919750000013</v>
      </c>
      <c r="K30" s="50">
        <v>86.884314999999972</v>
      </c>
      <c r="L30" s="50">
        <v>113.47122505705516</v>
      </c>
      <c r="M30" s="50">
        <v>114.17934139479792</v>
      </c>
      <c r="N30" s="50">
        <v>97.754056898102377</v>
      </c>
      <c r="O30" s="50">
        <v>87.309432028423103</v>
      </c>
      <c r="P30" s="50">
        <v>85.794042688842438</v>
      </c>
      <c r="Q30" s="50">
        <v>68.5848342653846</v>
      </c>
      <c r="R30" s="50">
        <v>66.619140535956745</v>
      </c>
      <c r="S30" s="50">
        <v>70.244627734877341</v>
      </c>
      <c r="T30" s="50">
        <v>61.055134050592486</v>
      </c>
      <c r="U30" s="50">
        <v>60.906932697815911</v>
      </c>
      <c r="V30" s="50">
        <v>60.068793230910089</v>
      </c>
      <c r="W30" s="50">
        <v>60.554778105594899</v>
      </c>
      <c r="X30" s="50">
        <v>62.833481846951166</v>
      </c>
      <c r="Y30" s="50">
        <v>74.713220100869421</v>
      </c>
      <c r="Z30" s="50">
        <v>78.305132400608443</v>
      </c>
      <c r="AA30" s="50">
        <v>79.551141991119621</v>
      </c>
      <c r="AB30" s="50">
        <v>81.859738287253649</v>
      </c>
      <c r="AC30" s="50">
        <v>83.979656915248086</v>
      </c>
      <c r="AD30" s="50">
        <v>87.954378009271906</v>
      </c>
      <c r="AE30" s="50">
        <v>90.713650962523346</v>
      </c>
      <c r="AF30" s="50">
        <v>93.252416486124417</v>
      </c>
      <c r="AG30" s="50">
        <v>93.651652546919422</v>
      </c>
      <c r="AH30" s="50">
        <v>100.53863820153481</v>
      </c>
      <c r="AI30" s="50">
        <v>107.66668601097457</v>
      </c>
      <c r="AJ30" s="50">
        <v>121.62001808592883</v>
      </c>
      <c r="AK30" s="50">
        <v>136.4481000736709</v>
      </c>
      <c r="AL30" s="50">
        <v>142.1880005112171</v>
      </c>
      <c r="AM30" s="50">
        <v>171.65695585980345</v>
      </c>
      <c r="AN30" s="50">
        <v>207.13569544395199</v>
      </c>
      <c r="AO30" s="50">
        <v>246.81753923561837</v>
      </c>
      <c r="AP30" s="50">
        <v>297.71837508084161</v>
      </c>
      <c r="AQ30" s="50">
        <v>333.96575833126764</v>
      </c>
      <c r="AR30" s="50">
        <v>396.28093219209842</v>
      </c>
      <c r="AS30" s="50">
        <v>469.15749932077244</v>
      </c>
      <c r="AT30" s="50">
        <v>591.71486670787942</v>
      </c>
      <c r="AU30" s="50">
        <v>655.95149303409607</v>
      </c>
      <c r="AV30" s="50">
        <v>778.35501876518424</v>
      </c>
      <c r="AW30" s="50">
        <v>1043.8020550672813</v>
      </c>
      <c r="AX30" s="50">
        <v>1116.9854762527589</v>
      </c>
      <c r="AY30" s="50">
        <v>1410.1025580951314</v>
      </c>
      <c r="AZ30" s="50">
        <v>1679.250065456866</v>
      </c>
    </row>
    <row r="31" spans="1:52" ht="12" customHeight="1" x14ac:dyDescent="0.45">
      <c r="A31" s="47" t="s">
        <v>33</v>
      </c>
      <c r="B31" s="48">
        <v>6.7473917602716442</v>
      </c>
      <c r="C31" s="48">
        <v>13.80182250000002</v>
      </c>
      <c r="D31" s="48">
        <v>7.0497125000006795</v>
      </c>
      <c r="E31" s="48">
        <v>8.8278349999999737</v>
      </c>
      <c r="F31" s="48">
        <v>23.711412500000097</v>
      </c>
      <c r="G31" s="48">
        <v>26.15970117801945</v>
      </c>
      <c r="H31" s="48">
        <v>70.088587500000145</v>
      </c>
      <c r="I31" s="48">
        <v>66.250942499999042</v>
      </c>
      <c r="J31" s="48">
        <v>135.11919750000013</v>
      </c>
      <c r="K31" s="48">
        <v>86.884314999999972</v>
      </c>
      <c r="L31" s="48">
        <v>113.47122505705516</v>
      </c>
      <c r="M31" s="48">
        <v>114.17934139479792</v>
      </c>
      <c r="N31" s="48">
        <v>97.754056898102377</v>
      </c>
      <c r="O31" s="48">
        <v>87.309432028423103</v>
      </c>
      <c r="P31" s="48">
        <v>85.794042688842438</v>
      </c>
      <c r="Q31" s="48">
        <v>68.5848342653846</v>
      </c>
      <c r="R31" s="48">
        <v>66.619140535956745</v>
      </c>
      <c r="S31" s="48">
        <v>70.106410840758684</v>
      </c>
      <c r="T31" s="48">
        <v>60.712173984253234</v>
      </c>
      <c r="U31" s="48">
        <v>60.236133882323379</v>
      </c>
      <c r="V31" s="48">
        <v>59.314720852671805</v>
      </c>
      <c r="W31" s="48">
        <v>59.702498391585245</v>
      </c>
      <c r="X31" s="48">
        <v>61.854864601006632</v>
      </c>
      <c r="Y31" s="48">
        <v>73.573661292834913</v>
      </c>
      <c r="Z31" s="48">
        <v>73.65912334283999</v>
      </c>
      <c r="AA31" s="48">
        <v>74.658001875092751</v>
      </c>
      <c r="AB31" s="48">
        <v>76.732411804485153</v>
      </c>
      <c r="AC31" s="48">
        <v>78.207164590886876</v>
      </c>
      <c r="AD31" s="48">
        <v>82.153532632055715</v>
      </c>
      <c r="AE31" s="48">
        <v>84.681517742910017</v>
      </c>
      <c r="AF31" s="48">
        <v>87.095962404052798</v>
      </c>
      <c r="AG31" s="48">
        <v>87.452493751115142</v>
      </c>
      <c r="AH31" s="48">
        <v>94.292070409962605</v>
      </c>
      <c r="AI31" s="48">
        <v>101.43197807320269</v>
      </c>
      <c r="AJ31" s="48">
        <v>115.38881789238181</v>
      </c>
      <c r="AK31" s="48">
        <v>130.23264453418338</v>
      </c>
      <c r="AL31" s="48">
        <v>135.92594603189374</v>
      </c>
      <c r="AM31" s="48">
        <v>165.4023702654095</v>
      </c>
      <c r="AN31" s="48">
        <v>200.92287564814282</v>
      </c>
      <c r="AO31" s="48">
        <v>240.66407209597179</v>
      </c>
      <c r="AP31" s="48">
        <v>291.35497369328641</v>
      </c>
      <c r="AQ31" s="48">
        <v>327.64568631305957</v>
      </c>
      <c r="AR31" s="48">
        <v>389.99767604654778</v>
      </c>
      <c r="AS31" s="48">
        <v>462.93704195522241</v>
      </c>
      <c r="AT31" s="48">
        <v>585.51263660046402</v>
      </c>
      <c r="AU31" s="48">
        <v>649.76993378750217</v>
      </c>
      <c r="AV31" s="48">
        <v>772.16916654906322</v>
      </c>
      <c r="AW31" s="48">
        <v>1037.616506790602</v>
      </c>
      <c r="AX31" s="48">
        <v>1110.8184796637504</v>
      </c>
      <c r="AY31" s="48">
        <v>1403.9260817577965</v>
      </c>
      <c r="AZ31" s="48">
        <v>1672.8910340795439</v>
      </c>
    </row>
    <row r="32" spans="1:52" ht="12" customHeight="1" x14ac:dyDescent="0.45">
      <c r="A32" s="47" t="s">
        <v>34</v>
      </c>
      <c r="B32" s="48">
        <v>0</v>
      </c>
      <c r="C32" s="48">
        <v>0</v>
      </c>
      <c r="D32" s="48">
        <v>0</v>
      </c>
      <c r="E32" s="48">
        <v>0</v>
      </c>
      <c r="F32" s="48">
        <v>0</v>
      </c>
      <c r="G32" s="48">
        <v>0</v>
      </c>
      <c r="H32" s="48">
        <v>0</v>
      </c>
      <c r="I32" s="48">
        <v>0</v>
      </c>
      <c r="J32" s="48">
        <v>0</v>
      </c>
      <c r="K32" s="48">
        <v>0</v>
      </c>
      <c r="L32" s="48">
        <v>0</v>
      </c>
      <c r="M32" s="48">
        <v>0</v>
      </c>
      <c r="N32" s="48">
        <v>0</v>
      </c>
      <c r="O32" s="48">
        <v>0</v>
      </c>
      <c r="P32" s="48">
        <v>0</v>
      </c>
      <c r="Q32" s="48">
        <v>0</v>
      </c>
      <c r="R32" s="48">
        <v>0</v>
      </c>
      <c r="S32" s="48">
        <v>0.13821689411866267</v>
      </c>
      <c r="T32" s="48">
        <v>0.34296006633924925</v>
      </c>
      <c r="U32" s="48">
        <v>0.67079881549253484</v>
      </c>
      <c r="V32" s="48">
        <v>0.7540723782382831</v>
      </c>
      <c r="W32" s="48">
        <v>0.85227971400965341</v>
      </c>
      <c r="X32" s="48">
        <v>0.97861724594453681</v>
      </c>
      <c r="Y32" s="48">
        <v>1.139558808034508</v>
      </c>
      <c r="Z32" s="48">
        <v>4.646009057768457</v>
      </c>
      <c r="AA32" s="48">
        <v>4.8931401160268697</v>
      </c>
      <c r="AB32" s="48">
        <v>5.1273264827684972</v>
      </c>
      <c r="AC32" s="48">
        <v>5.7724923243612167</v>
      </c>
      <c r="AD32" s="48">
        <v>5.8008453772161941</v>
      </c>
      <c r="AE32" s="48">
        <v>6.0321332196133319</v>
      </c>
      <c r="AF32" s="48">
        <v>6.1564540820716172</v>
      </c>
      <c r="AG32" s="48">
        <v>6.1991587958042782</v>
      </c>
      <c r="AH32" s="48">
        <v>6.2465677915721995</v>
      </c>
      <c r="AI32" s="48">
        <v>6.2347079377718932</v>
      </c>
      <c r="AJ32" s="48">
        <v>6.2312001935470311</v>
      </c>
      <c r="AK32" s="48">
        <v>6.2154555394875182</v>
      </c>
      <c r="AL32" s="48">
        <v>6.2620544793233481</v>
      </c>
      <c r="AM32" s="48">
        <v>6.2545855943939461</v>
      </c>
      <c r="AN32" s="48">
        <v>6.21281979580918</v>
      </c>
      <c r="AO32" s="48">
        <v>6.153467139646569</v>
      </c>
      <c r="AP32" s="48">
        <v>6.3634013875551814</v>
      </c>
      <c r="AQ32" s="48">
        <v>6.3200720182080561</v>
      </c>
      <c r="AR32" s="48">
        <v>6.2832561455506557</v>
      </c>
      <c r="AS32" s="48">
        <v>6.220457365550029</v>
      </c>
      <c r="AT32" s="48">
        <v>6.2022301074154571</v>
      </c>
      <c r="AU32" s="48">
        <v>6.1815592465938822</v>
      </c>
      <c r="AV32" s="48">
        <v>6.1858522161209732</v>
      </c>
      <c r="AW32" s="48">
        <v>6.1855482766792473</v>
      </c>
      <c r="AX32" s="48">
        <v>6.1669965890085532</v>
      </c>
      <c r="AY32" s="48">
        <v>6.1764763373349503</v>
      </c>
      <c r="AZ32" s="48">
        <v>6.3590313773220091</v>
      </c>
    </row>
    <row r="33" spans="1:52" ht="12" customHeight="1" x14ac:dyDescent="0.45">
      <c r="A33" s="51" t="s">
        <v>35</v>
      </c>
      <c r="B33" s="52">
        <v>340.03817125022584</v>
      </c>
      <c r="C33" s="52">
        <v>357.16010999999992</v>
      </c>
      <c r="D33" s="52">
        <v>342.11124500000028</v>
      </c>
      <c r="E33" s="52">
        <v>363.51881499999939</v>
      </c>
      <c r="F33" s="52">
        <v>248.42099250000152</v>
      </c>
      <c r="G33" s="52">
        <v>227.94951181770872</v>
      </c>
      <c r="H33" s="52">
        <v>193.88993249999947</v>
      </c>
      <c r="I33" s="52">
        <v>178.42073250000027</v>
      </c>
      <c r="J33" s="52">
        <v>166.55787000000075</v>
      </c>
      <c r="K33" s="52">
        <v>450.33580750000027</v>
      </c>
      <c r="L33" s="52">
        <v>293.64414992905228</v>
      </c>
      <c r="M33" s="52">
        <v>339.77847232441803</v>
      </c>
      <c r="N33" s="52">
        <v>450.57771336786385</v>
      </c>
      <c r="O33" s="52">
        <v>365.17017987455228</v>
      </c>
      <c r="P33" s="52">
        <v>383.3317836799136</v>
      </c>
      <c r="Q33" s="52">
        <v>513.42462972724638</v>
      </c>
      <c r="R33" s="52">
        <v>525.27348181114735</v>
      </c>
      <c r="S33" s="52">
        <v>537.11215258767652</v>
      </c>
      <c r="T33" s="52">
        <v>547.17257520235648</v>
      </c>
      <c r="U33" s="52">
        <v>546.75371835390172</v>
      </c>
      <c r="V33" s="52">
        <v>540.0957626334183</v>
      </c>
      <c r="W33" s="52">
        <v>541.268178678975</v>
      </c>
      <c r="X33" s="52">
        <v>553.36781605077897</v>
      </c>
      <c r="Y33" s="52">
        <v>661.59016918569966</v>
      </c>
      <c r="Z33" s="52">
        <v>666.53800866266113</v>
      </c>
      <c r="AA33" s="52">
        <v>675.22228680180126</v>
      </c>
      <c r="AB33" s="52">
        <v>679.99565507982493</v>
      </c>
      <c r="AC33" s="52">
        <v>686.20282093113087</v>
      </c>
      <c r="AD33" s="52">
        <v>690.77860584433643</v>
      </c>
      <c r="AE33" s="52">
        <v>693.98898785992674</v>
      </c>
      <c r="AF33" s="52">
        <v>696.65990290865784</v>
      </c>
      <c r="AG33" s="52">
        <v>694.87068350039431</v>
      </c>
      <c r="AH33" s="52">
        <v>698.93499024943264</v>
      </c>
      <c r="AI33" s="52">
        <v>696.89998767859493</v>
      </c>
      <c r="AJ33" s="52">
        <v>697.52999009237021</v>
      </c>
      <c r="AK33" s="52">
        <v>700.73703244002729</v>
      </c>
      <c r="AL33" s="52">
        <v>715.37843648547391</v>
      </c>
      <c r="AM33" s="52">
        <v>726.14344356080721</v>
      </c>
      <c r="AN33" s="52">
        <v>755.44293020188081</v>
      </c>
      <c r="AO33" s="52">
        <v>771.10710262951739</v>
      </c>
      <c r="AP33" s="52">
        <v>792.50352282698384</v>
      </c>
      <c r="AQ33" s="52">
        <v>805.73143741190336</v>
      </c>
      <c r="AR33" s="52">
        <v>831.65363620402832</v>
      </c>
      <c r="AS33" s="52">
        <v>853.34596535837079</v>
      </c>
      <c r="AT33" s="52">
        <v>875.06913331095302</v>
      </c>
      <c r="AU33" s="52">
        <v>894.84095256457795</v>
      </c>
      <c r="AV33" s="52">
        <v>916.54190668300669</v>
      </c>
      <c r="AW33" s="52">
        <v>940.57889164905237</v>
      </c>
      <c r="AX33" s="52">
        <v>957.00371044239387</v>
      </c>
      <c r="AY33" s="52">
        <v>1001.9336960254835</v>
      </c>
      <c r="AZ33" s="52">
        <v>1038.4995747361188</v>
      </c>
    </row>
    <row r="34" spans="1:52" ht="12" customHeight="1" x14ac:dyDescent="0.45">
      <c r="A34" s="53" t="s">
        <v>36</v>
      </c>
      <c r="B34" s="48">
        <v>10969.624601764463</v>
      </c>
      <c r="C34" s="48">
        <v>11056.081294999991</v>
      </c>
      <c r="D34" s="48">
        <v>10893.702892499998</v>
      </c>
      <c r="E34" s="48">
        <v>11218.1879875</v>
      </c>
      <c r="F34" s="48">
        <v>11712.725577500005</v>
      </c>
      <c r="G34" s="48">
        <v>11533.874722503262</v>
      </c>
      <c r="H34" s="48">
        <v>11922.618697499989</v>
      </c>
      <c r="I34" s="48">
        <v>11765.931797499985</v>
      </c>
      <c r="J34" s="48">
        <v>11307.332782499991</v>
      </c>
      <c r="K34" s="48">
        <v>8585.4247349999969</v>
      </c>
      <c r="L34" s="48">
        <v>9980.8748002803004</v>
      </c>
      <c r="M34" s="48">
        <v>10272.965091740771</v>
      </c>
      <c r="N34" s="48">
        <v>9929.4898420269255</v>
      </c>
      <c r="O34" s="48">
        <v>9666.5792556667111</v>
      </c>
      <c r="P34" s="48">
        <v>9521.1958921056612</v>
      </c>
      <c r="Q34" s="48">
        <v>9446.2711515183564</v>
      </c>
      <c r="R34" s="48">
        <v>9274.787967073129</v>
      </c>
      <c r="S34" s="48">
        <v>9601.226944146727</v>
      </c>
      <c r="T34" s="48">
        <v>9454.077852394108</v>
      </c>
      <c r="U34" s="48">
        <v>9471.912088895142</v>
      </c>
      <c r="V34" s="48">
        <v>9401.1839528909204</v>
      </c>
      <c r="W34" s="48">
        <v>9374.1019800320373</v>
      </c>
      <c r="X34" s="48">
        <v>9401.9906279867155</v>
      </c>
      <c r="Y34" s="48">
        <v>9366.8017345487988</v>
      </c>
      <c r="Z34" s="48">
        <v>9282.1611121383612</v>
      </c>
      <c r="AA34" s="48">
        <v>9266.6354591952459</v>
      </c>
      <c r="AB34" s="48">
        <v>9290.3610472639994</v>
      </c>
      <c r="AC34" s="48">
        <v>9313.6351630493027</v>
      </c>
      <c r="AD34" s="48">
        <v>9337.1113623138735</v>
      </c>
      <c r="AE34" s="48">
        <v>9361.4860898660718</v>
      </c>
      <c r="AF34" s="48">
        <v>9355.4200746898914</v>
      </c>
      <c r="AG34" s="48">
        <v>9348.9904126019355</v>
      </c>
      <c r="AH34" s="48">
        <v>9381.6233175346479</v>
      </c>
      <c r="AI34" s="48">
        <v>9363.1683660896051</v>
      </c>
      <c r="AJ34" s="48">
        <v>9348.7667216453829</v>
      </c>
      <c r="AK34" s="48">
        <v>9330.6700371701336</v>
      </c>
      <c r="AL34" s="48">
        <v>9335.5984648982267</v>
      </c>
      <c r="AM34" s="48">
        <v>9385.8522737831991</v>
      </c>
      <c r="AN34" s="48">
        <v>9411.5177112444035</v>
      </c>
      <c r="AO34" s="48">
        <v>9447.4018978870099</v>
      </c>
      <c r="AP34" s="48">
        <v>9521.0310733431725</v>
      </c>
      <c r="AQ34" s="48">
        <v>9594.8292907762661</v>
      </c>
      <c r="AR34" s="48">
        <v>9700.742342023399</v>
      </c>
      <c r="AS34" s="48">
        <v>9800.2513421454805</v>
      </c>
      <c r="AT34" s="48">
        <v>9921.8563848678696</v>
      </c>
      <c r="AU34" s="48">
        <v>10036.1396839426</v>
      </c>
      <c r="AV34" s="48">
        <v>10215.913102022823</v>
      </c>
      <c r="AW34" s="48">
        <v>10399.942540071912</v>
      </c>
      <c r="AX34" s="48">
        <v>10560.168250009952</v>
      </c>
      <c r="AY34" s="48">
        <v>10962.816523676653</v>
      </c>
      <c r="AZ34" s="48">
        <v>11204.072677571647</v>
      </c>
    </row>
    <row r="35" spans="1:52" ht="12" customHeight="1" x14ac:dyDescent="0.45">
      <c r="A35" s="54" t="s">
        <v>37</v>
      </c>
      <c r="B35" s="55">
        <v>0</v>
      </c>
      <c r="C35" s="55">
        <v>0</v>
      </c>
      <c r="D35" s="55">
        <v>0</v>
      </c>
      <c r="E35" s="55">
        <v>0</v>
      </c>
      <c r="F35" s="55">
        <v>0</v>
      </c>
      <c r="G35" s="55">
        <v>0</v>
      </c>
      <c r="H35" s="55">
        <v>0</v>
      </c>
      <c r="I35" s="55">
        <v>0</v>
      </c>
      <c r="J35" s="55">
        <v>0</v>
      </c>
      <c r="K35" s="55">
        <v>0</v>
      </c>
      <c r="L35" s="55">
        <v>0</v>
      </c>
      <c r="M35" s="55">
        <v>0</v>
      </c>
      <c r="N35" s="55">
        <v>0</v>
      </c>
      <c r="O35" s="55">
        <v>0</v>
      </c>
      <c r="P35" s="55">
        <v>0</v>
      </c>
      <c r="Q35" s="55">
        <v>0</v>
      </c>
      <c r="R35" s="55">
        <v>0</v>
      </c>
      <c r="S35" s="55">
        <v>0</v>
      </c>
      <c r="T35" s="55">
        <v>0</v>
      </c>
      <c r="U35" s="55">
        <v>0</v>
      </c>
      <c r="V35" s="55">
        <v>0</v>
      </c>
      <c r="W35" s="55">
        <v>0</v>
      </c>
      <c r="X35" s="55">
        <v>0</v>
      </c>
      <c r="Y35" s="55">
        <v>1.0222061842113417E-5</v>
      </c>
      <c r="Z35" s="55">
        <v>3.6516288488710087E-5</v>
      </c>
      <c r="AA35" s="55">
        <v>9.002952119042021E-5</v>
      </c>
      <c r="AB35" s="55">
        <v>1.8557205227029443E-4</v>
      </c>
      <c r="AC35" s="55">
        <v>3.5132693578882989E-4</v>
      </c>
      <c r="AD35" s="55">
        <v>6.3990358014255275E-4</v>
      </c>
      <c r="AE35" s="55">
        <v>1.2306071063722039E-3</v>
      </c>
      <c r="AF35" s="55">
        <v>2.1675514554086975E-3</v>
      </c>
      <c r="AG35" s="55">
        <v>6.6047682649723908E-3</v>
      </c>
      <c r="AH35" s="55">
        <v>2.0403606626617506E-2</v>
      </c>
      <c r="AI35" s="55">
        <v>3.7343398081528187E-2</v>
      </c>
      <c r="AJ35" s="55">
        <v>7.9125859993427569E-2</v>
      </c>
      <c r="AK35" s="55">
        <v>0.15254530895082227</v>
      </c>
      <c r="AL35" s="55">
        <v>0.29011779621750367</v>
      </c>
      <c r="AM35" s="55">
        <v>0.65583121315079385</v>
      </c>
      <c r="AN35" s="55">
        <v>1.1748447122562515</v>
      </c>
      <c r="AO35" s="55">
        <v>2.046962759790742</v>
      </c>
      <c r="AP35" s="55">
        <v>3.6359161457871374</v>
      </c>
      <c r="AQ35" s="55">
        <v>5.9343424474491853</v>
      </c>
      <c r="AR35" s="55">
        <v>9.7286711325359416</v>
      </c>
      <c r="AS35" s="55">
        <v>14.678146467474535</v>
      </c>
      <c r="AT35" s="55">
        <v>22.375780910082835</v>
      </c>
      <c r="AU35" s="55">
        <v>31.423400022600152</v>
      </c>
      <c r="AV35" s="55">
        <v>45.351575406682819</v>
      </c>
      <c r="AW35" s="55">
        <v>67.023879722193314</v>
      </c>
      <c r="AX35" s="55">
        <v>91.007914487263719</v>
      </c>
      <c r="AY35" s="55">
        <v>165.97171474849594</v>
      </c>
      <c r="AZ35" s="55">
        <v>205.43324174072922</v>
      </c>
    </row>
    <row r="36" spans="1:52" ht="12" customHeight="1" x14ac:dyDescent="0.45">
      <c r="A36" s="43" t="s">
        <v>38</v>
      </c>
      <c r="B36" s="44">
        <v>66700.5713347532</v>
      </c>
      <c r="C36" s="44">
        <v>64105.872507499975</v>
      </c>
      <c r="D36" s="44">
        <v>61991.06643649999</v>
      </c>
      <c r="E36" s="44">
        <v>65044.049089999993</v>
      </c>
      <c r="F36" s="44">
        <v>65297.916976499968</v>
      </c>
      <c r="G36" s="44">
        <v>62486.797259958737</v>
      </c>
      <c r="H36" s="44">
        <v>63611.150772499976</v>
      </c>
      <c r="I36" s="44">
        <v>61875.907750499944</v>
      </c>
      <c r="J36" s="44">
        <v>58422.93589149999</v>
      </c>
      <c r="K36" s="44">
        <v>42368.597639500018</v>
      </c>
      <c r="L36" s="44">
        <v>51288.075538322533</v>
      </c>
      <c r="M36" s="44">
        <v>51545.21383374936</v>
      </c>
      <c r="N36" s="44">
        <v>50274.389000970987</v>
      </c>
      <c r="O36" s="44">
        <v>49808.129913332101</v>
      </c>
      <c r="P36" s="44">
        <v>49531.334470700203</v>
      </c>
      <c r="Q36" s="44">
        <v>50174.446810645139</v>
      </c>
      <c r="R36" s="44">
        <v>49035.466731104949</v>
      </c>
      <c r="S36" s="44">
        <v>50041.415537068169</v>
      </c>
      <c r="T36" s="44">
        <v>47766.842978423098</v>
      </c>
      <c r="U36" s="44">
        <v>47282.018113774575</v>
      </c>
      <c r="V36" s="44">
        <v>46530.796977618935</v>
      </c>
      <c r="W36" s="44">
        <v>46393.278234294041</v>
      </c>
      <c r="X36" s="44">
        <v>46150.487345029389</v>
      </c>
      <c r="Y36" s="44">
        <v>45349.58895544093</v>
      </c>
      <c r="Z36" s="44">
        <v>45045.985036177379</v>
      </c>
      <c r="AA36" s="44">
        <v>45006.216661077036</v>
      </c>
      <c r="AB36" s="44">
        <v>45168.385390806638</v>
      </c>
      <c r="AC36" s="44">
        <v>45355.094849789071</v>
      </c>
      <c r="AD36" s="44">
        <v>45524.410475156619</v>
      </c>
      <c r="AE36" s="44">
        <v>45544.772779237988</v>
      </c>
      <c r="AF36" s="44">
        <v>45287.884539222679</v>
      </c>
      <c r="AG36" s="44">
        <v>45181.725921945828</v>
      </c>
      <c r="AH36" s="44">
        <v>44990.820019812614</v>
      </c>
      <c r="AI36" s="44">
        <v>44488.600046296713</v>
      </c>
      <c r="AJ36" s="44">
        <v>43986.673663921902</v>
      </c>
      <c r="AK36" s="44">
        <v>43549.382760379027</v>
      </c>
      <c r="AL36" s="44">
        <v>43354.250073518866</v>
      </c>
      <c r="AM36" s="44">
        <v>43212.860376693308</v>
      </c>
      <c r="AN36" s="44">
        <v>42826.265536014282</v>
      </c>
      <c r="AO36" s="44">
        <v>42584.094636516347</v>
      </c>
      <c r="AP36" s="44">
        <v>42391.938421615429</v>
      </c>
      <c r="AQ36" s="44">
        <v>42322.496528409058</v>
      </c>
      <c r="AR36" s="44">
        <v>42282.873180014416</v>
      </c>
      <c r="AS36" s="44">
        <v>42163.089114832932</v>
      </c>
      <c r="AT36" s="44">
        <v>42006.664355173278</v>
      </c>
      <c r="AU36" s="44">
        <v>41894.319011858766</v>
      </c>
      <c r="AV36" s="44">
        <v>41946.912562573409</v>
      </c>
      <c r="AW36" s="44">
        <v>41805.856058718782</v>
      </c>
      <c r="AX36" s="44">
        <v>41581.483516264139</v>
      </c>
      <c r="AY36" s="44">
        <v>41435.654338649263</v>
      </c>
      <c r="AZ36" s="44">
        <v>41258.996291189753</v>
      </c>
    </row>
    <row r="37" spans="1:52" ht="12" customHeight="1" x14ac:dyDescent="0.45">
      <c r="A37" s="56" t="s">
        <v>11</v>
      </c>
      <c r="B37" s="30">
        <v>57612.604916677352</v>
      </c>
      <c r="C37" s="30">
        <v>54757.04104586193</v>
      </c>
      <c r="D37" s="30">
        <v>53042.626102222886</v>
      </c>
      <c r="E37" s="30">
        <v>55654.539005476436</v>
      </c>
      <c r="F37" s="30">
        <v>55557.412253087219</v>
      </c>
      <c r="G37" s="30">
        <v>53192.226342825459</v>
      </c>
      <c r="H37" s="30">
        <v>53656.441849566021</v>
      </c>
      <c r="I37" s="30">
        <v>52117.04778791358</v>
      </c>
      <c r="J37" s="30">
        <v>48864.591555889609</v>
      </c>
      <c r="K37" s="30">
        <v>34976.158128872645</v>
      </c>
      <c r="L37" s="30">
        <v>42962.196624474724</v>
      </c>
      <c r="M37" s="30">
        <v>42962.150548609548</v>
      </c>
      <c r="N37" s="30">
        <v>42116.11858918301</v>
      </c>
      <c r="O37" s="30">
        <v>42114.914246278138</v>
      </c>
      <c r="P37" s="30">
        <v>42088.684457981079</v>
      </c>
      <c r="Q37" s="30">
        <v>42473.078967126072</v>
      </c>
      <c r="R37" s="30">
        <v>41491.623541856083</v>
      </c>
      <c r="S37" s="30">
        <v>42171.058237622929</v>
      </c>
      <c r="T37" s="30">
        <v>40039.277942174056</v>
      </c>
      <c r="U37" s="30">
        <v>39562.383661100677</v>
      </c>
      <c r="V37" s="30">
        <v>38871.422523513022</v>
      </c>
      <c r="W37" s="30">
        <v>38747.569071467442</v>
      </c>
      <c r="X37" s="30">
        <v>38526.97231714111</v>
      </c>
      <c r="Y37" s="30">
        <v>37752.59014200019</v>
      </c>
      <c r="Z37" s="30">
        <v>37515.051017262202</v>
      </c>
      <c r="AA37" s="30">
        <v>37490.519336029676</v>
      </c>
      <c r="AB37" s="30">
        <v>37646.581361582947</v>
      </c>
      <c r="AC37" s="30">
        <v>37820.276917329262</v>
      </c>
      <c r="AD37" s="30">
        <v>37995.655745818061</v>
      </c>
      <c r="AE37" s="30">
        <v>38013.044427209352</v>
      </c>
      <c r="AF37" s="30">
        <v>37753.225271098243</v>
      </c>
      <c r="AG37" s="30">
        <v>37649.617568540096</v>
      </c>
      <c r="AH37" s="30">
        <v>37451.526542854852</v>
      </c>
      <c r="AI37" s="30">
        <v>36936.011533539669</v>
      </c>
      <c r="AJ37" s="30">
        <v>36448.560068115257</v>
      </c>
      <c r="AK37" s="30">
        <v>36017.809458241747</v>
      </c>
      <c r="AL37" s="30">
        <v>35808.428891476913</v>
      </c>
      <c r="AM37" s="30">
        <v>35666.795318957062</v>
      </c>
      <c r="AN37" s="30">
        <v>35275.731261958223</v>
      </c>
      <c r="AO37" s="30">
        <v>35030.514160451159</v>
      </c>
      <c r="AP37" s="30">
        <v>34860.39375743625</v>
      </c>
      <c r="AQ37" s="30">
        <v>34763.849996569319</v>
      </c>
      <c r="AR37" s="30">
        <v>34736.588505322521</v>
      </c>
      <c r="AS37" s="30">
        <v>34619.757424536678</v>
      </c>
      <c r="AT37" s="30">
        <v>34448.46088332792</v>
      </c>
      <c r="AU37" s="30">
        <v>34302.697197701928</v>
      </c>
      <c r="AV37" s="30">
        <v>34310.813353184516</v>
      </c>
      <c r="AW37" s="30">
        <v>34153.391152177821</v>
      </c>
      <c r="AX37" s="30">
        <v>33899.975328927256</v>
      </c>
      <c r="AY37" s="30">
        <v>33724.952335933835</v>
      </c>
      <c r="AZ37" s="30">
        <v>33512.599480084413</v>
      </c>
    </row>
    <row r="38" spans="1:52" ht="12" customHeight="1" x14ac:dyDescent="0.45">
      <c r="A38" s="57" t="s">
        <v>12</v>
      </c>
      <c r="B38" s="32">
        <v>9087.9664180758446</v>
      </c>
      <c r="C38" s="32">
        <v>9348.831461638043</v>
      </c>
      <c r="D38" s="32">
        <v>8948.4403342771038</v>
      </c>
      <c r="E38" s="32">
        <v>9389.5100845235593</v>
      </c>
      <c r="F38" s="32">
        <v>9740.5047234127487</v>
      </c>
      <c r="G38" s="32">
        <v>9294.5709171332819</v>
      </c>
      <c r="H38" s="32">
        <v>9954.7089229339563</v>
      </c>
      <c r="I38" s="32">
        <v>9758.8599625863681</v>
      </c>
      <c r="J38" s="32">
        <v>9558.3443356103799</v>
      </c>
      <c r="K38" s="32">
        <v>7392.4395106273705</v>
      </c>
      <c r="L38" s="32">
        <v>8325.878913847806</v>
      </c>
      <c r="M38" s="32">
        <v>8583.0632851398132</v>
      </c>
      <c r="N38" s="32">
        <v>8158.2704117879757</v>
      </c>
      <c r="O38" s="32">
        <v>7693.2156670539607</v>
      </c>
      <c r="P38" s="32">
        <v>7442.6500127191221</v>
      </c>
      <c r="Q38" s="32">
        <v>7701.3678435190704</v>
      </c>
      <c r="R38" s="32">
        <v>7543.8431892488688</v>
      </c>
      <c r="S38" s="32">
        <v>7870.3572994452397</v>
      </c>
      <c r="T38" s="32">
        <v>7727.5650362490414</v>
      </c>
      <c r="U38" s="32">
        <v>7719.6344526738967</v>
      </c>
      <c r="V38" s="32">
        <v>7659.3744541059159</v>
      </c>
      <c r="W38" s="32">
        <v>7645.7091628265971</v>
      </c>
      <c r="X38" s="32">
        <v>7623.5150278882766</v>
      </c>
      <c r="Y38" s="32">
        <v>7596.9988134407395</v>
      </c>
      <c r="Z38" s="32">
        <v>7530.9340189151753</v>
      </c>
      <c r="AA38" s="32">
        <v>7515.6973250473611</v>
      </c>
      <c r="AB38" s="32">
        <v>7521.8040292236874</v>
      </c>
      <c r="AC38" s="32">
        <v>7534.8179324598068</v>
      </c>
      <c r="AD38" s="32">
        <v>7528.7547293385569</v>
      </c>
      <c r="AE38" s="32">
        <v>7531.7283520286346</v>
      </c>
      <c r="AF38" s="32">
        <v>7534.6592681244338</v>
      </c>
      <c r="AG38" s="32">
        <v>7532.1083534057316</v>
      </c>
      <c r="AH38" s="32">
        <v>7539.2934769577641</v>
      </c>
      <c r="AI38" s="32">
        <v>7552.5885127570409</v>
      </c>
      <c r="AJ38" s="32">
        <v>7538.1135958066479</v>
      </c>
      <c r="AK38" s="32">
        <v>7531.5733021372762</v>
      </c>
      <c r="AL38" s="32">
        <v>7545.8211820419519</v>
      </c>
      <c r="AM38" s="32">
        <v>7546.0650577362485</v>
      </c>
      <c r="AN38" s="32">
        <v>7550.5342740560573</v>
      </c>
      <c r="AO38" s="32">
        <v>7553.5804760651863</v>
      </c>
      <c r="AP38" s="32">
        <v>7531.5446641791777</v>
      </c>
      <c r="AQ38" s="32">
        <v>7558.6465318397404</v>
      </c>
      <c r="AR38" s="32">
        <v>7546.2846746918949</v>
      </c>
      <c r="AS38" s="32">
        <v>7543.3316902962515</v>
      </c>
      <c r="AT38" s="32">
        <v>7558.2034718453551</v>
      </c>
      <c r="AU38" s="32">
        <v>7591.6218141568424</v>
      </c>
      <c r="AV38" s="32">
        <v>7636.0992093888917</v>
      </c>
      <c r="AW38" s="32">
        <v>7652.4649065409649</v>
      </c>
      <c r="AX38" s="32">
        <v>7681.5081873368863</v>
      </c>
      <c r="AY38" s="32">
        <v>7710.7020027154294</v>
      </c>
      <c r="AZ38" s="32">
        <v>7746.3968111053418</v>
      </c>
    </row>
    <row r="39" spans="1:52" ht="12" customHeight="1" x14ac:dyDescent="0.45">
      <c r="A39" s="33"/>
      <c r="B39" s="34"/>
      <c r="C39" s="34"/>
      <c r="D39" s="34"/>
      <c r="E39" s="34"/>
      <c r="F39" s="34"/>
      <c r="G39" s="34"/>
      <c r="H39" s="34"/>
      <c r="I39" s="34"/>
      <c r="J39" s="34"/>
      <c r="K39" s="34"/>
      <c r="L39" s="34"/>
      <c r="M39" s="34"/>
      <c r="N39" s="34"/>
      <c r="O39" s="34"/>
      <c r="P39" s="34"/>
      <c r="Q39" s="34"/>
      <c r="R39" s="34"/>
      <c r="S39" s="34"/>
      <c r="T39" s="34"/>
      <c r="U39" s="34"/>
      <c r="V39" s="34"/>
      <c r="W39" s="34"/>
      <c r="X39" s="34"/>
      <c r="Y39" s="34"/>
      <c r="Z39" s="34"/>
      <c r="AA39" s="34"/>
      <c r="AB39" s="34"/>
      <c r="AC39" s="34"/>
      <c r="AD39" s="34"/>
      <c r="AE39" s="34"/>
      <c r="AF39" s="34"/>
      <c r="AG39" s="34"/>
      <c r="AH39" s="34"/>
      <c r="AI39" s="34"/>
      <c r="AJ39" s="34"/>
      <c r="AK39" s="34"/>
      <c r="AL39" s="34"/>
      <c r="AM39" s="34"/>
      <c r="AN39" s="34"/>
      <c r="AO39" s="34"/>
      <c r="AP39" s="34"/>
      <c r="AQ39" s="34"/>
      <c r="AR39" s="34"/>
      <c r="AS39" s="34"/>
      <c r="AT39" s="34"/>
      <c r="AU39" s="34"/>
      <c r="AV39" s="34"/>
      <c r="AW39" s="34"/>
      <c r="AX39" s="34"/>
      <c r="AY39" s="34"/>
      <c r="AZ39" s="34"/>
    </row>
    <row r="40" spans="1:52" ht="12" customHeight="1" x14ac:dyDescent="0.45">
      <c r="A40" s="27" t="s">
        <v>39</v>
      </c>
      <c r="B40" s="28"/>
      <c r="C40" s="28"/>
      <c r="D40" s="28"/>
      <c r="E40" s="28"/>
      <c r="F40" s="28"/>
      <c r="G40" s="28"/>
      <c r="H40" s="28"/>
      <c r="I40" s="28"/>
      <c r="J40" s="28"/>
      <c r="K40" s="28"/>
      <c r="L40" s="28"/>
      <c r="M40" s="28"/>
      <c r="N40" s="28"/>
      <c r="O40" s="28"/>
      <c r="P40" s="28"/>
      <c r="Q40" s="28"/>
      <c r="R40" s="28"/>
      <c r="S40" s="28"/>
      <c r="T40" s="28"/>
      <c r="U40" s="28"/>
      <c r="V40" s="28"/>
      <c r="W40" s="28"/>
      <c r="X40" s="28"/>
      <c r="Y40" s="28"/>
      <c r="Z40" s="28"/>
      <c r="AA40" s="28"/>
      <c r="AB40" s="28"/>
      <c r="AC40" s="28"/>
      <c r="AD40" s="28"/>
      <c r="AE40" s="28"/>
      <c r="AF40" s="28"/>
      <c r="AG40" s="28"/>
      <c r="AH40" s="28"/>
      <c r="AI40" s="28"/>
      <c r="AJ40" s="28"/>
      <c r="AK40" s="28"/>
      <c r="AL40" s="28"/>
      <c r="AM40" s="28"/>
      <c r="AN40" s="28"/>
      <c r="AO40" s="28"/>
      <c r="AP40" s="28"/>
      <c r="AQ40" s="28"/>
      <c r="AR40" s="28"/>
      <c r="AS40" s="28"/>
      <c r="AT40" s="28"/>
      <c r="AU40" s="28"/>
      <c r="AV40" s="28"/>
      <c r="AW40" s="28"/>
      <c r="AX40" s="28"/>
      <c r="AY40" s="28"/>
      <c r="AZ40" s="28"/>
    </row>
    <row r="41" spans="1:52" ht="12" customHeight="1" x14ac:dyDescent="0.45">
      <c r="A41" s="43" t="s">
        <v>40</v>
      </c>
      <c r="B41" s="44">
        <v>272820.17570023658</v>
      </c>
      <c r="C41" s="44">
        <v>256979.94730032622</v>
      </c>
      <c r="D41" s="44">
        <v>248499.97016434293</v>
      </c>
      <c r="E41" s="44">
        <v>260437.77525665643</v>
      </c>
      <c r="F41" s="44">
        <v>265381.51004220691</v>
      </c>
      <c r="G41" s="44">
        <v>258609.01628993941</v>
      </c>
      <c r="H41" s="44">
        <v>261297.74574286063</v>
      </c>
      <c r="I41" s="44">
        <v>260554.37688262723</v>
      </c>
      <c r="J41" s="44">
        <v>241314.35568418552</v>
      </c>
      <c r="K41" s="44">
        <v>173064.29101275542</v>
      </c>
      <c r="L41" s="44">
        <v>212982.05812414864</v>
      </c>
      <c r="M41" s="44">
        <v>206269.74219980909</v>
      </c>
      <c r="N41" s="44">
        <v>193435.93853523029</v>
      </c>
      <c r="O41" s="44">
        <v>195920.46741011881</v>
      </c>
      <c r="P41" s="44">
        <v>199134.11645739042</v>
      </c>
      <c r="Q41" s="44">
        <v>202131.44314393989</v>
      </c>
      <c r="R41" s="44">
        <v>196505.79924758902</v>
      </c>
      <c r="S41" s="44">
        <v>198974.76432510815</v>
      </c>
      <c r="T41" s="44">
        <v>188527.07766982776</v>
      </c>
      <c r="U41" s="44">
        <v>186433.26031833878</v>
      </c>
      <c r="V41" s="44">
        <v>183218.23500520631</v>
      </c>
      <c r="W41" s="44">
        <v>182675.55276196593</v>
      </c>
      <c r="X41" s="44">
        <v>181308.43589706603</v>
      </c>
      <c r="Y41" s="44">
        <v>177390.30175463163</v>
      </c>
      <c r="Z41" s="44">
        <v>176290.64922825713</v>
      </c>
      <c r="AA41" s="44">
        <v>176116.78313429121</v>
      </c>
      <c r="AB41" s="44">
        <v>176741.46991506411</v>
      </c>
      <c r="AC41" s="44">
        <v>177494.10759977149</v>
      </c>
      <c r="AD41" s="44">
        <v>178150.96452954947</v>
      </c>
      <c r="AE41" s="44">
        <v>178037.22973448515</v>
      </c>
      <c r="AF41" s="44">
        <v>176708.80050076733</v>
      </c>
      <c r="AG41" s="44">
        <v>176098.31209235097</v>
      </c>
      <c r="AH41" s="44">
        <v>174619.7562018254</v>
      </c>
      <c r="AI41" s="44">
        <v>171757.38397327648</v>
      </c>
      <c r="AJ41" s="44">
        <v>168444.33371910427</v>
      </c>
      <c r="AK41" s="44">
        <v>165373.68726757407</v>
      </c>
      <c r="AL41" s="44">
        <v>163650.41479650137</v>
      </c>
      <c r="AM41" s="44">
        <v>160896.22865036831</v>
      </c>
      <c r="AN41" s="44">
        <v>156997.42116075935</v>
      </c>
      <c r="AO41" s="44">
        <v>154000.08042528448</v>
      </c>
      <c r="AP41" s="44">
        <v>150878.44964855831</v>
      </c>
      <c r="AQ41" s="44">
        <v>149056.67783440478</v>
      </c>
      <c r="AR41" s="44">
        <v>146670.44255344308</v>
      </c>
      <c r="AS41" s="44">
        <v>143989.90679622378</v>
      </c>
      <c r="AT41" s="44">
        <v>140279.26939194067</v>
      </c>
      <c r="AU41" s="44">
        <v>138145.22144344772</v>
      </c>
      <c r="AV41" s="44">
        <v>135505.92400572915</v>
      </c>
      <c r="AW41" s="44">
        <v>130229.10847535591</v>
      </c>
      <c r="AX41" s="44">
        <v>127078.6936705859</v>
      </c>
      <c r="AY41" s="44">
        <v>119897.1217622445</v>
      </c>
      <c r="AZ41" s="44">
        <v>115004.6135680383</v>
      </c>
    </row>
    <row r="42" spans="1:52" ht="12" customHeight="1" x14ac:dyDescent="0.45">
      <c r="A42" s="56" t="s">
        <v>11</v>
      </c>
      <c r="B42" s="30">
        <v>261979.52544598191</v>
      </c>
      <c r="C42" s="30">
        <v>245791.68303580314</v>
      </c>
      <c r="D42" s="30">
        <v>238042.06952199194</v>
      </c>
      <c r="E42" s="30">
        <v>249384.30806626234</v>
      </c>
      <c r="F42" s="30">
        <v>253774.2097405284</v>
      </c>
      <c r="G42" s="30">
        <v>247749.7380257863</v>
      </c>
      <c r="H42" s="30">
        <v>249631.50667020926</v>
      </c>
      <c r="I42" s="30">
        <v>249208.71199509822</v>
      </c>
      <c r="J42" s="30">
        <v>230549.84143521512</v>
      </c>
      <c r="K42" s="30">
        <v>165086.98604238208</v>
      </c>
      <c r="L42" s="30">
        <v>203522.6231081982</v>
      </c>
      <c r="M42" s="30">
        <v>196902.97697402991</v>
      </c>
      <c r="N42" s="30">
        <v>184828.40899974186</v>
      </c>
      <c r="O42" s="30">
        <v>187757.07333535753</v>
      </c>
      <c r="P42" s="30">
        <v>191117.36398764091</v>
      </c>
      <c r="Q42" s="30">
        <v>193692.75779541375</v>
      </c>
      <c r="R42" s="30">
        <v>187989.34271130338</v>
      </c>
      <c r="S42" s="30">
        <v>189964.62656233253</v>
      </c>
      <c r="T42" s="30">
        <v>179727.62329729547</v>
      </c>
      <c r="U42" s="30">
        <v>177700.79506394302</v>
      </c>
      <c r="V42" s="30">
        <v>174598.44465278421</v>
      </c>
      <c r="W42" s="30">
        <v>174052.82366024063</v>
      </c>
      <c r="X42" s="30">
        <v>172741.73622300496</v>
      </c>
      <c r="Y42" s="30">
        <v>168855.44794499245</v>
      </c>
      <c r="Z42" s="30">
        <v>167852.58668312323</v>
      </c>
      <c r="AA42" s="30">
        <v>167712.52147365501</v>
      </c>
      <c r="AB42" s="30">
        <v>168328.03090383828</v>
      </c>
      <c r="AC42" s="30">
        <v>169062.46420544272</v>
      </c>
      <c r="AD42" s="30">
        <v>169708.70559376437</v>
      </c>
      <c r="AE42" s="30">
        <v>169608.92461150527</v>
      </c>
      <c r="AF42" s="30">
        <v>168281.40547715788</v>
      </c>
      <c r="AG42" s="30">
        <v>167686.83379720149</v>
      </c>
      <c r="AH42" s="30">
        <v>166254.03428139916</v>
      </c>
      <c r="AI42" s="30">
        <v>163441.36227910919</v>
      </c>
      <c r="AJ42" s="30">
        <v>160267.69150741427</v>
      </c>
      <c r="AK42" s="30">
        <v>157341.53596028479</v>
      </c>
      <c r="AL42" s="30">
        <v>155697.95560119746</v>
      </c>
      <c r="AM42" s="30">
        <v>153185.9345469643</v>
      </c>
      <c r="AN42" s="30">
        <v>149556.59916416521</v>
      </c>
      <c r="AO42" s="30">
        <v>146741.68286122853</v>
      </c>
      <c r="AP42" s="30">
        <v>143958.22048108256</v>
      </c>
      <c r="AQ42" s="30">
        <v>142232.31300179061</v>
      </c>
      <c r="AR42" s="30">
        <v>140094.55922531075</v>
      </c>
      <c r="AS42" s="30">
        <v>137599.67021785249</v>
      </c>
      <c r="AT42" s="30">
        <v>134058.44506934329</v>
      </c>
      <c r="AU42" s="30">
        <v>131945.28955983478</v>
      </c>
      <c r="AV42" s="30">
        <v>129395.25582687848</v>
      </c>
      <c r="AW42" s="30">
        <v>124402.6747802665</v>
      </c>
      <c r="AX42" s="30">
        <v>121277.92905061124</v>
      </c>
      <c r="AY42" s="30">
        <v>114276.13796405244</v>
      </c>
      <c r="AZ42" s="30">
        <v>109516.77591198366</v>
      </c>
    </row>
    <row r="43" spans="1:52" ht="12" customHeight="1" x14ac:dyDescent="0.45">
      <c r="A43" s="57" t="s">
        <v>12</v>
      </c>
      <c r="B43" s="32">
        <v>10840.650254254686</v>
      </c>
      <c r="C43" s="32">
        <v>11188.264264523079</v>
      </c>
      <c r="D43" s="32">
        <v>10457.900642350975</v>
      </c>
      <c r="E43" s="32">
        <v>11053.467190394102</v>
      </c>
      <c r="F43" s="32">
        <v>11607.300301678488</v>
      </c>
      <c r="G43" s="32">
        <v>10859.278264153119</v>
      </c>
      <c r="H43" s="32">
        <v>11666.239072651375</v>
      </c>
      <c r="I43" s="32">
        <v>11345.664887529019</v>
      </c>
      <c r="J43" s="32">
        <v>10764.514248970409</v>
      </c>
      <c r="K43" s="32">
        <v>7977.3049703733359</v>
      </c>
      <c r="L43" s="32">
        <v>9459.4350159504265</v>
      </c>
      <c r="M43" s="32">
        <v>9366.7652257791851</v>
      </c>
      <c r="N43" s="32">
        <v>8607.5295354884365</v>
      </c>
      <c r="O43" s="32">
        <v>8163.3940747612751</v>
      </c>
      <c r="P43" s="32">
        <v>8016.7524697495246</v>
      </c>
      <c r="Q43" s="32">
        <v>8438.6853485261418</v>
      </c>
      <c r="R43" s="32">
        <v>8516.4565362856356</v>
      </c>
      <c r="S43" s="32">
        <v>9010.1377627756119</v>
      </c>
      <c r="T43" s="32">
        <v>8799.4543725322837</v>
      </c>
      <c r="U43" s="32">
        <v>8732.4652543957673</v>
      </c>
      <c r="V43" s="32">
        <v>8619.7903524221074</v>
      </c>
      <c r="W43" s="32">
        <v>8622.7291017252974</v>
      </c>
      <c r="X43" s="32">
        <v>8566.6996740610612</v>
      </c>
      <c r="Y43" s="32">
        <v>8534.853809639164</v>
      </c>
      <c r="Z43" s="32">
        <v>8438.0625451338965</v>
      </c>
      <c r="AA43" s="32">
        <v>8404.2616606361935</v>
      </c>
      <c r="AB43" s="32">
        <v>8413.4390112258206</v>
      </c>
      <c r="AC43" s="32">
        <v>8431.6433943287739</v>
      </c>
      <c r="AD43" s="32">
        <v>8442.2589357851048</v>
      </c>
      <c r="AE43" s="32">
        <v>8428.3051229798912</v>
      </c>
      <c r="AF43" s="32">
        <v>8427.3950236094533</v>
      </c>
      <c r="AG43" s="32">
        <v>8411.4782951494999</v>
      </c>
      <c r="AH43" s="32">
        <v>8365.7219204262365</v>
      </c>
      <c r="AI43" s="32">
        <v>8316.0216941672843</v>
      </c>
      <c r="AJ43" s="32">
        <v>8176.6422116900012</v>
      </c>
      <c r="AK43" s="32">
        <v>8032.1513072892976</v>
      </c>
      <c r="AL43" s="32">
        <v>7952.4591953039089</v>
      </c>
      <c r="AM43" s="32">
        <v>7710.2941034039986</v>
      </c>
      <c r="AN43" s="32">
        <v>7440.8219965941353</v>
      </c>
      <c r="AO43" s="32">
        <v>7258.3975640559529</v>
      </c>
      <c r="AP43" s="32">
        <v>6920.2291674757416</v>
      </c>
      <c r="AQ43" s="32">
        <v>6824.3648326141611</v>
      </c>
      <c r="AR43" s="32">
        <v>6575.8833281323323</v>
      </c>
      <c r="AS43" s="32">
        <v>6390.2365783712885</v>
      </c>
      <c r="AT43" s="32">
        <v>6220.8243225973983</v>
      </c>
      <c r="AU43" s="32">
        <v>6199.9318836129314</v>
      </c>
      <c r="AV43" s="32">
        <v>6110.6681788506648</v>
      </c>
      <c r="AW43" s="32">
        <v>5826.4336950894103</v>
      </c>
      <c r="AX43" s="32">
        <v>5800.7646199746468</v>
      </c>
      <c r="AY43" s="32">
        <v>5620.9837981920555</v>
      </c>
      <c r="AZ43" s="32">
        <v>5487.837656054644</v>
      </c>
    </row>
    <row r="44" spans="1:52" ht="12" customHeight="1" x14ac:dyDescent="0.45">
      <c r="A44" s="58" t="s">
        <v>41</v>
      </c>
      <c r="B44" s="44">
        <v>248483.88100559459</v>
      </c>
      <c r="C44" s="44">
        <v>236528.97931171278</v>
      </c>
      <c r="D44" s="44">
        <v>229289.62545838839</v>
      </c>
      <c r="E44" s="44">
        <v>239790.28048841824</v>
      </c>
      <c r="F44" s="44">
        <v>238300.46383941802</v>
      </c>
      <c r="G44" s="44">
        <v>226719.57774297954</v>
      </c>
      <c r="H44" s="44">
        <v>230220.34810671466</v>
      </c>
      <c r="I44" s="44">
        <v>222608.69579094386</v>
      </c>
      <c r="J44" s="44">
        <v>208721.65909693501</v>
      </c>
      <c r="K44" s="44">
        <v>148674.4264832937</v>
      </c>
      <c r="L44" s="44">
        <v>183354.25409232281</v>
      </c>
      <c r="M44" s="44">
        <v>181673.72590603831</v>
      </c>
      <c r="N44" s="44">
        <v>176299.72203683556</v>
      </c>
      <c r="O44" s="44">
        <v>176378.18358804644</v>
      </c>
      <c r="P44" s="44">
        <v>175842.588141657</v>
      </c>
      <c r="Q44" s="44">
        <v>178483.91338641514</v>
      </c>
      <c r="R44" s="44">
        <v>173579.81569731823</v>
      </c>
      <c r="S44" s="44">
        <v>176029.15823242642</v>
      </c>
      <c r="T44" s="44">
        <v>165666.18677086511</v>
      </c>
      <c r="U44" s="44">
        <v>163441.15390054826</v>
      </c>
      <c r="V44" s="44">
        <v>160501.35283485174</v>
      </c>
      <c r="W44" s="44">
        <v>159969.02479208077</v>
      </c>
      <c r="X44" s="44">
        <v>158444.69414383385</v>
      </c>
      <c r="Y44" s="44">
        <v>154757.86634263158</v>
      </c>
      <c r="Z44" s="44">
        <v>153751.3495151489</v>
      </c>
      <c r="AA44" s="44">
        <v>153549.26610750117</v>
      </c>
      <c r="AB44" s="44">
        <v>154043.89845045088</v>
      </c>
      <c r="AC44" s="44">
        <v>154641.3817209432</v>
      </c>
      <c r="AD44" s="44">
        <v>155133.30695677508</v>
      </c>
      <c r="AE44" s="44">
        <v>154872.35548515094</v>
      </c>
      <c r="AF44" s="44">
        <v>153556.2148066606</v>
      </c>
      <c r="AG44" s="44">
        <v>152958.50923739871</v>
      </c>
      <c r="AH44" s="44">
        <v>151410.93867463808</v>
      </c>
      <c r="AI44" s="44">
        <v>148795.66907444992</v>
      </c>
      <c r="AJ44" s="44">
        <v>145779.2177244004</v>
      </c>
      <c r="AK44" s="44">
        <v>143062.84609837426</v>
      </c>
      <c r="AL44" s="44">
        <v>141503.1495384812</v>
      </c>
      <c r="AM44" s="44">
        <v>139095.98948623496</v>
      </c>
      <c r="AN44" s="44">
        <v>135738.21245464633</v>
      </c>
      <c r="AO44" s="44">
        <v>133092.97028067033</v>
      </c>
      <c r="AP44" s="44">
        <v>130354.32168371054</v>
      </c>
      <c r="AQ44" s="44">
        <v>128691.80259887055</v>
      </c>
      <c r="AR44" s="44">
        <v>126511.83421375691</v>
      </c>
      <c r="AS44" s="44">
        <v>124049.56362489647</v>
      </c>
      <c r="AT44" s="44">
        <v>120695.85446112235</v>
      </c>
      <c r="AU44" s="44">
        <v>118623.23007248223</v>
      </c>
      <c r="AV44" s="44">
        <v>116136.85737086534</v>
      </c>
      <c r="AW44" s="44">
        <v>111468.69098341432</v>
      </c>
      <c r="AX44" s="44">
        <v>108484.00359685111</v>
      </c>
      <c r="AY44" s="44">
        <v>101869.27917984636</v>
      </c>
      <c r="AZ44" s="44">
        <v>97345.513625670093</v>
      </c>
    </row>
    <row r="45" spans="1:52" ht="12" customHeight="1" x14ac:dyDescent="0.45">
      <c r="A45" s="59" t="s">
        <v>11</v>
      </c>
      <c r="B45" s="30">
        <v>239286.83082262333</v>
      </c>
      <c r="C45" s="30">
        <v>227044.80834274658</v>
      </c>
      <c r="D45" s="30">
        <v>220532.44651042824</v>
      </c>
      <c r="E45" s="30">
        <v>230452.58029537665</v>
      </c>
      <c r="F45" s="30">
        <v>228618.25234926125</v>
      </c>
      <c r="G45" s="30">
        <v>217871.28120450545</v>
      </c>
      <c r="H45" s="30">
        <v>220576.88184420619</v>
      </c>
      <c r="I45" s="30">
        <v>213490.88346325251</v>
      </c>
      <c r="J45" s="30">
        <v>200004.86804050338</v>
      </c>
      <c r="K45" s="30">
        <v>142266.3510092725</v>
      </c>
      <c r="L45" s="30">
        <v>175764.79103948435</v>
      </c>
      <c r="M45" s="30">
        <v>174141.59738812479</v>
      </c>
      <c r="N45" s="30">
        <v>169294.30980873416</v>
      </c>
      <c r="O45" s="30">
        <v>169659.77843214944</v>
      </c>
      <c r="P45" s="30">
        <v>169473.29983776627</v>
      </c>
      <c r="Q45" s="30">
        <v>171865.92151138862</v>
      </c>
      <c r="R45" s="30">
        <v>167084.38647963054</v>
      </c>
      <c r="S45" s="30">
        <v>169267.90822733811</v>
      </c>
      <c r="T45" s="30">
        <v>159214.14792863233</v>
      </c>
      <c r="U45" s="30">
        <v>157096.66952144008</v>
      </c>
      <c r="V45" s="30">
        <v>154274.98618509228</v>
      </c>
      <c r="W45" s="30">
        <v>153763.90059050408</v>
      </c>
      <c r="X45" s="30">
        <v>152332.45864090126</v>
      </c>
      <c r="Y45" s="30">
        <v>148688.03819136388</v>
      </c>
      <c r="Z45" s="30">
        <v>147782.08126536332</v>
      </c>
      <c r="AA45" s="30">
        <v>147626.86631744631</v>
      </c>
      <c r="AB45" s="30">
        <v>148126.59274449534</v>
      </c>
      <c r="AC45" s="30">
        <v>148719.15080433676</v>
      </c>
      <c r="AD45" s="30">
        <v>149209.70362208993</v>
      </c>
      <c r="AE45" s="30">
        <v>148968.70801065111</v>
      </c>
      <c r="AF45" s="30">
        <v>147664.46744662683</v>
      </c>
      <c r="AG45" s="30">
        <v>147081.00506524186</v>
      </c>
      <c r="AH45" s="30">
        <v>145563.66084818111</v>
      </c>
      <c r="AI45" s="30">
        <v>142970.56405513457</v>
      </c>
      <c r="AJ45" s="30">
        <v>140003.28010278591</v>
      </c>
      <c r="AK45" s="30">
        <v>137335.41963854595</v>
      </c>
      <c r="AL45" s="30">
        <v>135801.23621796322</v>
      </c>
      <c r="AM45" s="30">
        <v>133445.8750656952</v>
      </c>
      <c r="AN45" s="30">
        <v>130124.78614245779</v>
      </c>
      <c r="AO45" s="30">
        <v>127559.53923141096</v>
      </c>
      <c r="AP45" s="30">
        <v>125002.4273124474</v>
      </c>
      <c r="AQ45" s="30">
        <v>123352.19048195369</v>
      </c>
      <c r="AR45" s="30">
        <v>121315.60364244922</v>
      </c>
      <c r="AS45" s="30">
        <v>118959.2165644623</v>
      </c>
      <c r="AT45" s="30">
        <v>115662.39187141541</v>
      </c>
      <c r="AU45" s="30">
        <v>113603.05810767376</v>
      </c>
      <c r="AV45" s="30">
        <v>111134.72154156306</v>
      </c>
      <c r="AW45" s="30">
        <v>106570.09556637572</v>
      </c>
      <c r="AX45" s="30">
        <v>103607.34551263128</v>
      </c>
      <c r="AY45" s="30">
        <v>97051.02410318976</v>
      </c>
      <c r="AZ45" s="30">
        <v>92580.809242393705</v>
      </c>
    </row>
    <row r="46" spans="1:52" ht="12" customHeight="1" x14ac:dyDescent="0.45">
      <c r="A46" s="60" t="s">
        <v>12</v>
      </c>
      <c r="B46" s="32">
        <v>9197.0501829712539</v>
      </c>
      <c r="C46" s="32">
        <v>9484.1709689662057</v>
      </c>
      <c r="D46" s="32">
        <v>8757.1789479601393</v>
      </c>
      <c r="E46" s="32">
        <v>9337.7001930415863</v>
      </c>
      <c r="F46" s="32">
        <v>9682.2114901567584</v>
      </c>
      <c r="G46" s="32">
        <v>8848.2965384740874</v>
      </c>
      <c r="H46" s="32">
        <v>9643.4662625084711</v>
      </c>
      <c r="I46" s="32">
        <v>9117.8123276913666</v>
      </c>
      <c r="J46" s="32">
        <v>8716.7910564316408</v>
      </c>
      <c r="K46" s="32">
        <v>6408.0754740211942</v>
      </c>
      <c r="L46" s="32">
        <v>7589.4630528384496</v>
      </c>
      <c r="M46" s="32">
        <v>7532.1285179135029</v>
      </c>
      <c r="N46" s="32">
        <v>7005.4122281013861</v>
      </c>
      <c r="O46" s="32">
        <v>6718.4051558969968</v>
      </c>
      <c r="P46" s="32">
        <v>6369.2883038907248</v>
      </c>
      <c r="Q46" s="32">
        <v>6617.9918750265333</v>
      </c>
      <c r="R46" s="32">
        <v>6495.4292176877043</v>
      </c>
      <c r="S46" s="32">
        <v>6761.2500050883082</v>
      </c>
      <c r="T46" s="32">
        <v>6452.0388422327787</v>
      </c>
      <c r="U46" s="32">
        <v>6344.4843791081912</v>
      </c>
      <c r="V46" s="32">
        <v>6226.3666497594713</v>
      </c>
      <c r="W46" s="32">
        <v>6205.1242015766775</v>
      </c>
      <c r="X46" s="32">
        <v>6112.23550293259</v>
      </c>
      <c r="Y46" s="32">
        <v>6069.8281512676986</v>
      </c>
      <c r="Z46" s="32">
        <v>5969.2682497855913</v>
      </c>
      <c r="AA46" s="32">
        <v>5922.3997900548538</v>
      </c>
      <c r="AB46" s="32">
        <v>5917.3057059555558</v>
      </c>
      <c r="AC46" s="32">
        <v>5922.2309166064251</v>
      </c>
      <c r="AD46" s="32">
        <v>5923.6033346851409</v>
      </c>
      <c r="AE46" s="32">
        <v>5903.6474744998213</v>
      </c>
      <c r="AF46" s="32">
        <v>5891.7473600337617</v>
      </c>
      <c r="AG46" s="32">
        <v>5877.5041721568577</v>
      </c>
      <c r="AH46" s="32">
        <v>5847.2778264569542</v>
      </c>
      <c r="AI46" s="32">
        <v>5825.1050193153415</v>
      </c>
      <c r="AJ46" s="32">
        <v>5775.937621614491</v>
      </c>
      <c r="AK46" s="32">
        <v>5727.4264598283044</v>
      </c>
      <c r="AL46" s="32">
        <v>5701.9133205179805</v>
      </c>
      <c r="AM46" s="32">
        <v>5650.1144205397486</v>
      </c>
      <c r="AN46" s="32">
        <v>5613.4263121885588</v>
      </c>
      <c r="AO46" s="32">
        <v>5533.4310492593586</v>
      </c>
      <c r="AP46" s="32">
        <v>5351.8943712631481</v>
      </c>
      <c r="AQ46" s="32">
        <v>5339.6121169168628</v>
      </c>
      <c r="AR46" s="32">
        <v>5196.2305713076967</v>
      </c>
      <c r="AS46" s="32">
        <v>5090.3470604341692</v>
      </c>
      <c r="AT46" s="32">
        <v>5033.4625897069373</v>
      </c>
      <c r="AU46" s="32">
        <v>5020.1719648084745</v>
      </c>
      <c r="AV46" s="32">
        <v>5002.1358293022849</v>
      </c>
      <c r="AW46" s="32">
        <v>4898.5954170385958</v>
      </c>
      <c r="AX46" s="32">
        <v>4876.6580842198309</v>
      </c>
      <c r="AY46" s="32">
        <v>4818.2550766565928</v>
      </c>
      <c r="AZ46" s="32">
        <v>4764.7043832763911</v>
      </c>
    </row>
    <row r="47" spans="1:52" ht="12" customHeight="1" x14ac:dyDescent="0.45">
      <c r="A47" s="58" t="s">
        <v>42</v>
      </c>
      <c r="B47" s="44">
        <v>24336.294694642009</v>
      </c>
      <c r="C47" s="44">
        <v>20450.967988613451</v>
      </c>
      <c r="D47" s="44">
        <v>19210.344705954536</v>
      </c>
      <c r="E47" s="44">
        <v>20647.494768238215</v>
      </c>
      <c r="F47" s="44">
        <v>27081.046202788886</v>
      </c>
      <c r="G47" s="44">
        <v>31889.438546959878</v>
      </c>
      <c r="H47" s="44">
        <v>31077.397636145972</v>
      </c>
      <c r="I47" s="44">
        <v>37945.681091683371</v>
      </c>
      <c r="J47" s="44">
        <v>32592.69658725051</v>
      </c>
      <c r="K47" s="44">
        <v>24389.864529461702</v>
      </c>
      <c r="L47" s="44">
        <v>29627.804031825824</v>
      </c>
      <c r="M47" s="44">
        <v>24596.016293770801</v>
      </c>
      <c r="N47" s="44">
        <v>17136.216498394748</v>
      </c>
      <c r="O47" s="44">
        <v>19542.283822072386</v>
      </c>
      <c r="P47" s="44">
        <v>23291.528315733431</v>
      </c>
      <c r="Q47" s="44">
        <v>23647.529757524739</v>
      </c>
      <c r="R47" s="44">
        <v>22925.983550270783</v>
      </c>
      <c r="S47" s="44">
        <v>22945.606092681715</v>
      </c>
      <c r="T47" s="44">
        <v>22860.890898962636</v>
      </c>
      <c r="U47" s="44">
        <v>22992.106417790506</v>
      </c>
      <c r="V47" s="44">
        <v>22716.882170354584</v>
      </c>
      <c r="W47" s="44">
        <v>22706.52796988517</v>
      </c>
      <c r="X47" s="44">
        <v>22863.741753232189</v>
      </c>
      <c r="Y47" s="44">
        <v>22632.435412000028</v>
      </c>
      <c r="Z47" s="44">
        <v>22539.299713108208</v>
      </c>
      <c r="AA47" s="44">
        <v>22567.517026790039</v>
      </c>
      <c r="AB47" s="44">
        <v>22697.571464613211</v>
      </c>
      <c r="AC47" s="44">
        <v>22852.725878828307</v>
      </c>
      <c r="AD47" s="44">
        <v>23017.657572774417</v>
      </c>
      <c r="AE47" s="44">
        <v>23164.874249334218</v>
      </c>
      <c r="AF47" s="44">
        <v>23152.585694106729</v>
      </c>
      <c r="AG47" s="44">
        <v>23139.802854952282</v>
      </c>
      <c r="AH47" s="44">
        <v>23208.817527187319</v>
      </c>
      <c r="AI47" s="44">
        <v>22961.714898826554</v>
      </c>
      <c r="AJ47" s="44">
        <v>22665.115994703887</v>
      </c>
      <c r="AK47" s="44">
        <v>22310.841169199841</v>
      </c>
      <c r="AL47" s="44">
        <v>22147.265258020168</v>
      </c>
      <c r="AM47" s="44">
        <v>21800.239164133363</v>
      </c>
      <c r="AN47" s="44">
        <v>21259.208706113004</v>
      </c>
      <c r="AO47" s="44">
        <v>20907.110144614173</v>
      </c>
      <c r="AP47" s="44">
        <v>20524.127964847772</v>
      </c>
      <c r="AQ47" s="44">
        <v>20364.875235534204</v>
      </c>
      <c r="AR47" s="44">
        <v>20158.608339686176</v>
      </c>
      <c r="AS47" s="44">
        <v>19940.343171327313</v>
      </c>
      <c r="AT47" s="44">
        <v>19583.414930818333</v>
      </c>
      <c r="AU47" s="44">
        <v>19521.991370965479</v>
      </c>
      <c r="AV47" s="44">
        <v>19369.066634863801</v>
      </c>
      <c r="AW47" s="44">
        <v>18760.417491941596</v>
      </c>
      <c r="AX47" s="44">
        <v>18594.69007373479</v>
      </c>
      <c r="AY47" s="44">
        <v>18027.842582398149</v>
      </c>
      <c r="AZ47" s="44">
        <v>17659.099942368197</v>
      </c>
    </row>
    <row r="48" spans="1:52" ht="12" customHeight="1" x14ac:dyDescent="0.45">
      <c r="A48" s="59" t="s">
        <v>11</v>
      </c>
      <c r="B48" s="30">
        <v>22692.694623358577</v>
      </c>
      <c r="C48" s="30">
        <v>18746.874693056579</v>
      </c>
      <c r="D48" s="30">
        <v>17509.623011563701</v>
      </c>
      <c r="E48" s="30">
        <v>18931.7277708857</v>
      </c>
      <c r="F48" s="30">
        <v>25155.957391267159</v>
      </c>
      <c r="G48" s="30">
        <v>29878.456821280844</v>
      </c>
      <c r="H48" s="30">
        <v>29054.624826003066</v>
      </c>
      <c r="I48" s="30">
        <v>35717.82853184572</v>
      </c>
      <c r="J48" s="30">
        <v>30544.973394711742</v>
      </c>
      <c r="K48" s="30">
        <v>22820.63503310956</v>
      </c>
      <c r="L48" s="30">
        <v>27757.832068713848</v>
      </c>
      <c r="M48" s="30">
        <v>22761.379585905121</v>
      </c>
      <c r="N48" s="30">
        <v>15534.099191007697</v>
      </c>
      <c r="O48" s="30">
        <v>18097.294903208109</v>
      </c>
      <c r="P48" s="30">
        <v>21644.06414987463</v>
      </c>
      <c r="Q48" s="30">
        <v>21826.836284025128</v>
      </c>
      <c r="R48" s="30">
        <v>20904.956231672852</v>
      </c>
      <c r="S48" s="30">
        <v>20696.718334994413</v>
      </c>
      <c r="T48" s="30">
        <v>20513.47536866313</v>
      </c>
      <c r="U48" s="30">
        <v>20604.12554250293</v>
      </c>
      <c r="V48" s="30">
        <v>20323.458467691948</v>
      </c>
      <c r="W48" s="30">
        <v>20288.923069736549</v>
      </c>
      <c r="X48" s="30">
        <v>20409.277582103718</v>
      </c>
      <c r="Y48" s="30">
        <v>20167.409753628563</v>
      </c>
      <c r="Z48" s="30">
        <v>20070.505417759905</v>
      </c>
      <c r="AA48" s="30">
        <v>20085.655156208701</v>
      </c>
      <c r="AB48" s="30">
        <v>20201.438159342946</v>
      </c>
      <c r="AC48" s="30">
        <v>20343.313401105959</v>
      </c>
      <c r="AD48" s="30">
        <v>20499.001971674454</v>
      </c>
      <c r="AE48" s="30">
        <v>20640.21660085415</v>
      </c>
      <c r="AF48" s="30">
        <v>20616.938030531037</v>
      </c>
      <c r="AG48" s="30">
        <v>20605.828731959638</v>
      </c>
      <c r="AH48" s="30">
        <v>20690.373433218039</v>
      </c>
      <c r="AI48" s="30">
        <v>20470.798223974612</v>
      </c>
      <c r="AJ48" s="30">
        <v>20264.411404628376</v>
      </c>
      <c r="AK48" s="30">
        <v>20006.116321738846</v>
      </c>
      <c r="AL48" s="30">
        <v>19896.719383234238</v>
      </c>
      <c r="AM48" s="30">
        <v>19740.059481269112</v>
      </c>
      <c r="AN48" s="30">
        <v>19431.813021707429</v>
      </c>
      <c r="AO48" s="30">
        <v>19182.143629817579</v>
      </c>
      <c r="AP48" s="30">
        <v>18955.793168635177</v>
      </c>
      <c r="AQ48" s="30">
        <v>18880.122519836907</v>
      </c>
      <c r="AR48" s="30">
        <v>18778.955582861541</v>
      </c>
      <c r="AS48" s="30">
        <v>18640.453653390196</v>
      </c>
      <c r="AT48" s="30">
        <v>18396.053197927871</v>
      </c>
      <c r="AU48" s="30">
        <v>18342.231452161024</v>
      </c>
      <c r="AV48" s="30">
        <v>18260.534285315422</v>
      </c>
      <c r="AW48" s="30">
        <v>17832.579213890782</v>
      </c>
      <c r="AX48" s="30">
        <v>17670.583537979972</v>
      </c>
      <c r="AY48" s="30">
        <v>17225.113860862686</v>
      </c>
      <c r="AZ48" s="30">
        <v>16935.966669589943</v>
      </c>
    </row>
    <row r="49" spans="1:52" ht="12" customHeight="1" x14ac:dyDescent="0.45">
      <c r="A49" s="60" t="s">
        <v>12</v>
      </c>
      <c r="B49" s="32">
        <v>1643.600071283432</v>
      </c>
      <c r="C49" s="32">
        <v>1704.0932955568728</v>
      </c>
      <c r="D49" s="32">
        <v>1700.7216943908354</v>
      </c>
      <c r="E49" s="32">
        <v>1715.7669973525155</v>
      </c>
      <c r="F49" s="32">
        <v>1925.088811521729</v>
      </c>
      <c r="G49" s="32">
        <v>2010.9817256790329</v>
      </c>
      <c r="H49" s="32">
        <v>2022.7728101429045</v>
      </c>
      <c r="I49" s="32">
        <v>2227.8525598376518</v>
      </c>
      <c r="J49" s="32">
        <v>2047.7231925387684</v>
      </c>
      <c r="K49" s="32">
        <v>1569.2294963521413</v>
      </c>
      <c r="L49" s="32">
        <v>1869.9719631119767</v>
      </c>
      <c r="M49" s="32">
        <v>1834.6367078656815</v>
      </c>
      <c r="N49" s="32">
        <v>1602.1173073870505</v>
      </c>
      <c r="O49" s="32">
        <v>1444.9889188642785</v>
      </c>
      <c r="P49" s="32">
        <v>1647.4641658587993</v>
      </c>
      <c r="Q49" s="32">
        <v>1820.6934734996087</v>
      </c>
      <c r="R49" s="32">
        <v>2021.0273185979315</v>
      </c>
      <c r="S49" s="32">
        <v>2248.8877576873037</v>
      </c>
      <c r="T49" s="32">
        <v>2347.4155302995041</v>
      </c>
      <c r="U49" s="32">
        <v>2387.9808752875756</v>
      </c>
      <c r="V49" s="32">
        <v>2393.4237026626365</v>
      </c>
      <c r="W49" s="32">
        <v>2417.6049001486194</v>
      </c>
      <c r="X49" s="32">
        <v>2454.4641711284708</v>
      </c>
      <c r="Y49" s="32">
        <v>2465.0256583714659</v>
      </c>
      <c r="Z49" s="32">
        <v>2468.7942953483052</v>
      </c>
      <c r="AA49" s="32">
        <v>2481.8618705813401</v>
      </c>
      <c r="AB49" s="32">
        <v>2496.1333052702644</v>
      </c>
      <c r="AC49" s="32">
        <v>2509.4124777223478</v>
      </c>
      <c r="AD49" s="32">
        <v>2518.6556010999643</v>
      </c>
      <c r="AE49" s="32">
        <v>2524.6576484800689</v>
      </c>
      <c r="AF49" s="32">
        <v>2535.6476635756908</v>
      </c>
      <c r="AG49" s="32">
        <v>2533.9741229926431</v>
      </c>
      <c r="AH49" s="32">
        <v>2518.4440939692813</v>
      </c>
      <c r="AI49" s="32">
        <v>2490.9166748519419</v>
      </c>
      <c r="AJ49" s="32">
        <v>2400.7045900755097</v>
      </c>
      <c r="AK49" s="32">
        <v>2304.7248474609937</v>
      </c>
      <c r="AL49" s="32">
        <v>2250.5458747859284</v>
      </c>
      <c r="AM49" s="32">
        <v>2060.17968286425</v>
      </c>
      <c r="AN49" s="32">
        <v>1827.3956844055767</v>
      </c>
      <c r="AO49" s="32">
        <v>1724.9665147965943</v>
      </c>
      <c r="AP49" s="32">
        <v>1568.3347962125936</v>
      </c>
      <c r="AQ49" s="32">
        <v>1484.7527156972985</v>
      </c>
      <c r="AR49" s="32">
        <v>1379.6527568246358</v>
      </c>
      <c r="AS49" s="32">
        <v>1299.8895179371191</v>
      </c>
      <c r="AT49" s="32">
        <v>1187.3617328904609</v>
      </c>
      <c r="AU49" s="32">
        <v>1179.7599188044569</v>
      </c>
      <c r="AV49" s="32">
        <v>1108.5323495483801</v>
      </c>
      <c r="AW49" s="32">
        <v>927.83827805081432</v>
      </c>
      <c r="AX49" s="32">
        <v>924.10653575481626</v>
      </c>
      <c r="AY49" s="32">
        <v>802.72872153546223</v>
      </c>
      <c r="AZ49" s="32">
        <v>723.13327277825238</v>
      </c>
    </row>
    <row r="50" spans="1:52" ht="12" customHeight="1" x14ac:dyDescent="0.45">
      <c r="A50" s="33"/>
      <c r="B50" s="34"/>
      <c r="C50" s="34"/>
      <c r="D50" s="34"/>
      <c r="E50" s="34"/>
      <c r="F50" s="34"/>
      <c r="G50" s="34"/>
      <c r="H50" s="34"/>
      <c r="I50" s="34"/>
      <c r="J50" s="34"/>
      <c r="K50" s="34"/>
      <c r="L50" s="34"/>
      <c r="M50" s="34"/>
      <c r="N50" s="34"/>
      <c r="O50" s="34"/>
      <c r="P50" s="34"/>
      <c r="Q50" s="34"/>
      <c r="R50" s="34"/>
      <c r="S50" s="34"/>
      <c r="T50" s="34"/>
      <c r="U50" s="34"/>
      <c r="V50" s="34"/>
      <c r="W50" s="34"/>
      <c r="X50" s="34"/>
      <c r="Y50" s="34"/>
      <c r="Z50" s="34"/>
      <c r="AA50" s="34"/>
      <c r="AB50" s="34"/>
      <c r="AC50" s="34"/>
      <c r="AD50" s="34"/>
      <c r="AE50" s="34"/>
      <c r="AF50" s="34"/>
      <c r="AG50" s="34"/>
      <c r="AH50" s="34"/>
      <c r="AI50" s="34"/>
      <c r="AJ50" s="34"/>
      <c r="AK50" s="34"/>
      <c r="AL50" s="34"/>
      <c r="AM50" s="34"/>
      <c r="AN50" s="34"/>
      <c r="AO50" s="34"/>
      <c r="AP50" s="34"/>
      <c r="AQ50" s="34"/>
      <c r="AR50" s="34"/>
      <c r="AS50" s="34"/>
      <c r="AT50" s="34"/>
      <c r="AU50" s="34"/>
      <c r="AV50" s="34"/>
      <c r="AW50" s="34"/>
      <c r="AX50" s="34"/>
      <c r="AY50" s="34"/>
      <c r="AZ50" s="34"/>
    </row>
    <row r="51" spans="1:52" ht="12" customHeight="1" x14ac:dyDescent="0.45">
      <c r="A51" s="61" t="s">
        <v>43</v>
      </c>
      <c r="B51" s="44">
        <v>281.18488850933937</v>
      </c>
      <c r="C51" s="44">
        <v>272.2364651560045</v>
      </c>
      <c r="D51" s="44">
        <v>255.74593181628015</v>
      </c>
      <c r="E51" s="44">
        <v>246.3596268881397</v>
      </c>
      <c r="F51" s="44">
        <v>260.34011656777835</v>
      </c>
      <c r="G51" s="44">
        <v>281.49795752312247</v>
      </c>
      <c r="H51" s="44">
        <v>287.70001882305598</v>
      </c>
      <c r="I51" s="44">
        <v>312.7518666751119</v>
      </c>
      <c r="J51" s="44">
        <v>301.10978624922086</v>
      </c>
      <c r="K51" s="44">
        <v>246.7911805093247</v>
      </c>
      <c r="L51" s="44">
        <v>229.8043499399065</v>
      </c>
      <c r="M51" s="44">
        <v>248.42191598022782</v>
      </c>
      <c r="N51" s="44">
        <v>244.85225785211227</v>
      </c>
      <c r="O51" s="44">
        <v>242.69216959401427</v>
      </c>
      <c r="P51" s="44">
        <v>248.22100318587272</v>
      </c>
      <c r="Q51" s="44">
        <v>252.75404131724073</v>
      </c>
      <c r="R51" s="44">
        <v>250.83208023943831</v>
      </c>
      <c r="S51" s="44">
        <v>241.50464151150825</v>
      </c>
      <c r="T51" s="44">
        <v>245.64909669595789</v>
      </c>
      <c r="U51" s="44">
        <v>245.41346473113666</v>
      </c>
      <c r="V51" s="44">
        <v>248.86783370376145</v>
      </c>
      <c r="W51" s="44">
        <v>250.16426639915554</v>
      </c>
      <c r="X51" s="44">
        <v>249.8039993932816</v>
      </c>
      <c r="Y51" s="44">
        <v>252.18976582253234</v>
      </c>
      <c r="Z51" s="44">
        <v>253.73387359769697</v>
      </c>
      <c r="AA51" s="44">
        <v>254.02759227568703</v>
      </c>
      <c r="AB51" s="44">
        <v>253.65535110042509</v>
      </c>
      <c r="AC51" s="44">
        <v>253.3487240413746</v>
      </c>
      <c r="AD51" s="44">
        <v>253.23412827386372</v>
      </c>
      <c r="AE51" s="44">
        <v>253.09311708750198</v>
      </c>
      <c r="AF51" s="44">
        <v>254.31728174655308</v>
      </c>
      <c r="AG51" s="44">
        <v>255.66807120257766</v>
      </c>
      <c r="AH51" s="44">
        <v>256.0024101226258</v>
      </c>
      <c r="AI51" s="44">
        <v>258.40717055149042</v>
      </c>
      <c r="AJ51" s="44">
        <v>260.61559855560546</v>
      </c>
      <c r="AK51" s="44">
        <v>263.01375676045967</v>
      </c>
      <c r="AL51" s="44">
        <v>264.55242466995486</v>
      </c>
      <c r="AM51" s="44">
        <v>264.97570646014941</v>
      </c>
      <c r="AN51" s="44">
        <v>266.74543168981859</v>
      </c>
      <c r="AO51" s="44">
        <v>268.31975170460584</v>
      </c>
      <c r="AP51" s="44">
        <v>269.52038518842863</v>
      </c>
      <c r="AQ51" s="44">
        <v>270.60309894976854</v>
      </c>
      <c r="AR51" s="44">
        <v>271.00289290197111</v>
      </c>
      <c r="AS51" s="44">
        <v>272.06694486831861</v>
      </c>
      <c r="AT51" s="44">
        <v>273.1315061153233</v>
      </c>
      <c r="AU51" s="44">
        <v>274.5955348739717</v>
      </c>
      <c r="AV51" s="44">
        <v>274.89216910372107</v>
      </c>
      <c r="AW51" s="44">
        <v>275.79613390631937</v>
      </c>
      <c r="AX51" s="44">
        <v>277.86237351114949</v>
      </c>
      <c r="AY51" s="44">
        <v>278.24897378392336</v>
      </c>
      <c r="AZ51" s="44">
        <v>279.5507400393891</v>
      </c>
    </row>
    <row r="52" spans="1:52" ht="12" customHeight="1" x14ac:dyDescent="0.45">
      <c r="A52" s="61" t="s">
        <v>44</v>
      </c>
      <c r="B52" s="62">
        <v>0.34478063111762347</v>
      </c>
      <c r="C52" s="62">
        <v>0.34188157639099975</v>
      </c>
      <c r="D52" s="62">
        <v>0.32924934372477155</v>
      </c>
      <c r="E52" s="62">
        <v>0.33725869455203483</v>
      </c>
      <c r="F52" s="62">
        <v>0.32178984420784429</v>
      </c>
      <c r="G52" s="62">
        <v>0.31867849133755305</v>
      </c>
      <c r="H52" s="62">
        <v>0.30613044247585303</v>
      </c>
      <c r="I52" s="62">
        <v>0.2935915873201031</v>
      </c>
      <c r="J52" s="62">
        <v>0.29331870346230798</v>
      </c>
      <c r="K52" s="62">
        <v>0.30331416250275633</v>
      </c>
      <c r="L52" s="62">
        <v>0.29597154175135443</v>
      </c>
      <c r="M52" s="62">
        <v>0.28921879511651505</v>
      </c>
      <c r="N52" s="62">
        <v>0.29762222739499844</v>
      </c>
      <c r="O52" s="62">
        <v>0.29871521245578597</v>
      </c>
      <c r="P52" s="62">
        <v>0.29170047254407949</v>
      </c>
      <c r="Q52" s="62">
        <v>0.30101311745373205</v>
      </c>
      <c r="R52" s="62">
        <v>0.30174885030591725</v>
      </c>
      <c r="S52" s="62">
        <v>0.29779240937801654</v>
      </c>
      <c r="T52" s="62">
        <v>0.2881155724853996</v>
      </c>
      <c r="U52" s="62">
        <v>0.28338549696284027</v>
      </c>
      <c r="V52" s="62">
        <v>0.28120101463126196</v>
      </c>
      <c r="W52" s="62">
        <v>0.28052626568645744</v>
      </c>
      <c r="X52" s="62">
        <v>0.27764744046111717</v>
      </c>
      <c r="Y52" s="62">
        <v>0.27459874887595792</v>
      </c>
      <c r="Z52" s="62">
        <v>0.273685582132979</v>
      </c>
      <c r="AA52" s="62">
        <v>0.27295724000878746</v>
      </c>
      <c r="AB52" s="62">
        <v>0.27245200779240708</v>
      </c>
      <c r="AC52" s="62">
        <v>0.27196025503847326</v>
      </c>
      <c r="AD52" s="62">
        <v>0.271410087068365</v>
      </c>
      <c r="AE52" s="62">
        <v>0.26985318310896333</v>
      </c>
      <c r="AF52" s="62">
        <v>0.2680707699441407</v>
      </c>
      <c r="AG52" s="62">
        <v>0.26725647255394475</v>
      </c>
      <c r="AH52" s="62">
        <v>0.26478433692341974</v>
      </c>
      <c r="AI52" s="62">
        <v>0.26251615475106005</v>
      </c>
      <c r="AJ52" s="62">
        <v>0.25996042347217702</v>
      </c>
      <c r="AK52" s="62">
        <v>0.25792944230554143</v>
      </c>
      <c r="AL52" s="62">
        <v>0.25640319669611999</v>
      </c>
      <c r="AM52" s="62">
        <v>0.25402458840038333</v>
      </c>
      <c r="AN52" s="62">
        <v>0.25143339080957011</v>
      </c>
      <c r="AO52" s="62">
        <v>0.24944811985567225</v>
      </c>
      <c r="AP52" s="62">
        <v>0.24734823426820612</v>
      </c>
      <c r="AQ52" s="62">
        <v>0.24580859916521999</v>
      </c>
      <c r="AR52" s="62">
        <v>0.24377401256749773</v>
      </c>
      <c r="AS52" s="62">
        <v>0.24182861494029803</v>
      </c>
      <c r="AT52" s="62">
        <v>0.23963582198398475</v>
      </c>
      <c r="AU52" s="62">
        <v>0.23798925311157337</v>
      </c>
      <c r="AV52" s="62">
        <v>0.23625594196334904</v>
      </c>
      <c r="AW52" s="62">
        <v>0.23394959463600751</v>
      </c>
      <c r="AX52" s="62">
        <v>0.23215616250878965</v>
      </c>
      <c r="AY52" s="62">
        <v>0.22939088130497379</v>
      </c>
      <c r="AZ52" s="62">
        <v>0.2271958319246723</v>
      </c>
    </row>
    <row r="53" spans="1:52" ht="12" customHeight="1" x14ac:dyDescent="0.45">
      <c r="A53" s="29" t="s">
        <v>11</v>
      </c>
      <c r="B53" s="63">
        <v>0.47567727830673939</v>
      </c>
      <c r="C53" s="63">
        <v>0.4759412520283523</v>
      </c>
      <c r="D53" s="63">
        <v>0.45462640115727621</v>
      </c>
      <c r="E53" s="63">
        <v>0.464569850961422</v>
      </c>
      <c r="F53" s="63">
        <v>0.44655991586894528</v>
      </c>
      <c r="G53" s="63">
        <v>0.44387518227265144</v>
      </c>
      <c r="H53" s="63">
        <v>0.43524397382819474</v>
      </c>
      <c r="I53" s="63">
        <v>0.41741056070026411</v>
      </c>
      <c r="J53" s="63">
        <v>0.4236936751572844</v>
      </c>
      <c r="K53" s="63">
        <v>0.45120629189561834</v>
      </c>
      <c r="L53" s="63">
        <v>0.42491392001102507</v>
      </c>
      <c r="M53" s="63">
        <v>0.42142892714244634</v>
      </c>
      <c r="N53" s="63">
        <v>0.4285711816220758</v>
      </c>
      <c r="O53" s="63">
        <v>0.42168890426023448</v>
      </c>
      <c r="P53" s="63">
        <v>0.4072087042055465</v>
      </c>
      <c r="Q53" s="63">
        <v>0.42107279302327255</v>
      </c>
      <c r="R53" s="63">
        <v>0.42310759852602464</v>
      </c>
      <c r="S53" s="63">
        <v>0.41886707382371602</v>
      </c>
      <c r="T53" s="63">
        <v>0.40568523650907046</v>
      </c>
      <c r="U53" s="63">
        <v>0.39949983474378664</v>
      </c>
      <c r="V53" s="63">
        <v>0.39731169852194942</v>
      </c>
      <c r="W53" s="63">
        <v>0.39661104346116338</v>
      </c>
      <c r="X53" s="63">
        <v>0.39167201960539566</v>
      </c>
      <c r="Y53" s="63">
        <v>0.38797146535677318</v>
      </c>
      <c r="Z53" s="63">
        <v>0.38690975386660797</v>
      </c>
      <c r="AA53" s="63">
        <v>0.38597847875630048</v>
      </c>
      <c r="AB53" s="63">
        <v>0.38483762899869389</v>
      </c>
      <c r="AC53" s="63">
        <v>0.38367612928389538</v>
      </c>
      <c r="AD53" s="63">
        <v>0.38254306243473141</v>
      </c>
      <c r="AE53" s="63">
        <v>0.37977762767423573</v>
      </c>
      <c r="AF53" s="63">
        <v>0.37738534526241729</v>
      </c>
      <c r="AG53" s="63">
        <v>0.37644551985308133</v>
      </c>
      <c r="AH53" s="63">
        <v>0.37227574930358759</v>
      </c>
      <c r="AI53" s="63">
        <v>0.37000938838058833</v>
      </c>
      <c r="AJ53" s="63">
        <v>0.36648443324301705</v>
      </c>
      <c r="AK53" s="63">
        <v>0.36420614030959897</v>
      </c>
      <c r="AL53" s="63">
        <v>0.36241387980787587</v>
      </c>
      <c r="AM53" s="63">
        <v>0.35891291933580904</v>
      </c>
      <c r="AN53" s="63">
        <v>0.35549214955430986</v>
      </c>
      <c r="AO53" s="63">
        <v>0.35302557827909559</v>
      </c>
      <c r="AP53" s="63">
        <v>0.35031185546919957</v>
      </c>
      <c r="AQ53" s="63">
        <v>0.34827995809436385</v>
      </c>
      <c r="AR53" s="63">
        <v>0.3455334102382987</v>
      </c>
      <c r="AS53" s="63">
        <v>0.34289197979369457</v>
      </c>
      <c r="AT53" s="63">
        <v>0.33961497855386374</v>
      </c>
      <c r="AU53" s="63">
        <v>0.33736927410584711</v>
      </c>
      <c r="AV53" s="63">
        <v>0.33454260764980615</v>
      </c>
      <c r="AW53" s="63">
        <v>0.33120937758963864</v>
      </c>
      <c r="AX53" s="63">
        <v>0.3289731515440158</v>
      </c>
      <c r="AY53" s="63">
        <v>0.32427114977340332</v>
      </c>
      <c r="AZ53" s="63">
        <v>0.32113086195573592</v>
      </c>
    </row>
    <row r="54" spans="1:52" ht="12" customHeight="1" x14ac:dyDescent="0.45">
      <c r="A54" s="31" t="s">
        <v>12</v>
      </c>
      <c r="B54" s="64">
        <v>0.12562677344902398</v>
      </c>
      <c r="C54" s="64">
        <v>0.1290223638421458</v>
      </c>
      <c r="D54" s="64">
        <v>0.12496599961284656</v>
      </c>
      <c r="E54" s="64">
        <v>0.12851251775212569</v>
      </c>
      <c r="F54" s="64">
        <v>0.12406863828876624</v>
      </c>
      <c r="G54" s="64">
        <v>0.12190400573327145</v>
      </c>
      <c r="H54" s="64">
        <v>0.11779047854664375</v>
      </c>
      <c r="I54" s="64">
        <v>0.11361112754778546</v>
      </c>
      <c r="J54" s="64">
        <v>0.11399468694616936</v>
      </c>
      <c r="K54" s="64">
        <v>0.11890968401416897</v>
      </c>
      <c r="L54" s="64">
        <v>0.11535013626077346</v>
      </c>
      <c r="M54" s="64">
        <v>0.1125231294520751</v>
      </c>
      <c r="N54" s="64">
        <v>0.11547585925406467</v>
      </c>
      <c r="O54" s="64">
        <v>0.11504873468462272</v>
      </c>
      <c r="P54" s="64">
        <v>0.1120154998002162</v>
      </c>
      <c r="Q54" s="64">
        <v>0.11701269103043786</v>
      </c>
      <c r="R54" s="64">
        <v>0.11706727849562262</v>
      </c>
      <c r="S54" s="64">
        <v>0.11683603082020387</v>
      </c>
      <c r="T54" s="64">
        <v>0.11517325365966197</v>
      </c>
      <c r="U54" s="64">
        <v>0.11383002791952666</v>
      </c>
      <c r="V54" s="64">
        <v>0.11324477606675899</v>
      </c>
      <c r="W54" s="64">
        <v>0.11296384509543407</v>
      </c>
      <c r="X54" s="64">
        <v>0.11235115531780558</v>
      </c>
      <c r="Y54" s="64">
        <v>0.11198254852076574</v>
      </c>
      <c r="Z54" s="64">
        <v>0.11135567690290608</v>
      </c>
      <c r="AA54" s="64">
        <v>0.11092846462986021</v>
      </c>
      <c r="AB54" s="64">
        <v>0.11067961786547532</v>
      </c>
      <c r="AC54" s="64">
        <v>0.11048509199185964</v>
      </c>
      <c r="AD54" s="64">
        <v>0.11005492122630692</v>
      </c>
      <c r="AE54" s="64">
        <v>0.10965893300997415</v>
      </c>
      <c r="AF54" s="64">
        <v>0.10935469481570084</v>
      </c>
      <c r="AG54" s="64">
        <v>0.10909126854122136</v>
      </c>
      <c r="AH54" s="64">
        <v>0.10877110424938709</v>
      </c>
      <c r="AI54" s="64">
        <v>0.10844342415638072</v>
      </c>
      <c r="AJ54" s="64">
        <v>0.1080722637748647</v>
      </c>
      <c r="AK54" s="64">
        <v>0.10767356472605792</v>
      </c>
      <c r="AL54" s="64">
        <v>0.10736662241009401</v>
      </c>
      <c r="AM54" s="64">
        <v>0.10667566222484197</v>
      </c>
      <c r="AN54" s="64">
        <v>0.10619929257190627</v>
      </c>
      <c r="AO54" s="64">
        <v>0.10566836821878207</v>
      </c>
      <c r="AP54" s="64">
        <v>0.10478934109255444</v>
      </c>
      <c r="AQ54" s="64">
        <v>0.10445773785066509</v>
      </c>
      <c r="AR54" s="64">
        <v>0.10348606873917689</v>
      </c>
      <c r="AS54" s="64">
        <v>0.10278827508928866</v>
      </c>
      <c r="AT54" s="64">
        <v>0.10233163388880634</v>
      </c>
      <c r="AU54" s="64">
        <v>0.10209625583502593</v>
      </c>
      <c r="AV54" s="64">
        <v>0.10183063091434286</v>
      </c>
      <c r="AW54" s="64">
        <v>0.10125150850091187</v>
      </c>
      <c r="AX54" s="64">
        <v>0.10098992634066042</v>
      </c>
      <c r="AY54" s="64">
        <v>0.10062108420287799</v>
      </c>
      <c r="AZ54" s="64">
        <v>0.10028613542109702</v>
      </c>
    </row>
    <row r="55" spans="1:52" ht="12" customHeight="1" x14ac:dyDescent="0.45">
      <c r="A55" s="61" t="s">
        <v>45</v>
      </c>
      <c r="B55" s="62">
        <v>1.4102294849540291</v>
      </c>
      <c r="C55" s="62">
        <v>1.3704939352261822</v>
      </c>
      <c r="D55" s="62">
        <v>1.3198426288737144</v>
      </c>
      <c r="E55" s="62">
        <v>1.3503910861016817</v>
      </c>
      <c r="F55" s="62">
        <v>1.3078070285589314</v>
      </c>
      <c r="G55" s="62">
        <v>1.3188887056366472</v>
      </c>
      <c r="H55" s="62">
        <v>1.2575027106220222</v>
      </c>
      <c r="I55" s="62">
        <v>1.2362901147345644</v>
      </c>
      <c r="J55" s="62">
        <v>1.211544966990022</v>
      </c>
      <c r="K55" s="62">
        <v>1.238956524695743</v>
      </c>
      <c r="L55" s="62">
        <v>1.2290698655924375</v>
      </c>
      <c r="M55" s="62">
        <v>1.1573739222508053</v>
      </c>
      <c r="N55" s="62">
        <v>1.1451324626538046</v>
      </c>
      <c r="O55" s="62">
        <v>1.1749974180657876</v>
      </c>
      <c r="P55" s="62">
        <v>1.172742799906384</v>
      </c>
      <c r="Q55" s="62">
        <v>1.2126534462014293</v>
      </c>
      <c r="R55" s="62">
        <v>1.2092349263557061</v>
      </c>
      <c r="S55" s="62">
        <v>1.184082701055992</v>
      </c>
      <c r="T55" s="62">
        <v>1.1371399808938134</v>
      </c>
      <c r="U55" s="62">
        <v>1.117390590194022</v>
      </c>
      <c r="V55" s="62">
        <v>1.107248466154457</v>
      </c>
      <c r="W55" s="62">
        <v>1.1045843837490033</v>
      </c>
      <c r="X55" s="62">
        <v>1.090775548792785</v>
      </c>
      <c r="Y55" s="62">
        <v>1.0741256105410908</v>
      </c>
      <c r="Z55" s="62">
        <v>1.0710878876305447</v>
      </c>
      <c r="AA55" s="62">
        <v>1.0681269080130649</v>
      </c>
      <c r="AB55" s="62">
        <v>1.0660900964669302</v>
      </c>
      <c r="AC55" s="62">
        <v>1.0642981329998158</v>
      </c>
      <c r="AD55" s="62">
        <v>1.0621108168037596</v>
      </c>
      <c r="AE55" s="62">
        <v>1.0548721669691556</v>
      </c>
      <c r="AF55" s="62">
        <v>1.0459853598398905</v>
      </c>
      <c r="AG55" s="62">
        <v>1.0416470985152337</v>
      </c>
      <c r="AH55" s="62">
        <v>1.0276891227870117</v>
      </c>
      <c r="AI55" s="62">
        <v>1.0134975689017924</v>
      </c>
      <c r="AJ55" s="62">
        <v>0.99550288025127254</v>
      </c>
      <c r="AK55" s="62">
        <v>0.97945688837049227</v>
      </c>
      <c r="AL55" s="62">
        <v>0.96785181206718129</v>
      </c>
      <c r="AM55" s="62">
        <v>0.94582024660713537</v>
      </c>
      <c r="AN55" s="62">
        <v>0.92173327411918082</v>
      </c>
      <c r="AO55" s="62">
        <v>0.90209809196620094</v>
      </c>
      <c r="AP55" s="62">
        <v>0.88034469522314451</v>
      </c>
      <c r="AQ55" s="62">
        <v>0.86571956241055525</v>
      </c>
      <c r="AR55" s="62">
        <v>0.84560105823658449</v>
      </c>
      <c r="AS55" s="62">
        <v>0.82586168274049565</v>
      </c>
      <c r="AT55" s="62">
        <v>0.80025249669486342</v>
      </c>
      <c r="AU55" s="62">
        <v>0.78476220279300213</v>
      </c>
      <c r="AV55" s="62">
        <v>0.763204673760702</v>
      </c>
      <c r="AW55" s="62">
        <v>0.72877462656967029</v>
      </c>
      <c r="AX55" s="62">
        <v>0.70950094523813267</v>
      </c>
      <c r="AY55" s="62">
        <v>0.66375943293158535</v>
      </c>
      <c r="AZ55" s="62">
        <v>0.63328173740245075</v>
      </c>
    </row>
    <row r="56" spans="1:52" ht="12" customHeight="1" x14ac:dyDescent="0.45">
      <c r="A56" s="29" t="s">
        <v>11</v>
      </c>
      <c r="B56" s="63">
        <v>2.1630285215616465</v>
      </c>
      <c r="C56" s="63">
        <v>2.1363901176514832</v>
      </c>
      <c r="D56" s="63">
        <v>2.0402498394829305</v>
      </c>
      <c r="E56" s="63">
        <v>2.0817067736211152</v>
      </c>
      <c r="F56" s="63">
        <v>2.0397888446494581</v>
      </c>
      <c r="G56" s="63">
        <v>2.0674066059096288</v>
      </c>
      <c r="H56" s="63">
        <v>2.0249313076047768</v>
      </c>
      <c r="I56" s="63">
        <v>1.9959370804842158</v>
      </c>
      <c r="J56" s="63">
        <v>1.9990448403296204</v>
      </c>
      <c r="K56" s="63">
        <v>2.1296875013530205</v>
      </c>
      <c r="L56" s="63">
        <v>2.0129230437571528</v>
      </c>
      <c r="M56" s="63">
        <v>1.9314817642434072</v>
      </c>
      <c r="N56" s="63">
        <v>1.8808031769264775</v>
      </c>
      <c r="O56" s="63">
        <v>1.8799771040467552</v>
      </c>
      <c r="P56" s="63">
        <v>1.8490635937619453</v>
      </c>
      <c r="Q56" s="63">
        <v>1.9202457767759464</v>
      </c>
      <c r="R56" s="63">
        <v>1.9170066763675089</v>
      </c>
      <c r="S56" s="63">
        <v>1.8868373378211989</v>
      </c>
      <c r="T56" s="63">
        <v>1.8210329234677853</v>
      </c>
      <c r="U56" s="63">
        <v>1.7944176182611151</v>
      </c>
      <c r="V56" s="63">
        <v>1.7846016456518126</v>
      </c>
      <c r="W56" s="63">
        <v>1.7815639448742213</v>
      </c>
      <c r="X56" s="63">
        <v>1.7561230646329555</v>
      </c>
      <c r="Y56" s="63">
        <v>1.7352741977777892</v>
      </c>
      <c r="Z56" s="63">
        <v>1.7311399355303394</v>
      </c>
      <c r="AA56" s="63">
        <v>1.7266611680295849</v>
      </c>
      <c r="AB56" s="63">
        <v>1.7207129562408745</v>
      </c>
      <c r="AC56" s="63">
        <v>1.7150914049447403</v>
      </c>
      <c r="AD56" s="63">
        <v>1.7086397559231039</v>
      </c>
      <c r="AE56" s="63">
        <v>1.6945150274580245</v>
      </c>
      <c r="AF56" s="63">
        <v>1.6821592288132114</v>
      </c>
      <c r="AG56" s="63">
        <v>1.6766427230339727</v>
      </c>
      <c r="AH56" s="63">
        <v>1.6525987296146749</v>
      </c>
      <c r="AI56" s="63">
        <v>1.6372866474245413</v>
      </c>
      <c r="AJ56" s="63">
        <v>1.6114659668172351</v>
      </c>
      <c r="AK56" s="63">
        <v>1.5910116240943848</v>
      </c>
      <c r="AL56" s="63">
        <v>1.5758049686735933</v>
      </c>
      <c r="AM56" s="63">
        <v>1.5415012893017832</v>
      </c>
      <c r="AN56" s="63">
        <v>1.5071607310444748</v>
      </c>
      <c r="AO56" s="63">
        <v>1.4788126492364813</v>
      </c>
      <c r="AP56" s="63">
        <v>1.4466351607406791</v>
      </c>
      <c r="AQ56" s="63">
        <v>1.4249475825265792</v>
      </c>
      <c r="AR56" s="63">
        <v>1.3935551212098938</v>
      </c>
      <c r="AS56" s="63">
        <v>1.3628582881553901</v>
      </c>
      <c r="AT56" s="63">
        <v>1.3216339650525208</v>
      </c>
      <c r="AU56" s="63">
        <v>1.2976905665444132</v>
      </c>
      <c r="AV56" s="63">
        <v>1.2616496687572683</v>
      </c>
      <c r="AW56" s="63">
        <v>1.2064199511219238</v>
      </c>
      <c r="AX56" s="63">
        <v>1.1769088958146345</v>
      </c>
      <c r="AY56" s="63">
        <v>1.0987844928629835</v>
      </c>
      <c r="AZ56" s="63">
        <v>1.0494326669027436</v>
      </c>
    </row>
    <row r="57" spans="1:52" ht="12" customHeight="1" x14ac:dyDescent="0.45">
      <c r="A57" s="31" t="s">
        <v>12</v>
      </c>
      <c r="B57" s="64">
        <v>0.14985485760847495</v>
      </c>
      <c r="C57" s="64">
        <v>0.15440820691043319</v>
      </c>
      <c r="D57" s="64">
        <v>0.14604578661794201</v>
      </c>
      <c r="E57" s="64">
        <v>0.15128679619498381</v>
      </c>
      <c r="F57" s="64">
        <v>0.14784674752803484</v>
      </c>
      <c r="G57" s="64">
        <v>0.14242610353666627</v>
      </c>
      <c r="H57" s="64">
        <v>0.13804239720573852</v>
      </c>
      <c r="I57" s="64">
        <v>0.13208446330752258</v>
      </c>
      <c r="J57" s="64">
        <v>0.12837970561149498</v>
      </c>
      <c r="K57" s="64">
        <v>0.12831742646633443</v>
      </c>
      <c r="L57" s="64">
        <v>0.13105488673694146</v>
      </c>
      <c r="M57" s="64">
        <v>0.12279738608852375</v>
      </c>
      <c r="N57" s="64">
        <v>0.12183487663378757</v>
      </c>
      <c r="O57" s="64">
        <v>0.12208005074591698</v>
      </c>
      <c r="P57" s="64">
        <v>0.12065602079084359</v>
      </c>
      <c r="Q57" s="64">
        <v>0.12821531206578149</v>
      </c>
      <c r="R57" s="64">
        <v>0.13216053994204061</v>
      </c>
      <c r="S57" s="64">
        <v>0.13375615531713367</v>
      </c>
      <c r="T57" s="64">
        <v>0.13114891764226633</v>
      </c>
      <c r="U57" s="64">
        <v>0.12876474524902706</v>
      </c>
      <c r="V57" s="64">
        <v>0.12744464108020911</v>
      </c>
      <c r="W57" s="64">
        <v>0.12739912201775169</v>
      </c>
      <c r="X57" s="64">
        <v>0.12625128987356854</v>
      </c>
      <c r="Y57" s="64">
        <v>0.12580687509975946</v>
      </c>
      <c r="Z57" s="64">
        <v>0.12476887516241922</v>
      </c>
      <c r="AA57" s="64">
        <v>0.12404329259708412</v>
      </c>
      <c r="AB57" s="64">
        <v>0.12379958465802567</v>
      </c>
      <c r="AC57" s="64">
        <v>0.12363548853009257</v>
      </c>
      <c r="AD57" s="64">
        <v>0.12340847531256249</v>
      </c>
      <c r="AE57" s="64">
        <v>0.12271272989014992</v>
      </c>
      <c r="AF57" s="64">
        <v>0.12231146467324872</v>
      </c>
      <c r="AG57" s="64">
        <v>0.12182762043112361</v>
      </c>
      <c r="AH57" s="64">
        <v>0.1206941756424695</v>
      </c>
      <c r="AI57" s="64">
        <v>0.11940513723884075</v>
      </c>
      <c r="AJ57" s="64">
        <v>0.11722670700877044</v>
      </c>
      <c r="AK57" s="64">
        <v>0.11482997362974368</v>
      </c>
      <c r="AL57" s="64">
        <v>0.11315252019036355</v>
      </c>
      <c r="AM57" s="64">
        <v>0.10899730165799268</v>
      </c>
      <c r="AN57" s="64">
        <v>0.10465617445204774</v>
      </c>
      <c r="AO57" s="64">
        <v>0.10153900245152513</v>
      </c>
      <c r="AP57" s="64">
        <v>9.628386831697712E-2</v>
      </c>
      <c r="AQ57" s="64">
        <v>9.4310232616341388E-2</v>
      </c>
      <c r="AR57" s="64">
        <v>9.0178457804296161E-2</v>
      </c>
      <c r="AS57" s="64">
        <v>8.7075767349356265E-2</v>
      </c>
      <c r="AT57" s="64">
        <v>8.4224659925858578E-2</v>
      </c>
      <c r="AU57" s="64">
        <v>8.3380053333094367E-2</v>
      </c>
      <c r="AV57" s="64">
        <v>8.1488359291544604E-2</v>
      </c>
      <c r="AW57" s="64">
        <v>7.7090873073340865E-2</v>
      </c>
      <c r="AX57" s="64">
        <v>7.6263511982774715E-2</v>
      </c>
      <c r="AY57" s="64">
        <v>7.3351231037292811E-2</v>
      </c>
      <c r="AZ57" s="64">
        <v>7.1046454727841532E-2</v>
      </c>
    </row>
    <row r="58" spans="1:52" ht="12" customHeight="1" x14ac:dyDescent="0.45">
      <c r="A58" s="33"/>
      <c r="B58" s="34"/>
      <c r="C58" s="34"/>
      <c r="D58" s="34"/>
      <c r="E58" s="34"/>
      <c r="F58" s="34"/>
      <c r="G58" s="34"/>
      <c r="H58" s="34"/>
      <c r="I58" s="34"/>
      <c r="J58" s="34"/>
      <c r="K58" s="34"/>
      <c r="L58" s="34"/>
      <c r="M58" s="34"/>
      <c r="N58" s="34"/>
      <c r="O58" s="34"/>
      <c r="P58" s="34"/>
      <c r="Q58" s="34"/>
      <c r="R58" s="34"/>
      <c r="S58" s="34"/>
      <c r="T58" s="34"/>
      <c r="U58" s="34"/>
      <c r="V58" s="34"/>
      <c r="W58" s="34"/>
      <c r="X58" s="34"/>
      <c r="Y58" s="34"/>
      <c r="Z58" s="34"/>
      <c r="AA58" s="34"/>
      <c r="AB58" s="34"/>
      <c r="AC58" s="34"/>
      <c r="AD58" s="34"/>
      <c r="AE58" s="34"/>
      <c r="AF58" s="34"/>
      <c r="AG58" s="34"/>
      <c r="AH58" s="34"/>
      <c r="AI58" s="34"/>
      <c r="AJ58" s="34"/>
      <c r="AK58" s="34"/>
      <c r="AL58" s="34"/>
      <c r="AM58" s="34"/>
      <c r="AN58" s="34"/>
      <c r="AO58" s="34"/>
      <c r="AP58" s="34"/>
      <c r="AQ58" s="34"/>
      <c r="AR58" s="34"/>
      <c r="AS58" s="34"/>
      <c r="AT58" s="34"/>
      <c r="AU58" s="34"/>
      <c r="AV58" s="34"/>
      <c r="AW58" s="34"/>
      <c r="AX58" s="34"/>
      <c r="AY58" s="34"/>
      <c r="AZ58" s="34"/>
    </row>
    <row r="59" spans="1:52" ht="12" customHeight="1" x14ac:dyDescent="0.45">
      <c r="A59" s="65" t="s">
        <v>46</v>
      </c>
      <c r="B59" s="66"/>
      <c r="C59" s="66"/>
      <c r="D59" s="66"/>
      <c r="E59" s="66"/>
      <c r="F59" s="66"/>
      <c r="G59" s="66"/>
      <c r="H59" s="66"/>
      <c r="I59" s="66"/>
      <c r="J59" s="66"/>
      <c r="K59" s="66"/>
      <c r="L59" s="66"/>
      <c r="M59" s="66"/>
      <c r="N59" s="66"/>
      <c r="O59" s="66"/>
      <c r="P59" s="66"/>
      <c r="Q59" s="66"/>
      <c r="R59" s="66"/>
      <c r="S59" s="66"/>
      <c r="T59" s="66"/>
      <c r="U59" s="66"/>
      <c r="V59" s="66"/>
      <c r="W59" s="66"/>
      <c r="X59" s="66"/>
      <c r="Y59" s="66"/>
      <c r="Z59" s="66"/>
      <c r="AA59" s="66"/>
      <c r="AB59" s="66"/>
      <c r="AC59" s="66"/>
      <c r="AD59" s="66"/>
      <c r="AE59" s="66"/>
      <c r="AF59" s="66"/>
      <c r="AG59" s="66"/>
      <c r="AH59" s="66"/>
      <c r="AI59" s="66"/>
      <c r="AJ59" s="66"/>
      <c r="AK59" s="66"/>
      <c r="AL59" s="66"/>
      <c r="AM59" s="66"/>
      <c r="AN59" s="66"/>
      <c r="AO59" s="66"/>
      <c r="AP59" s="66"/>
      <c r="AQ59" s="66"/>
      <c r="AR59" s="66"/>
      <c r="AS59" s="66"/>
      <c r="AT59" s="66"/>
      <c r="AU59" s="66"/>
      <c r="AV59" s="66"/>
      <c r="AW59" s="66"/>
      <c r="AX59" s="66"/>
      <c r="AY59" s="66"/>
      <c r="AZ59" s="66"/>
    </row>
    <row r="60" spans="1:52" ht="12" customHeight="1" x14ac:dyDescent="0.45">
      <c r="A60" s="67" t="s">
        <v>11</v>
      </c>
      <c r="B60" s="68">
        <v>57612.604916677366</v>
      </c>
      <c r="C60" s="68">
        <v>54757.04104586193</v>
      </c>
      <c r="D60" s="68">
        <v>53042.626102222886</v>
      </c>
      <c r="E60" s="68">
        <v>55654.539005476428</v>
      </c>
      <c r="F60" s="68">
        <v>55557.412253087234</v>
      </c>
      <c r="G60" s="68">
        <v>53192.226342825452</v>
      </c>
      <c r="H60" s="68">
        <v>53656.441849566021</v>
      </c>
      <c r="I60" s="68">
        <v>52117.047787913572</v>
      </c>
      <c r="J60" s="68">
        <v>48864.591555889601</v>
      </c>
      <c r="K60" s="68">
        <v>34976.158128872637</v>
      </c>
      <c r="L60" s="68">
        <v>42962.196624474724</v>
      </c>
      <c r="M60" s="68">
        <v>42962.150548609548</v>
      </c>
      <c r="N60" s="68">
        <v>42116.11858918301</v>
      </c>
      <c r="O60" s="68">
        <v>42114.914246278138</v>
      </c>
      <c r="P60" s="68">
        <v>42088.684457981079</v>
      </c>
      <c r="Q60" s="68">
        <v>42473.078967126079</v>
      </c>
      <c r="R60" s="68">
        <v>41491.623541856083</v>
      </c>
      <c r="S60" s="68">
        <v>42171.058237622929</v>
      </c>
      <c r="T60" s="68">
        <v>40039.277942174049</v>
      </c>
      <c r="U60" s="68">
        <v>39562.383661100677</v>
      </c>
      <c r="V60" s="68">
        <v>38871.422523513022</v>
      </c>
      <c r="W60" s="68">
        <v>38747.569071467442</v>
      </c>
      <c r="X60" s="68">
        <v>38526.972317141117</v>
      </c>
      <c r="Y60" s="68">
        <v>37752.590142000183</v>
      </c>
      <c r="Z60" s="68">
        <v>37515.051017262209</v>
      </c>
      <c r="AA60" s="68">
        <v>37490.519336029669</v>
      </c>
      <c r="AB60" s="68">
        <v>37646.581361582939</v>
      </c>
      <c r="AC60" s="68">
        <v>37820.276917329262</v>
      </c>
      <c r="AD60" s="68">
        <v>37995.655745818054</v>
      </c>
      <c r="AE60" s="68">
        <v>38013.044427209359</v>
      </c>
      <c r="AF60" s="68">
        <v>37753.22527109825</v>
      </c>
      <c r="AG60" s="68">
        <v>37649.617568540089</v>
      </c>
      <c r="AH60" s="68">
        <v>37451.526542854845</v>
      </c>
      <c r="AI60" s="68">
        <v>36936.011533539669</v>
      </c>
      <c r="AJ60" s="68">
        <v>36448.560068115265</v>
      </c>
      <c r="AK60" s="68">
        <v>36017.809458241754</v>
      </c>
      <c r="AL60" s="68">
        <v>35808.428891476913</v>
      </c>
      <c r="AM60" s="68">
        <v>35666.795318957069</v>
      </c>
      <c r="AN60" s="68">
        <v>35275.731261958215</v>
      </c>
      <c r="AO60" s="68">
        <v>35030.514160451166</v>
      </c>
      <c r="AP60" s="68">
        <v>34860.393757436243</v>
      </c>
      <c r="AQ60" s="68">
        <v>34763.849996569319</v>
      </c>
      <c r="AR60" s="68">
        <v>34736.588505322521</v>
      </c>
      <c r="AS60" s="68">
        <v>34619.757424536678</v>
      </c>
      <c r="AT60" s="68">
        <v>34448.460883327927</v>
      </c>
      <c r="AU60" s="68">
        <v>34302.69719770192</v>
      </c>
      <c r="AV60" s="68">
        <v>34310.813353184523</v>
      </c>
      <c r="AW60" s="68">
        <v>34153.391152177821</v>
      </c>
      <c r="AX60" s="68">
        <v>33899.975328927256</v>
      </c>
      <c r="AY60" s="68">
        <v>33724.952335933827</v>
      </c>
      <c r="AZ60" s="68">
        <v>33512.59948008442</v>
      </c>
    </row>
    <row r="61" spans="1:52" ht="12" customHeight="1" x14ac:dyDescent="0.45">
      <c r="A61" s="69" t="s">
        <v>47</v>
      </c>
      <c r="B61" s="70">
        <v>86.343890966283894</v>
      </c>
      <c r="C61" s="70">
        <v>82.004472726261781</v>
      </c>
      <c r="D61" s="70">
        <v>79.359017365613553</v>
      </c>
      <c r="E61" s="70">
        <v>83.290462126478502</v>
      </c>
      <c r="F61" s="70">
        <v>82.901878577242641</v>
      </c>
      <c r="G61" s="70">
        <v>79.414823368608666</v>
      </c>
      <c r="H61" s="70">
        <v>80.310877956504854</v>
      </c>
      <c r="I61" s="70">
        <v>78.077092154027355</v>
      </c>
      <c r="J61" s="70">
        <v>73.597921868296552</v>
      </c>
      <c r="K61" s="70">
        <v>52.963664338660223</v>
      </c>
      <c r="L61" s="70">
        <v>65.155835780427566</v>
      </c>
      <c r="M61" s="70">
        <v>65.19406841171471</v>
      </c>
      <c r="N61" s="70">
        <v>63.989234881956094</v>
      </c>
      <c r="O61" s="70">
        <v>63.985146157559072</v>
      </c>
      <c r="P61" s="70">
        <v>63.978407833703393</v>
      </c>
      <c r="Q61" s="70">
        <v>64.504619439960933</v>
      </c>
      <c r="R61" s="70">
        <v>50.919791619142678</v>
      </c>
      <c r="S61" s="70">
        <v>41.626757221797718</v>
      </c>
      <c r="T61" s="70">
        <v>31.93943333973208</v>
      </c>
      <c r="U61" s="70">
        <v>24.5523194414769</v>
      </c>
      <c r="V61" s="70">
        <v>42.583303301173018</v>
      </c>
      <c r="W61" s="70">
        <v>31.345152894743816</v>
      </c>
      <c r="X61" s="70">
        <v>29.462304419586015</v>
      </c>
      <c r="Y61" s="70">
        <v>20.334751563382142</v>
      </c>
      <c r="Z61" s="70">
        <v>32.872937999997262</v>
      </c>
      <c r="AA61" s="70">
        <v>20.134474643864991</v>
      </c>
      <c r="AB61" s="70">
        <v>13.380969235739826</v>
      </c>
      <c r="AC61" s="70">
        <v>10.528859428712369</v>
      </c>
      <c r="AD61" s="70">
        <v>22.177858276351191</v>
      </c>
      <c r="AE61" s="70">
        <v>12.496564144356729</v>
      </c>
      <c r="AF61" s="70">
        <v>11.29971407866328</v>
      </c>
      <c r="AG61" s="70">
        <v>11.90503407075709</v>
      </c>
      <c r="AH61" s="70">
        <v>13.270669701604756</v>
      </c>
      <c r="AI61" s="70">
        <v>13.519157107400995</v>
      </c>
      <c r="AJ61" s="70">
        <v>14.524352355980957</v>
      </c>
      <c r="AK61" s="70">
        <v>15.246573350384233</v>
      </c>
      <c r="AL61" s="70">
        <v>16.079209496847607</v>
      </c>
      <c r="AM61" s="70">
        <v>17.398180144872399</v>
      </c>
      <c r="AN61" s="70">
        <v>18.439474198165907</v>
      </c>
      <c r="AO61" s="70">
        <v>19.555525649822339</v>
      </c>
      <c r="AP61" s="70">
        <v>20.807615119510036</v>
      </c>
      <c r="AQ61" s="70">
        <v>21.971990112642214</v>
      </c>
      <c r="AR61" s="70">
        <v>23.294625462475803</v>
      </c>
      <c r="AS61" s="70">
        <v>24.548229027781247</v>
      </c>
      <c r="AT61" s="70">
        <v>25.685674583273563</v>
      </c>
      <c r="AU61" s="70">
        <v>26.789105937001143</v>
      </c>
      <c r="AV61" s="70">
        <v>28.237019905444651</v>
      </c>
      <c r="AW61" s="70">
        <v>29.319938030375301</v>
      </c>
      <c r="AX61" s="70">
        <v>30.279601934150719</v>
      </c>
      <c r="AY61" s="70">
        <v>32.707828576369053</v>
      </c>
      <c r="AZ61" s="70">
        <v>33.850417664974508</v>
      </c>
    </row>
    <row r="62" spans="1:52" ht="12" customHeight="1" x14ac:dyDescent="0.45">
      <c r="A62" s="71" t="s">
        <v>48</v>
      </c>
      <c r="B62" s="72">
        <v>62.751754857103727</v>
      </c>
      <c r="C62" s="72">
        <v>59.73155217320911</v>
      </c>
      <c r="D62" s="72">
        <v>57.490173843810474</v>
      </c>
      <c r="E62" s="72">
        <v>60.531519349575824</v>
      </c>
      <c r="F62" s="72">
        <v>60.467035205372142</v>
      </c>
      <c r="G62" s="72">
        <v>58.379712992205953</v>
      </c>
      <c r="H62" s="72">
        <v>58.76372201993064</v>
      </c>
      <c r="I62" s="72">
        <v>56.779925236325482</v>
      </c>
      <c r="J62" s="72">
        <v>53.46047187179127</v>
      </c>
      <c r="K62" s="72">
        <v>38.151720274611883</v>
      </c>
      <c r="L62" s="72">
        <v>47.377829362914802</v>
      </c>
      <c r="M62" s="72">
        <v>47.650616854877953</v>
      </c>
      <c r="N62" s="72">
        <v>46.792199006035148</v>
      </c>
      <c r="O62" s="72">
        <v>45.736893592024607</v>
      </c>
      <c r="P62" s="72">
        <v>45.7196120497061</v>
      </c>
      <c r="Q62" s="72">
        <v>45.540124814012977</v>
      </c>
      <c r="R62" s="72">
        <v>44.926974814991659</v>
      </c>
      <c r="S62" s="72">
        <v>46.131323463509709</v>
      </c>
      <c r="T62" s="72">
        <v>45.147469017270396</v>
      </c>
      <c r="U62" s="72">
        <v>44.956705264114987</v>
      </c>
      <c r="V62" s="72">
        <v>44.155060456609441</v>
      </c>
      <c r="W62" s="72">
        <v>44.033088592981244</v>
      </c>
      <c r="X62" s="72">
        <v>44.250097211881041</v>
      </c>
      <c r="Y62" s="72">
        <v>43.697842176029738</v>
      </c>
      <c r="Z62" s="72">
        <v>41.272274418957309</v>
      </c>
      <c r="AA62" s="72">
        <v>41.19902192562197</v>
      </c>
      <c r="AB62" s="72">
        <v>41.344837972744941</v>
      </c>
      <c r="AC62" s="72">
        <v>41.152235553418826</v>
      </c>
      <c r="AD62" s="72">
        <v>41.143240849670086</v>
      </c>
      <c r="AE62" s="72">
        <v>41.116709497644798</v>
      </c>
      <c r="AF62" s="72">
        <v>40.88079321360302</v>
      </c>
      <c r="AG62" s="72">
        <v>40.606818587417578</v>
      </c>
      <c r="AH62" s="72">
        <v>40.702347300367748</v>
      </c>
      <c r="AI62" s="72">
        <v>40.250369092316213</v>
      </c>
      <c r="AJ62" s="72">
        <v>39.919262649083869</v>
      </c>
      <c r="AK62" s="72">
        <v>39.526866119391528</v>
      </c>
      <c r="AL62" s="72">
        <v>38.158849533300625</v>
      </c>
      <c r="AM62" s="72">
        <v>38.103947060080024</v>
      </c>
      <c r="AN62" s="72">
        <v>37.796353993084132</v>
      </c>
      <c r="AO62" s="72">
        <v>37.224644695166369</v>
      </c>
      <c r="AP62" s="72">
        <v>36.993797105561612</v>
      </c>
      <c r="AQ62" s="72">
        <v>36.609139851232399</v>
      </c>
      <c r="AR62" s="72">
        <v>36.511384235938827</v>
      </c>
      <c r="AS62" s="72">
        <v>36.253118640501313</v>
      </c>
      <c r="AT62" s="72">
        <v>36.135231846656843</v>
      </c>
      <c r="AU62" s="72">
        <v>35.97133775017808</v>
      </c>
      <c r="AV62" s="72">
        <v>35.973235820710308</v>
      </c>
      <c r="AW62" s="72">
        <v>35.922388015043644</v>
      </c>
      <c r="AX62" s="72">
        <v>35.623484822080997</v>
      </c>
      <c r="AY62" s="72">
        <v>35.459276427818374</v>
      </c>
      <c r="AZ62" s="72">
        <v>35.403364146343996</v>
      </c>
    </row>
    <row r="63" spans="1:52" ht="12" customHeight="1" x14ac:dyDescent="0.45">
      <c r="A63" s="73" t="s">
        <v>49</v>
      </c>
      <c r="B63" s="74">
        <v>11.742064092848956</v>
      </c>
      <c r="C63" s="74">
        <v>11.01884748973918</v>
      </c>
      <c r="D63" s="74">
        <v>10.431373779012135</v>
      </c>
      <c r="E63" s="74">
        <v>8.9606911252188031</v>
      </c>
      <c r="F63" s="74">
        <v>10.032128761792913</v>
      </c>
      <c r="G63" s="74">
        <v>9.8662115832804531</v>
      </c>
      <c r="H63" s="74">
        <v>9.1214923617869239</v>
      </c>
      <c r="I63" s="74">
        <v>8.9205281073743237</v>
      </c>
      <c r="J63" s="74">
        <v>8.2768885596271424</v>
      </c>
      <c r="K63" s="74">
        <v>5.7676049286192237</v>
      </c>
      <c r="L63" s="74">
        <v>7.535599667423277</v>
      </c>
      <c r="M63" s="74">
        <v>7.6490953039612704</v>
      </c>
      <c r="N63" s="74">
        <v>7.4526047230527794</v>
      </c>
      <c r="O63" s="74">
        <v>7.038764788932613</v>
      </c>
      <c r="P63" s="74">
        <v>7.0449962186654407</v>
      </c>
      <c r="Q63" s="74">
        <v>7.1199928332734848</v>
      </c>
      <c r="R63" s="74">
        <v>7.1843542473771107</v>
      </c>
      <c r="S63" s="74">
        <v>7.3351424037867359</v>
      </c>
      <c r="T63" s="74">
        <v>7.1632084054849301</v>
      </c>
      <c r="U63" s="74">
        <v>6.9702160559871356</v>
      </c>
      <c r="V63" s="74">
        <v>6.8087142998856782</v>
      </c>
      <c r="W63" s="74">
        <v>6.7405655526316748</v>
      </c>
      <c r="X63" s="74">
        <v>6.7054730892298462</v>
      </c>
      <c r="Y63" s="74">
        <v>6.5608507788600905</v>
      </c>
      <c r="Z63" s="74">
        <v>4.0979353953103397</v>
      </c>
      <c r="AA63" s="74">
        <v>4.0433239420488123</v>
      </c>
      <c r="AB63" s="74">
        <v>3.9693784468444604</v>
      </c>
      <c r="AC63" s="74">
        <v>3.492949729560447</v>
      </c>
      <c r="AD63" s="74">
        <v>3.3816262788762934</v>
      </c>
      <c r="AE63" s="74">
        <v>3.1786220698250536</v>
      </c>
      <c r="AF63" s="74">
        <v>3.1122076995309604</v>
      </c>
      <c r="AG63" s="74">
        <v>3.0333771903174989</v>
      </c>
      <c r="AH63" s="74">
        <v>3.011358308056975</v>
      </c>
      <c r="AI63" s="74">
        <v>2.9273291648205788</v>
      </c>
      <c r="AJ63" s="74">
        <v>2.8440095063503539</v>
      </c>
      <c r="AK63" s="74">
        <v>2.7645267265911526</v>
      </c>
      <c r="AL63" s="74">
        <v>2.2497696023157023</v>
      </c>
      <c r="AM63" s="74">
        <v>2.2043215602116959</v>
      </c>
      <c r="AN63" s="74">
        <v>2.1385812506965842</v>
      </c>
      <c r="AO63" s="74">
        <v>1.959296922001728</v>
      </c>
      <c r="AP63" s="74">
        <v>1.874505826952978</v>
      </c>
      <c r="AQ63" s="74">
        <v>1.7532017606927917</v>
      </c>
      <c r="AR63" s="74">
        <v>1.7100945473390023</v>
      </c>
      <c r="AS63" s="74">
        <v>1.6353368118403762</v>
      </c>
      <c r="AT63" s="74">
        <v>1.5911812529591238</v>
      </c>
      <c r="AU63" s="74">
        <v>1.5473467869040962</v>
      </c>
      <c r="AV63" s="74">
        <v>1.5031783399307443</v>
      </c>
      <c r="AW63" s="74">
        <v>1.4703836568551052</v>
      </c>
      <c r="AX63" s="74">
        <v>1.4253080189716467</v>
      </c>
      <c r="AY63" s="74">
        <v>1.3541278701702997</v>
      </c>
      <c r="AZ63" s="74">
        <v>1.2925295531561141</v>
      </c>
    </row>
    <row r="64" spans="1:52" ht="12" customHeight="1" x14ac:dyDescent="0.45">
      <c r="A64" s="73" t="s">
        <v>50</v>
      </c>
      <c r="B64" s="74">
        <v>18.825526457131119</v>
      </c>
      <c r="C64" s="74">
        <v>17.919465651962735</v>
      </c>
      <c r="D64" s="74">
        <v>17.247052153143137</v>
      </c>
      <c r="E64" s="74">
        <v>18.159455804872753</v>
      </c>
      <c r="F64" s="74">
        <v>18.140110561611642</v>
      </c>
      <c r="G64" s="74">
        <v>17.513913897661791</v>
      </c>
      <c r="H64" s="74">
        <v>17.629116605979185</v>
      </c>
      <c r="I64" s="74">
        <v>17.033977570897644</v>
      </c>
      <c r="J64" s="74">
        <v>16.03814156153738</v>
      </c>
      <c r="K64" s="74">
        <v>11.445516082383564</v>
      </c>
      <c r="L64" s="74">
        <v>14.213348808874441</v>
      </c>
      <c r="M64" s="74">
        <v>14.295185056463389</v>
      </c>
      <c r="N64" s="74">
        <v>14.037659701810547</v>
      </c>
      <c r="O64" s="74">
        <v>13.721068077607384</v>
      </c>
      <c r="P64" s="74">
        <v>13.31665101184597</v>
      </c>
      <c r="Q64" s="74">
        <v>13.662037444203898</v>
      </c>
      <c r="R64" s="74">
        <v>13.504120055522298</v>
      </c>
      <c r="S64" s="74">
        <v>13.826655764905047</v>
      </c>
      <c r="T64" s="74">
        <v>13.468818427246001</v>
      </c>
      <c r="U64" s="74">
        <v>13.392212154065046</v>
      </c>
      <c r="V64" s="74">
        <v>13.137107327490773</v>
      </c>
      <c r="W64" s="74">
        <v>13.060150305115068</v>
      </c>
      <c r="X64" s="74">
        <v>13.057487269019383</v>
      </c>
      <c r="Y64" s="74">
        <v>12.836044693477035</v>
      </c>
      <c r="Z64" s="74">
        <v>9.6152589280649359</v>
      </c>
      <c r="AA64" s="74">
        <v>9.3909434711022399</v>
      </c>
      <c r="AB64" s="74">
        <v>9.2578543475593982</v>
      </c>
      <c r="AC64" s="74">
        <v>8.6971763939720876</v>
      </c>
      <c r="AD64" s="74">
        <v>8.4902290747242404</v>
      </c>
      <c r="AE64" s="74">
        <v>8.1325609079492995</v>
      </c>
      <c r="AF64" s="74">
        <v>7.8769492401308563</v>
      </c>
      <c r="AG64" s="74">
        <v>7.5348429704873991</v>
      </c>
      <c r="AH64" s="74">
        <v>7.4390564049624572</v>
      </c>
      <c r="AI64" s="74">
        <v>7.2747766391149833</v>
      </c>
      <c r="AJ64" s="74">
        <v>7.120536655872642</v>
      </c>
      <c r="AK64" s="74">
        <v>6.9700527829568504</v>
      </c>
      <c r="AL64" s="74">
        <v>6.0271330973089761</v>
      </c>
      <c r="AM64" s="74">
        <v>5.9098499091926939</v>
      </c>
      <c r="AN64" s="74">
        <v>5.7764976535686552</v>
      </c>
      <c r="AO64" s="74">
        <v>5.4909651827647918</v>
      </c>
      <c r="AP64" s="74">
        <v>5.3618144977598012</v>
      </c>
      <c r="AQ64" s="74">
        <v>5.1775002053458241</v>
      </c>
      <c r="AR64" s="74">
        <v>5.08620785898737</v>
      </c>
      <c r="AS64" s="74">
        <v>4.9655773063715971</v>
      </c>
      <c r="AT64" s="74">
        <v>4.9020783204875507</v>
      </c>
      <c r="AU64" s="74">
        <v>4.8392303392137199</v>
      </c>
      <c r="AV64" s="74">
        <v>4.7865798602282803</v>
      </c>
      <c r="AW64" s="74">
        <v>4.7373449330583455</v>
      </c>
      <c r="AX64" s="74">
        <v>4.6502794592845937</v>
      </c>
      <c r="AY64" s="74">
        <v>4.5359669116351657</v>
      </c>
      <c r="AZ64" s="74">
        <v>4.4385097739643244</v>
      </c>
    </row>
    <row r="65" spans="1:52" ht="12" customHeight="1" x14ac:dyDescent="0.45">
      <c r="A65" s="73" t="s">
        <v>34</v>
      </c>
      <c r="B65" s="74">
        <v>0</v>
      </c>
      <c r="C65" s="74">
        <v>0</v>
      </c>
      <c r="D65" s="74">
        <v>0</v>
      </c>
      <c r="E65" s="74">
        <v>0</v>
      </c>
      <c r="F65" s="74">
        <v>0</v>
      </c>
      <c r="G65" s="74">
        <v>0</v>
      </c>
      <c r="H65" s="74">
        <v>0</v>
      </c>
      <c r="I65" s="74">
        <v>0</v>
      </c>
      <c r="J65" s="74">
        <v>0</v>
      </c>
      <c r="K65" s="74">
        <v>0</v>
      </c>
      <c r="L65" s="74">
        <v>0</v>
      </c>
      <c r="M65" s="74">
        <v>0</v>
      </c>
      <c r="N65" s="74">
        <v>0</v>
      </c>
      <c r="O65" s="74">
        <v>0</v>
      </c>
      <c r="P65" s="74">
        <v>0</v>
      </c>
      <c r="Q65" s="74">
        <v>0</v>
      </c>
      <c r="R65" s="74">
        <v>0</v>
      </c>
      <c r="S65" s="74">
        <v>0.12376305693995426</v>
      </c>
      <c r="T65" s="74">
        <v>0.16382525720929583</v>
      </c>
      <c r="U65" s="74">
        <v>0.26789458719476461</v>
      </c>
      <c r="V65" s="74">
        <v>0.30200311470537872</v>
      </c>
      <c r="W65" s="74">
        <v>0.36332660767044894</v>
      </c>
      <c r="X65" s="74">
        <v>0.44900301769077106</v>
      </c>
      <c r="Y65" s="74">
        <v>0.52456407213860312</v>
      </c>
      <c r="Z65" s="74">
        <v>3.3141386968299513</v>
      </c>
      <c r="AA65" s="74">
        <v>3.4486692478866057</v>
      </c>
      <c r="AB65" s="74">
        <v>3.5952443095744946</v>
      </c>
      <c r="AC65" s="74">
        <v>4.1443877808297191</v>
      </c>
      <c r="AD65" s="74">
        <v>4.1742323358290232</v>
      </c>
      <c r="AE65" s="74">
        <v>4.3868128049175112</v>
      </c>
      <c r="AF65" s="74">
        <v>4.4698580119985891</v>
      </c>
      <c r="AG65" s="74">
        <v>4.5766740005708755</v>
      </c>
      <c r="AH65" s="74">
        <v>4.6218396369044896</v>
      </c>
      <c r="AI65" s="74">
        <v>4.5984897417713926</v>
      </c>
      <c r="AJ65" s="74">
        <v>4.5908672125724328</v>
      </c>
      <c r="AK65" s="74">
        <v>4.5682976035040035</v>
      </c>
      <c r="AL65" s="74">
        <v>4.6102724532228416</v>
      </c>
      <c r="AM65" s="74">
        <v>4.6155640708103016</v>
      </c>
      <c r="AN65" s="74">
        <v>4.5898025094682655</v>
      </c>
      <c r="AO65" s="74">
        <v>4.5296442049459085</v>
      </c>
      <c r="AP65" s="74">
        <v>4.517394132163389</v>
      </c>
      <c r="AQ65" s="74">
        <v>4.4721207399191467</v>
      </c>
      <c r="AR65" s="74">
        <v>4.4569348729051557</v>
      </c>
      <c r="AS65" s="74">
        <v>4.415340373111877</v>
      </c>
      <c r="AT65" s="74">
        <v>4.3980577980587112</v>
      </c>
      <c r="AU65" s="74">
        <v>4.3751650529115871</v>
      </c>
      <c r="AV65" s="74">
        <v>4.3745360250896637</v>
      </c>
      <c r="AW65" s="74">
        <v>4.3762401568829059</v>
      </c>
      <c r="AX65" s="74">
        <v>4.3533813844599285</v>
      </c>
      <c r="AY65" s="74">
        <v>4.3574092570815877</v>
      </c>
      <c r="AZ65" s="74">
        <v>4.5275229796916756</v>
      </c>
    </row>
    <row r="66" spans="1:52" ht="12" customHeight="1" x14ac:dyDescent="0.45">
      <c r="A66" s="75" t="s">
        <v>36</v>
      </c>
      <c r="B66" s="76">
        <v>32.184164307123666</v>
      </c>
      <c r="C66" s="76">
        <v>30.793239031507202</v>
      </c>
      <c r="D66" s="76">
        <v>29.811747911655193</v>
      </c>
      <c r="E66" s="76">
        <v>33.411372419484266</v>
      </c>
      <c r="F66" s="76">
        <v>32.29479588196758</v>
      </c>
      <c r="G66" s="76">
        <v>30.999587511263719</v>
      </c>
      <c r="H66" s="76">
        <v>32.013113052164528</v>
      </c>
      <c r="I66" s="76">
        <v>30.825419558053522</v>
      </c>
      <c r="J66" s="76">
        <v>29.145441750626741</v>
      </c>
      <c r="K66" s="76">
        <v>20.938599263609092</v>
      </c>
      <c r="L66" s="76">
        <v>25.62888088661709</v>
      </c>
      <c r="M66" s="76">
        <v>25.706336494453293</v>
      </c>
      <c r="N66" s="76">
        <v>25.301934581171825</v>
      </c>
      <c r="O66" s="76">
        <v>24.977060725484616</v>
      </c>
      <c r="P66" s="76">
        <v>25.357964819194695</v>
      </c>
      <c r="Q66" s="76">
        <v>24.758094536535605</v>
      </c>
      <c r="R66" s="76">
        <v>24.238500512092248</v>
      </c>
      <c r="S66" s="76">
        <v>24.845762237877985</v>
      </c>
      <c r="T66" s="76">
        <v>24.351616927330163</v>
      </c>
      <c r="U66" s="76">
        <v>24.326382466868051</v>
      </c>
      <c r="V66" s="76">
        <v>23.907235714527609</v>
      </c>
      <c r="W66" s="76">
        <v>23.869046127564058</v>
      </c>
      <c r="X66" s="76">
        <v>24.038133835941043</v>
      </c>
      <c r="Y66" s="76">
        <v>23.776382631554018</v>
      </c>
      <c r="Z66" s="76">
        <v>24.244941398752086</v>
      </c>
      <c r="AA66" s="76">
        <v>24.316085264584306</v>
      </c>
      <c r="AB66" s="76">
        <v>24.52236086876659</v>
      </c>
      <c r="AC66" s="76">
        <v>24.81772164905658</v>
      </c>
      <c r="AD66" s="76">
        <v>25.097153160240527</v>
      </c>
      <c r="AE66" s="76">
        <v>25.418713714952936</v>
      </c>
      <c r="AF66" s="76">
        <v>25.42177826194262</v>
      </c>
      <c r="AG66" s="76">
        <v>25.461924426041801</v>
      </c>
      <c r="AH66" s="76">
        <v>25.630092950443828</v>
      </c>
      <c r="AI66" s="76">
        <v>25.449773546609251</v>
      </c>
      <c r="AJ66" s="76">
        <v>25.363849274288444</v>
      </c>
      <c r="AK66" s="76">
        <v>25.223989006339526</v>
      </c>
      <c r="AL66" s="76">
        <v>25.271674380453113</v>
      </c>
      <c r="AM66" s="76">
        <v>25.374211519865337</v>
      </c>
      <c r="AN66" s="76">
        <v>25.291472579350629</v>
      </c>
      <c r="AO66" s="76">
        <v>25.24473838545395</v>
      </c>
      <c r="AP66" s="76">
        <v>25.240082648685451</v>
      </c>
      <c r="AQ66" s="76">
        <v>25.206317145274639</v>
      </c>
      <c r="AR66" s="76">
        <v>25.258146956707296</v>
      </c>
      <c r="AS66" s="76">
        <v>25.236864149177464</v>
      </c>
      <c r="AT66" s="76">
        <v>25.243914475151449</v>
      </c>
      <c r="AU66" s="76">
        <v>25.209595571148675</v>
      </c>
      <c r="AV66" s="76">
        <v>25.308941595461622</v>
      </c>
      <c r="AW66" s="76">
        <v>25.338419268247282</v>
      </c>
      <c r="AX66" s="76">
        <v>25.194515959364821</v>
      </c>
      <c r="AY66" s="76">
        <v>25.211772388931323</v>
      </c>
      <c r="AZ66" s="76">
        <v>25.14480183953189</v>
      </c>
    </row>
    <row r="67" spans="1:52" ht="12" customHeight="1" x14ac:dyDescent="0.45">
      <c r="A67" s="77" t="s">
        <v>51</v>
      </c>
      <c r="B67" s="78">
        <v>46.050075182018077</v>
      </c>
      <c r="C67" s="78">
        <v>43.735718787339636</v>
      </c>
      <c r="D67" s="78">
        <v>42.324809261660562</v>
      </c>
      <c r="E67" s="78">
        <v>44.42157980078855</v>
      </c>
      <c r="F67" s="78">
        <v>44.214335241196075</v>
      </c>
      <c r="G67" s="78">
        <v>42.354572463257952</v>
      </c>
      <c r="H67" s="78">
        <v>42.832468243469265</v>
      </c>
      <c r="I67" s="78">
        <v>41.641115815481264</v>
      </c>
      <c r="J67" s="78">
        <v>39.252224996424815</v>
      </c>
      <c r="K67" s="78">
        <v>28.247287647285447</v>
      </c>
      <c r="L67" s="78">
        <v>34.749779082894698</v>
      </c>
      <c r="M67" s="78">
        <v>34.770169819581177</v>
      </c>
      <c r="N67" s="78">
        <v>34.127591937043256</v>
      </c>
      <c r="O67" s="78">
        <v>34.1254112840315</v>
      </c>
      <c r="P67" s="78">
        <v>34.121817511308478</v>
      </c>
      <c r="Q67" s="78">
        <v>34.402463701312492</v>
      </c>
      <c r="R67" s="78">
        <v>32.338285971735758</v>
      </c>
      <c r="S67" s="78">
        <v>33.222333831271101</v>
      </c>
      <c r="T67" s="78">
        <v>32.529130185060048</v>
      </c>
      <c r="U67" s="78">
        <v>32.491373134821224</v>
      </c>
      <c r="V67" s="78">
        <v>31.986222017210629</v>
      </c>
      <c r="W67" s="78">
        <v>31.856860078964296</v>
      </c>
      <c r="X67" s="78">
        <v>31.972299858305533</v>
      </c>
      <c r="Y67" s="78">
        <v>31.473382049579694</v>
      </c>
      <c r="Z67" s="78">
        <v>31.317780545118314</v>
      </c>
      <c r="AA67" s="78">
        <v>31.33364524630985</v>
      </c>
      <c r="AB67" s="78">
        <v>31.495020515092502</v>
      </c>
      <c r="AC67" s="78">
        <v>31.63193194496618</v>
      </c>
      <c r="AD67" s="78">
        <v>31.78505590801732</v>
      </c>
      <c r="AE67" s="78">
        <v>31.837123328828842</v>
      </c>
      <c r="AF67" s="78">
        <v>31.726752081841664</v>
      </c>
      <c r="AG67" s="78">
        <v>31.310900259335185</v>
      </c>
      <c r="AH67" s="78">
        <v>25.011508061168492</v>
      </c>
      <c r="AI67" s="78">
        <v>24.944756587743228</v>
      </c>
      <c r="AJ67" s="78">
        <v>24.910045202049201</v>
      </c>
      <c r="AK67" s="78">
        <v>24.697329354200189</v>
      </c>
      <c r="AL67" s="78">
        <v>24.735626067404684</v>
      </c>
      <c r="AM67" s="78">
        <v>24.804325435151306</v>
      </c>
      <c r="AN67" s="78">
        <v>24.726892213157214</v>
      </c>
      <c r="AO67" s="78">
        <v>24.708278284116549</v>
      </c>
      <c r="AP67" s="78">
        <v>24.954475682473763</v>
      </c>
      <c r="AQ67" s="78">
        <v>25.221172634448578</v>
      </c>
      <c r="AR67" s="78">
        <v>25.5698388200301</v>
      </c>
      <c r="AS67" s="78">
        <v>25.825192360220683</v>
      </c>
      <c r="AT67" s="78">
        <v>26.112890917172152</v>
      </c>
      <c r="AU67" s="78">
        <v>26.293085785059237</v>
      </c>
      <c r="AV67" s="78">
        <v>26.697543452413946</v>
      </c>
      <c r="AW67" s="78">
        <v>26.609289552692495</v>
      </c>
      <c r="AX67" s="78">
        <v>26.466819290262769</v>
      </c>
      <c r="AY67" s="78">
        <v>26.570892510480718</v>
      </c>
      <c r="AZ67" s="78">
        <v>26.554633218946286</v>
      </c>
    </row>
    <row r="68" spans="1:52" ht="12" customHeight="1" x14ac:dyDescent="0.45">
      <c r="A68" s="77" t="s">
        <v>52</v>
      </c>
      <c r="B68" s="78">
        <v>1151.2518795504518</v>
      </c>
      <c r="C68" s="78">
        <v>1093.3929696834907</v>
      </c>
      <c r="D68" s="78">
        <v>1058.1202315415139</v>
      </c>
      <c r="E68" s="78">
        <v>1110.539495019714</v>
      </c>
      <c r="F68" s="78">
        <v>1105.3583810299019</v>
      </c>
      <c r="G68" s="78">
        <v>1058.8643115814491</v>
      </c>
      <c r="H68" s="78">
        <v>1070.8117060867314</v>
      </c>
      <c r="I68" s="78">
        <v>1041.0278953870313</v>
      </c>
      <c r="J68" s="78">
        <v>981.30562491062096</v>
      </c>
      <c r="K68" s="78">
        <v>706.18219118213631</v>
      </c>
      <c r="L68" s="78">
        <v>868.74447707236743</v>
      </c>
      <c r="M68" s="78">
        <v>869.25424548952901</v>
      </c>
      <c r="N68" s="78">
        <v>853.18979842608121</v>
      </c>
      <c r="O68" s="78">
        <v>853.13528210078744</v>
      </c>
      <c r="P68" s="78">
        <v>853.04543778271193</v>
      </c>
      <c r="Q68" s="78">
        <v>860.0615925328126</v>
      </c>
      <c r="R68" s="78">
        <v>838.55899965982405</v>
      </c>
      <c r="S68" s="78">
        <v>860.91519958231424</v>
      </c>
      <c r="T68" s="78">
        <v>841.68066329110866</v>
      </c>
      <c r="U68" s="78">
        <v>839.29254131515881</v>
      </c>
      <c r="V68" s="78">
        <v>825.80148157683868</v>
      </c>
      <c r="W68" s="78">
        <v>823.98027606782125</v>
      </c>
      <c r="X68" s="78">
        <v>828.55242110165761</v>
      </c>
      <c r="Y68" s="78">
        <v>817.87406325817051</v>
      </c>
      <c r="Z68" s="78">
        <v>771.71378462509324</v>
      </c>
      <c r="AA68" s="78">
        <v>769.95225502840356</v>
      </c>
      <c r="AB68" s="78">
        <v>772.34442329698868</v>
      </c>
      <c r="AC68" s="78">
        <v>768.21018484967203</v>
      </c>
      <c r="AD68" s="78">
        <v>763.68540262447414</v>
      </c>
      <c r="AE68" s="78">
        <v>764.64338079776815</v>
      </c>
      <c r="AF68" s="78">
        <v>759.20405423985483</v>
      </c>
      <c r="AG68" s="78">
        <v>753.39237254735133</v>
      </c>
      <c r="AH68" s="78">
        <v>755.34870850185757</v>
      </c>
      <c r="AI68" s="78">
        <v>747.03742825089</v>
      </c>
      <c r="AJ68" s="78">
        <v>741.21877774770769</v>
      </c>
      <c r="AK68" s="78">
        <v>734.39550140983442</v>
      </c>
      <c r="AL68" s="78">
        <v>714.80219235506854</v>
      </c>
      <c r="AM68" s="78">
        <v>715.73342551504095</v>
      </c>
      <c r="AN68" s="78">
        <v>711.9785990431194</v>
      </c>
      <c r="AO68" s="78">
        <v>706.51339028779807</v>
      </c>
      <c r="AP68" s="78">
        <v>704.49808988353743</v>
      </c>
      <c r="AQ68" s="78">
        <v>703.603548012587</v>
      </c>
      <c r="AR68" s="78">
        <v>706.22357786877535</v>
      </c>
      <c r="AS68" s="78">
        <v>706.53375377859538</v>
      </c>
      <c r="AT68" s="78">
        <v>708.04879948283985</v>
      </c>
      <c r="AU68" s="78">
        <v>708.25154590099669</v>
      </c>
      <c r="AV68" s="78">
        <v>712.63972909174299</v>
      </c>
      <c r="AW68" s="78">
        <v>715.08758433010848</v>
      </c>
      <c r="AX68" s="78">
        <v>712.90633164196447</v>
      </c>
      <c r="AY68" s="78">
        <v>716.78418147827813</v>
      </c>
      <c r="AZ68" s="78">
        <v>728.30332519169428</v>
      </c>
    </row>
    <row r="69" spans="1:52" ht="12" customHeight="1" x14ac:dyDescent="0.45">
      <c r="A69" s="79" t="s">
        <v>53</v>
      </c>
      <c r="B69" s="80">
        <v>28.781296988761301</v>
      </c>
      <c r="C69" s="80">
        <v>27.334824242087262</v>
      </c>
      <c r="D69" s="80">
        <v>26.453005788537851</v>
      </c>
      <c r="E69" s="80">
        <v>27.763487375492844</v>
      </c>
      <c r="F69" s="80">
        <v>27.633959525747553</v>
      </c>
      <c r="G69" s="80">
        <v>26.471607789536222</v>
      </c>
      <c r="H69" s="80">
        <v>26.77029265216828</v>
      </c>
      <c r="I69" s="80">
        <v>26.025697384675784</v>
      </c>
      <c r="J69" s="80">
        <v>24.532640622765509</v>
      </c>
      <c r="K69" s="80">
        <v>17.654554779553404</v>
      </c>
      <c r="L69" s="80">
        <v>21.718611926809182</v>
      </c>
      <c r="M69" s="80">
        <v>21.73135613723823</v>
      </c>
      <c r="N69" s="80">
        <v>21.329744960652029</v>
      </c>
      <c r="O69" s="80">
        <v>21.328382052519686</v>
      </c>
      <c r="P69" s="80">
        <v>21.326135944567795</v>
      </c>
      <c r="Q69" s="80">
        <v>21.501539813320306</v>
      </c>
      <c r="R69" s="80">
        <v>20.980008930878999</v>
      </c>
      <c r="S69" s="80">
        <v>21.54352413616607</v>
      </c>
      <c r="T69" s="80">
        <v>21.082211874188967</v>
      </c>
      <c r="U69" s="80">
        <v>21.052322179703637</v>
      </c>
      <c r="V69" s="80">
        <v>20.732260852471285</v>
      </c>
      <c r="W69" s="80">
        <v>20.686769834896122</v>
      </c>
      <c r="X69" s="80">
        <v>20.800641556385045</v>
      </c>
      <c r="Y69" s="80">
        <v>20.539862706654581</v>
      </c>
      <c r="Z69" s="80">
        <v>19.172345166467064</v>
      </c>
      <c r="AA69" s="80">
        <v>19.109390990935566</v>
      </c>
      <c r="AB69" s="80">
        <v>19.141892084840148</v>
      </c>
      <c r="AC69" s="80">
        <v>18.932538137322595</v>
      </c>
      <c r="AD69" s="80">
        <v>18.789719422215537</v>
      </c>
      <c r="AE69" s="80">
        <v>18.732934300342944</v>
      </c>
      <c r="AF69" s="80">
        <v>18.522593915235777</v>
      </c>
      <c r="AG69" s="80">
        <v>18.28601917682839</v>
      </c>
      <c r="AH69" s="80">
        <v>18.285351964008836</v>
      </c>
      <c r="AI69" s="80">
        <v>18.041788642764413</v>
      </c>
      <c r="AJ69" s="80">
        <v>17.847761759040253</v>
      </c>
      <c r="AK69" s="80">
        <v>17.638031619118678</v>
      </c>
      <c r="AL69" s="80">
        <v>16.773807344009334</v>
      </c>
      <c r="AM69" s="80">
        <v>16.729990019535219</v>
      </c>
      <c r="AN69" s="80">
        <v>16.590708283339836</v>
      </c>
      <c r="AO69" s="80">
        <v>16.364821441360181</v>
      </c>
      <c r="AP69" s="80">
        <v>16.269437764953807</v>
      </c>
      <c r="AQ69" s="80">
        <v>16.204375152918402</v>
      </c>
      <c r="AR69" s="80">
        <v>16.232711071094901</v>
      </c>
      <c r="AS69" s="80">
        <v>16.210783364786003</v>
      </c>
      <c r="AT69" s="80">
        <v>16.22805877484809</v>
      </c>
      <c r="AU69" s="80">
        <v>16.218989399280041</v>
      </c>
      <c r="AV69" s="80">
        <v>16.303164630165707</v>
      </c>
      <c r="AW69" s="80">
        <v>16.346164163164158</v>
      </c>
      <c r="AX69" s="80">
        <v>16.282886918600276</v>
      </c>
      <c r="AY69" s="80">
        <v>16.348476688658117</v>
      </c>
      <c r="AZ69" s="80">
        <v>16.584763145346756</v>
      </c>
    </row>
    <row r="70" spans="1:52" ht="12" customHeight="1" x14ac:dyDescent="0.45">
      <c r="A70" s="81" t="s">
        <v>54</v>
      </c>
      <c r="B70" s="82">
        <v>5428.155098731494</v>
      </c>
      <c r="C70" s="82">
        <v>5236.9080167624161</v>
      </c>
      <c r="D70" s="82">
        <v>5117.7339211892368</v>
      </c>
      <c r="E70" s="82">
        <v>5373.145695165982</v>
      </c>
      <c r="F70" s="82">
        <v>5394.663120137885</v>
      </c>
      <c r="G70" s="82">
        <v>5180.7131540860737</v>
      </c>
      <c r="H70" s="82">
        <v>5202.6598207479183</v>
      </c>
      <c r="I70" s="82">
        <v>5002.7555906299112</v>
      </c>
      <c r="J70" s="82">
        <v>4694.2445743538528</v>
      </c>
      <c r="K70" s="82">
        <v>3330.3447987994646</v>
      </c>
      <c r="L70" s="82">
        <v>4146.2192501525196</v>
      </c>
      <c r="M70" s="82">
        <v>4129.6587129496384</v>
      </c>
      <c r="N70" s="82">
        <v>4016.7020148637775</v>
      </c>
      <c r="O70" s="82">
        <v>3990.1883042061636</v>
      </c>
      <c r="P70" s="82">
        <v>3993.8932265535313</v>
      </c>
      <c r="Q70" s="82">
        <v>4046.2722852535849</v>
      </c>
      <c r="R70" s="82">
        <v>4032.0113883723634</v>
      </c>
      <c r="S70" s="82">
        <v>4137.8628935604784</v>
      </c>
      <c r="T70" s="82">
        <v>4019.6979393512329</v>
      </c>
      <c r="U70" s="82">
        <v>3981.6159945759323</v>
      </c>
      <c r="V70" s="82">
        <v>3898.4435670158191</v>
      </c>
      <c r="W70" s="82">
        <v>3884.4395353131936</v>
      </c>
      <c r="X70" s="82">
        <v>3890.6501843775191</v>
      </c>
      <c r="Y70" s="82">
        <v>3765.0428355836643</v>
      </c>
      <c r="Z70" s="82">
        <v>3741.7966644602666</v>
      </c>
      <c r="AA70" s="82">
        <v>3739.1801281363842</v>
      </c>
      <c r="AB70" s="82">
        <v>3753.9393314443355</v>
      </c>
      <c r="AC70" s="82">
        <v>3770.9493040429256</v>
      </c>
      <c r="AD70" s="82">
        <v>3782.5505898872939</v>
      </c>
      <c r="AE70" s="82">
        <v>3796.4549919034262</v>
      </c>
      <c r="AF70" s="82">
        <v>3772.1003151356249</v>
      </c>
      <c r="AG70" s="82">
        <v>3762.653200365572</v>
      </c>
      <c r="AH70" s="82">
        <v>3767.867054175505</v>
      </c>
      <c r="AI70" s="82">
        <v>3726.5284841440371</v>
      </c>
      <c r="AJ70" s="82">
        <v>3694.4379097509232</v>
      </c>
      <c r="AK70" s="82">
        <v>3661.0127564961308</v>
      </c>
      <c r="AL70" s="82">
        <v>3639.955444048695</v>
      </c>
      <c r="AM70" s="82">
        <v>3641.6465024293398</v>
      </c>
      <c r="AN70" s="82">
        <v>3594.2257039566298</v>
      </c>
      <c r="AO70" s="82">
        <v>3578.6004417242593</v>
      </c>
      <c r="AP70" s="82">
        <v>3570.6713173609487</v>
      </c>
      <c r="AQ70" s="82">
        <v>3564.7893777543823</v>
      </c>
      <c r="AR70" s="82">
        <v>3568.6798532547173</v>
      </c>
      <c r="AS70" s="82">
        <v>3560.877110111936</v>
      </c>
      <c r="AT70" s="82">
        <v>3546.7951911129685</v>
      </c>
      <c r="AU70" s="82">
        <v>3527.7066996457693</v>
      </c>
      <c r="AV70" s="82">
        <v>3529.6279211458232</v>
      </c>
      <c r="AW70" s="82">
        <v>3516.0005803194367</v>
      </c>
      <c r="AX70" s="82">
        <v>3487.235195165199</v>
      </c>
      <c r="AY70" s="82">
        <v>3460.1124216581129</v>
      </c>
      <c r="AZ70" s="82">
        <v>3427.9868006809443</v>
      </c>
    </row>
    <row r="71" spans="1:52" ht="12" customHeight="1" x14ac:dyDescent="0.45">
      <c r="A71" s="83" t="s">
        <v>20</v>
      </c>
      <c r="B71" s="48">
        <v>1497.5803188829077</v>
      </c>
      <c r="C71" s="48">
        <v>1168.4044493889805</v>
      </c>
      <c r="D71" s="48">
        <v>1114.9689194333816</v>
      </c>
      <c r="E71" s="48">
        <v>1177.2045040247849</v>
      </c>
      <c r="F71" s="48">
        <v>825.74525043213464</v>
      </c>
      <c r="G71" s="48">
        <v>701.43193332132739</v>
      </c>
      <c r="H71" s="48">
        <v>715.35387943923479</v>
      </c>
      <c r="I71" s="48">
        <v>733.62603012526381</v>
      </c>
      <c r="J71" s="48">
        <v>966.55854350361312</v>
      </c>
      <c r="K71" s="48">
        <v>750.0899060112871</v>
      </c>
      <c r="L71" s="48">
        <v>861.55185225570472</v>
      </c>
      <c r="M71" s="48">
        <v>1141.7700573034888</v>
      </c>
      <c r="N71" s="48">
        <v>1334.6499092108279</v>
      </c>
      <c r="O71" s="48">
        <v>1543.1531682397811</v>
      </c>
      <c r="P71" s="48">
        <v>1534.6732518851602</v>
      </c>
      <c r="Q71" s="48">
        <v>1776.202776056979</v>
      </c>
      <c r="R71" s="48">
        <v>1747.3597820071561</v>
      </c>
      <c r="S71" s="48">
        <v>1784.4515507911788</v>
      </c>
      <c r="T71" s="48">
        <v>1712.8326968550673</v>
      </c>
      <c r="U71" s="48">
        <v>1690.1515061343775</v>
      </c>
      <c r="V71" s="48">
        <v>1654.749153302794</v>
      </c>
      <c r="W71" s="48">
        <v>1648.8176796672328</v>
      </c>
      <c r="X71" s="48">
        <v>1648.0366971589358</v>
      </c>
      <c r="Y71" s="48">
        <v>1455.990063811551</v>
      </c>
      <c r="Z71" s="48">
        <v>1441.0884342569909</v>
      </c>
      <c r="AA71" s="48">
        <v>1435.1871963683941</v>
      </c>
      <c r="AB71" s="48">
        <v>1430.1832362124669</v>
      </c>
      <c r="AC71" s="48">
        <v>1440.9448624243407</v>
      </c>
      <c r="AD71" s="48">
        <v>1433.2085140804875</v>
      </c>
      <c r="AE71" s="48">
        <v>1423.9680094158023</v>
      </c>
      <c r="AF71" s="48">
        <v>1402.2053753437094</v>
      </c>
      <c r="AG71" s="48">
        <v>1394.3267538213599</v>
      </c>
      <c r="AH71" s="48">
        <v>1390.9330995917499</v>
      </c>
      <c r="AI71" s="48">
        <v>1371.7066751199702</v>
      </c>
      <c r="AJ71" s="48">
        <v>1348.812590982599</v>
      </c>
      <c r="AK71" s="48">
        <v>1329.1468620404221</v>
      </c>
      <c r="AL71" s="48">
        <v>1298.1952306960441</v>
      </c>
      <c r="AM71" s="48">
        <v>1284.4140575691085</v>
      </c>
      <c r="AN71" s="48">
        <v>1227.8001914109509</v>
      </c>
      <c r="AO71" s="48">
        <v>1207.8327618295757</v>
      </c>
      <c r="AP71" s="48">
        <v>1187.4093653225839</v>
      </c>
      <c r="AQ71" s="48">
        <v>1166.0734468891062</v>
      </c>
      <c r="AR71" s="48">
        <v>1146.7252969836825</v>
      </c>
      <c r="AS71" s="48">
        <v>1120.4710555049217</v>
      </c>
      <c r="AT71" s="48">
        <v>1083.0088145951686</v>
      </c>
      <c r="AU71" s="48">
        <v>1042.9233835711084</v>
      </c>
      <c r="AV71" s="48">
        <v>1013.7141350556877</v>
      </c>
      <c r="AW71" s="48">
        <v>976.1839685059341</v>
      </c>
      <c r="AX71" s="48">
        <v>937.66580172960391</v>
      </c>
      <c r="AY71" s="48">
        <v>841.06302942777256</v>
      </c>
      <c r="AZ71" s="48">
        <v>781.33039598298069</v>
      </c>
    </row>
    <row r="72" spans="1:52" ht="12" customHeight="1" x14ac:dyDescent="0.45">
      <c r="A72" s="83" t="s">
        <v>55</v>
      </c>
      <c r="B72" s="48">
        <v>1263.5012197031708</v>
      </c>
      <c r="C72" s="48">
        <v>1322.351933542391</v>
      </c>
      <c r="D72" s="48">
        <v>1129.2271422685344</v>
      </c>
      <c r="E72" s="48">
        <v>1269.9168331326798</v>
      </c>
      <c r="F72" s="48">
        <v>967.66915622836052</v>
      </c>
      <c r="G72" s="48">
        <v>1045.2630392610424</v>
      </c>
      <c r="H72" s="48">
        <v>1028.9380092547519</v>
      </c>
      <c r="I72" s="48">
        <v>820.10881692530722</v>
      </c>
      <c r="J72" s="48">
        <v>637.89981239603446</v>
      </c>
      <c r="K72" s="48">
        <v>419.38162588372228</v>
      </c>
      <c r="L72" s="48">
        <v>599.57104783434397</v>
      </c>
      <c r="M72" s="48">
        <v>501.76461937725617</v>
      </c>
      <c r="N72" s="48">
        <v>395.48018321416589</v>
      </c>
      <c r="O72" s="48">
        <v>306.72141431331073</v>
      </c>
      <c r="P72" s="48">
        <v>363.713709190717</v>
      </c>
      <c r="Q72" s="48">
        <v>159.40486822709434</v>
      </c>
      <c r="R72" s="48">
        <v>168.79597588875856</v>
      </c>
      <c r="S72" s="48">
        <v>172.88933754974721</v>
      </c>
      <c r="T72" s="48">
        <v>168.8683535660671</v>
      </c>
      <c r="U72" s="48">
        <v>166.62660020609448</v>
      </c>
      <c r="V72" s="48">
        <v>162.93363588052679</v>
      </c>
      <c r="W72" s="48">
        <v>162.24874845507574</v>
      </c>
      <c r="X72" s="48">
        <v>161.91570887162058</v>
      </c>
      <c r="Y72" s="48">
        <v>148.44827515173839</v>
      </c>
      <c r="Z72" s="48">
        <v>149.34197323481612</v>
      </c>
      <c r="AA72" s="48">
        <v>151.0185937206289</v>
      </c>
      <c r="AB72" s="48">
        <v>149.46212054135492</v>
      </c>
      <c r="AC72" s="48">
        <v>147.53513443712882</v>
      </c>
      <c r="AD72" s="48">
        <v>140.68376734362991</v>
      </c>
      <c r="AE72" s="48">
        <v>141.69475354672326</v>
      </c>
      <c r="AF72" s="48">
        <v>136.10153712158521</v>
      </c>
      <c r="AG72" s="48">
        <v>135.08890865505126</v>
      </c>
      <c r="AH72" s="48">
        <v>134.23070236726608</v>
      </c>
      <c r="AI72" s="48">
        <v>131.94591587281909</v>
      </c>
      <c r="AJ72" s="48">
        <v>130.19936183285463</v>
      </c>
      <c r="AK72" s="48">
        <v>128.07653082128647</v>
      </c>
      <c r="AL72" s="48">
        <v>127.08976252406197</v>
      </c>
      <c r="AM72" s="48">
        <v>125.32132067837709</v>
      </c>
      <c r="AN72" s="48">
        <v>118.59700802100691</v>
      </c>
      <c r="AO72" s="48">
        <v>116.30261176710499</v>
      </c>
      <c r="AP72" s="48">
        <v>114.05272913699108</v>
      </c>
      <c r="AQ72" s="48">
        <v>111.87534761884268</v>
      </c>
      <c r="AR72" s="48">
        <v>109.88706700855818</v>
      </c>
      <c r="AS72" s="48">
        <v>107.13079680627976</v>
      </c>
      <c r="AT72" s="48">
        <v>103.70464858525786</v>
      </c>
      <c r="AU72" s="48">
        <v>100.07165225545093</v>
      </c>
      <c r="AV72" s="48">
        <v>97.512840450688131</v>
      </c>
      <c r="AW72" s="48">
        <v>96.132923356319239</v>
      </c>
      <c r="AX72" s="48">
        <v>94.355008905729434</v>
      </c>
      <c r="AY72" s="48">
        <v>90.308806492458373</v>
      </c>
      <c r="AZ72" s="48">
        <v>84.65840057179166</v>
      </c>
    </row>
    <row r="73" spans="1:52" ht="12" customHeight="1" x14ac:dyDescent="0.45">
      <c r="A73" s="83" t="s">
        <v>50</v>
      </c>
      <c r="B73" s="48">
        <v>1637.8426575210178</v>
      </c>
      <c r="C73" s="48">
        <v>1628.1028090135603</v>
      </c>
      <c r="D73" s="48">
        <v>1852.1583123227119</v>
      </c>
      <c r="E73" s="48">
        <v>1940.0577940938279</v>
      </c>
      <c r="F73" s="48">
        <v>2465.5926717496031</v>
      </c>
      <c r="G73" s="48">
        <v>2256.303087590029</v>
      </c>
      <c r="H73" s="48">
        <v>2152.7746946006037</v>
      </c>
      <c r="I73" s="48">
        <v>2271.0497066680878</v>
      </c>
      <c r="J73" s="48">
        <v>2034.5465157450892</v>
      </c>
      <c r="K73" s="48">
        <v>1289.2007637568242</v>
      </c>
      <c r="L73" s="48">
        <v>1811.545492490377</v>
      </c>
      <c r="M73" s="48">
        <v>1548.0928869680454</v>
      </c>
      <c r="N73" s="48">
        <v>1429.1466957930265</v>
      </c>
      <c r="O73" s="48">
        <v>1233.0513609040115</v>
      </c>
      <c r="P73" s="48">
        <v>1184.8925608217883</v>
      </c>
      <c r="Q73" s="48">
        <v>1369.4709374291349</v>
      </c>
      <c r="R73" s="48">
        <v>1376.6577565194063</v>
      </c>
      <c r="S73" s="48">
        <v>1426.4670591836198</v>
      </c>
      <c r="T73" s="48">
        <v>1390.1033087658786</v>
      </c>
      <c r="U73" s="48">
        <v>1380.5834554268724</v>
      </c>
      <c r="V73" s="48">
        <v>1354.5850555808615</v>
      </c>
      <c r="W73" s="48">
        <v>1349.7929585719003</v>
      </c>
      <c r="X73" s="48">
        <v>1355.0286127024042</v>
      </c>
      <c r="Y73" s="48">
        <v>1437.3565647180947</v>
      </c>
      <c r="Z73" s="48">
        <v>1433.6160402363894</v>
      </c>
      <c r="AA73" s="48">
        <v>1436.6436190876298</v>
      </c>
      <c r="AB73" s="48">
        <v>1454.5482719854394</v>
      </c>
      <c r="AC73" s="48">
        <v>1461.2325347497688</v>
      </c>
      <c r="AD73" s="48">
        <v>1485.4685497381702</v>
      </c>
      <c r="AE73" s="48">
        <v>1503.7821847311154</v>
      </c>
      <c r="AF73" s="48">
        <v>1511.2796952201361</v>
      </c>
      <c r="AG73" s="48">
        <v>1513.6235170530961</v>
      </c>
      <c r="AH73" s="48">
        <v>1522.3873137740218</v>
      </c>
      <c r="AI73" s="48">
        <v>1510.531095700976</v>
      </c>
      <c r="AJ73" s="48">
        <v>1509.1719706541717</v>
      </c>
      <c r="AK73" s="48">
        <v>1503.9786148825642</v>
      </c>
      <c r="AL73" s="48">
        <v>1518.564767656597</v>
      </c>
      <c r="AM73" s="48">
        <v>1536.2500266383054</v>
      </c>
      <c r="AN73" s="48">
        <v>1559.4496499237168</v>
      </c>
      <c r="AO73" s="48">
        <v>1569.6454134381243</v>
      </c>
      <c r="AP73" s="48">
        <v>1586.3119679739541</v>
      </c>
      <c r="AQ73" s="48">
        <v>1605.1558826207483</v>
      </c>
      <c r="AR73" s="48">
        <v>1630.7704915501554</v>
      </c>
      <c r="AS73" s="48">
        <v>1653.749026366994</v>
      </c>
      <c r="AT73" s="48">
        <v>1682.7051684015985</v>
      </c>
      <c r="AU73" s="48">
        <v>1710.7760253314393</v>
      </c>
      <c r="AV73" s="48">
        <v>1744.5791443782678</v>
      </c>
      <c r="AW73" s="48">
        <v>1772.579211112987</v>
      </c>
      <c r="AX73" s="48">
        <v>1789.6122940011592</v>
      </c>
      <c r="AY73" s="48">
        <v>1868.1784931595403</v>
      </c>
      <c r="AZ73" s="48">
        <v>1906.1385608959947</v>
      </c>
    </row>
    <row r="74" spans="1:52" ht="12" customHeight="1" x14ac:dyDescent="0.45">
      <c r="A74" s="83" t="s">
        <v>56</v>
      </c>
      <c r="B74" s="48">
        <v>92.006918356619721</v>
      </c>
      <c r="C74" s="48">
        <v>62.639303960927663</v>
      </c>
      <c r="D74" s="48">
        <v>31.11989615939898</v>
      </c>
      <c r="E74" s="48">
        <v>70.66676955662345</v>
      </c>
      <c r="F74" s="48">
        <v>64.988751924215649</v>
      </c>
      <c r="G74" s="48">
        <v>13.386665869428835</v>
      </c>
      <c r="H74" s="48">
        <v>127.60244792350598</v>
      </c>
      <c r="I74" s="48">
        <v>134.03488833237691</v>
      </c>
      <c r="J74" s="48">
        <v>122.6922896868914</v>
      </c>
      <c r="K74" s="48">
        <v>35.567726283203754</v>
      </c>
      <c r="L74" s="48">
        <v>36.095303919391185</v>
      </c>
      <c r="M74" s="48">
        <v>47.265096986074013</v>
      </c>
      <c r="N74" s="48">
        <v>35.3790174721399</v>
      </c>
      <c r="O74" s="48">
        <v>0</v>
      </c>
      <c r="P74" s="48">
        <v>3.022230154098124</v>
      </c>
      <c r="Q74" s="48">
        <v>22.077050763604205</v>
      </c>
      <c r="R74" s="48">
        <v>15.279604476734699</v>
      </c>
      <c r="S74" s="48">
        <v>22.480030267515385</v>
      </c>
      <c r="T74" s="48">
        <v>22.923455776619623</v>
      </c>
      <c r="U74" s="48">
        <v>22.553900473440017</v>
      </c>
      <c r="V74" s="48">
        <v>22.391426740505285</v>
      </c>
      <c r="W74" s="48">
        <v>22.579596057251248</v>
      </c>
      <c r="X74" s="48">
        <v>22.882333462200616</v>
      </c>
      <c r="Y74" s="48">
        <v>21.572495181316643</v>
      </c>
      <c r="Z74" s="48">
        <v>21.758186198196274</v>
      </c>
      <c r="AA74" s="48">
        <v>22.044496947461482</v>
      </c>
      <c r="AB74" s="48">
        <v>22.032379012418385</v>
      </c>
      <c r="AC74" s="48">
        <v>22.201147422739346</v>
      </c>
      <c r="AD74" s="48">
        <v>22.430895009526672</v>
      </c>
      <c r="AE74" s="48">
        <v>22.68572480920545</v>
      </c>
      <c r="AF74" s="48">
        <v>22.67823378938035</v>
      </c>
      <c r="AG74" s="48">
        <v>22.173183054633469</v>
      </c>
      <c r="AH74" s="48">
        <v>22.126121987698465</v>
      </c>
      <c r="AI74" s="48">
        <v>21.765182261607087</v>
      </c>
      <c r="AJ74" s="48">
        <v>21.442842163352054</v>
      </c>
      <c r="AK74" s="48">
        <v>21.084099329338038</v>
      </c>
      <c r="AL74" s="48">
        <v>20.865632269438183</v>
      </c>
      <c r="AM74" s="48">
        <v>20.632716028084072</v>
      </c>
      <c r="AN74" s="48">
        <v>20.289611950627588</v>
      </c>
      <c r="AO74" s="48">
        <v>20.026428623226955</v>
      </c>
      <c r="AP74" s="48">
        <v>19.815844335409647</v>
      </c>
      <c r="AQ74" s="48">
        <v>19.350711625944086</v>
      </c>
      <c r="AR74" s="48">
        <v>18.978581376796534</v>
      </c>
      <c r="AS74" s="48">
        <v>18.647364800931967</v>
      </c>
      <c r="AT74" s="48">
        <v>18.16741540049345</v>
      </c>
      <c r="AU74" s="48">
        <v>17.636308992192685</v>
      </c>
      <c r="AV74" s="48">
        <v>17.334193848145528</v>
      </c>
      <c r="AW74" s="48">
        <v>17.097599315131205</v>
      </c>
      <c r="AX74" s="48">
        <v>16.627501363542475</v>
      </c>
      <c r="AY74" s="48">
        <v>15.559455627458055</v>
      </c>
      <c r="AZ74" s="48">
        <v>15.245793749032488</v>
      </c>
    </row>
    <row r="75" spans="1:52" ht="12" customHeight="1" x14ac:dyDescent="0.45">
      <c r="A75" s="83" t="s">
        <v>36</v>
      </c>
      <c r="B75" s="48">
        <v>937.22398426777909</v>
      </c>
      <c r="C75" s="48">
        <v>1055.4095208565566</v>
      </c>
      <c r="D75" s="48">
        <v>990.25965100521057</v>
      </c>
      <c r="E75" s="48">
        <v>915.29979435806547</v>
      </c>
      <c r="F75" s="48">
        <v>1070.6672898035706</v>
      </c>
      <c r="G75" s="48">
        <v>1164.3284280442465</v>
      </c>
      <c r="H75" s="48">
        <v>1177.9907895298215</v>
      </c>
      <c r="I75" s="48">
        <v>1043.9361485788756</v>
      </c>
      <c r="J75" s="48">
        <v>932.54741302222305</v>
      </c>
      <c r="K75" s="48">
        <v>836.10477686442789</v>
      </c>
      <c r="L75" s="48">
        <v>837.455553652704</v>
      </c>
      <c r="M75" s="48">
        <v>890.76605231477345</v>
      </c>
      <c r="N75" s="48">
        <v>822.04620917361831</v>
      </c>
      <c r="O75" s="48">
        <v>907.26236074905967</v>
      </c>
      <c r="P75" s="48">
        <v>907.59147450176818</v>
      </c>
      <c r="Q75" s="48">
        <v>719.11665277677264</v>
      </c>
      <c r="R75" s="48">
        <v>723.918269480307</v>
      </c>
      <c r="S75" s="48">
        <v>731.57491576841869</v>
      </c>
      <c r="T75" s="48">
        <v>724.97012438760157</v>
      </c>
      <c r="U75" s="48">
        <v>721.70053233514818</v>
      </c>
      <c r="V75" s="48">
        <v>703.78429551113277</v>
      </c>
      <c r="W75" s="48">
        <v>701.00055256173255</v>
      </c>
      <c r="X75" s="48">
        <v>702.78683218235938</v>
      </c>
      <c r="Y75" s="48">
        <v>701.67543672096315</v>
      </c>
      <c r="Z75" s="48">
        <v>695.99203053387362</v>
      </c>
      <c r="AA75" s="48">
        <v>694.28622201226983</v>
      </c>
      <c r="AB75" s="48">
        <v>697.71332369265645</v>
      </c>
      <c r="AC75" s="48">
        <v>699.03562500894679</v>
      </c>
      <c r="AD75" s="48">
        <v>700.75886371547836</v>
      </c>
      <c r="AE75" s="48">
        <v>704.32431940057904</v>
      </c>
      <c r="AF75" s="48">
        <v>699.83547366081382</v>
      </c>
      <c r="AG75" s="48">
        <v>697.44083778143147</v>
      </c>
      <c r="AH75" s="48">
        <v>698.18981645476913</v>
      </c>
      <c r="AI75" s="48">
        <v>690.57961518866443</v>
      </c>
      <c r="AJ75" s="48">
        <v>684.81114411794556</v>
      </c>
      <c r="AK75" s="48">
        <v>678.7266494225205</v>
      </c>
      <c r="AL75" s="48">
        <v>675.24005090255366</v>
      </c>
      <c r="AM75" s="48">
        <v>675.02838151546462</v>
      </c>
      <c r="AN75" s="48">
        <v>668.08924265032806</v>
      </c>
      <c r="AO75" s="48">
        <v>664.79322606622713</v>
      </c>
      <c r="AP75" s="48">
        <v>663.08141059200955</v>
      </c>
      <c r="AQ75" s="48">
        <v>662.33398899974065</v>
      </c>
      <c r="AR75" s="48">
        <v>662.31841633552494</v>
      </c>
      <c r="AS75" s="48">
        <v>660.87886663280847</v>
      </c>
      <c r="AT75" s="48">
        <v>659.20914413045011</v>
      </c>
      <c r="AU75" s="48">
        <v>656.29932949557849</v>
      </c>
      <c r="AV75" s="48">
        <v>656.4876074130342</v>
      </c>
      <c r="AW75" s="48">
        <v>654.00687802906509</v>
      </c>
      <c r="AX75" s="48">
        <v>648.97458916516439</v>
      </c>
      <c r="AY75" s="48">
        <v>645.00263695088336</v>
      </c>
      <c r="AZ75" s="48">
        <v>640.61364948114476</v>
      </c>
    </row>
    <row r="76" spans="1:52" ht="12" customHeight="1" x14ac:dyDescent="0.45">
      <c r="A76" s="81" t="s">
        <v>57</v>
      </c>
      <c r="B76" s="82">
        <v>39801.299280652071</v>
      </c>
      <c r="C76" s="82">
        <v>37717.679189337439</v>
      </c>
      <c r="D76" s="82">
        <v>36591.874923073236</v>
      </c>
      <c r="E76" s="82">
        <v>38408.862519448543</v>
      </c>
      <c r="F76" s="82">
        <v>38307.266098594831</v>
      </c>
      <c r="G76" s="82">
        <v>36667.5482620037</v>
      </c>
      <c r="H76" s="82">
        <v>37105.225869000315</v>
      </c>
      <c r="I76" s="82">
        <v>36032.00791432085</v>
      </c>
      <c r="J76" s="82">
        <v>33713.366665866837</v>
      </c>
      <c r="K76" s="82">
        <v>24245.489644593734</v>
      </c>
      <c r="L76" s="82">
        <v>29527.030272075601</v>
      </c>
      <c r="M76" s="82">
        <v>29456.353366261766</v>
      </c>
      <c r="N76" s="82">
        <v>28925.665606825325</v>
      </c>
      <c r="O76" s="82">
        <v>29011.082911861537</v>
      </c>
      <c r="P76" s="82">
        <v>29011.101967155562</v>
      </c>
      <c r="Q76" s="82">
        <v>29268.836087607731</v>
      </c>
      <c r="R76" s="82">
        <v>28444.813334296927</v>
      </c>
      <c r="S76" s="82">
        <v>28776.236148726683</v>
      </c>
      <c r="T76" s="82">
        <v>27072.117231335342</v>
      </c>
      <c r="U76" s="82">
        <v>26714.312658923074</v>
      </c>
      <c r="V76" s="82">
        <v>26248.776747249813</v>
      </c>
      <c r="W76" s="82">
        <v>26169.777484376336</v>
      </c>
      <c r="X76" s="82">
        <v>25931.660411515735</v>
      </c>
      <c r="Y76" s="82">
        <v>25578.517646804226</v>
      </c>
      <c r="Z76" s="82">
        <v>25448.594905534505</v>
      </c>
      <c r="AA76" s="82">
        <v>25445.40598505794</v>
      </c>
      <c r="AB76" s="82">
        <v>25561.263735241311</v>
      </c>
      <c r="AC76" s="82">
        <v>25685.636981693646</v>
      </c>
      <c r="AD76" s="82">
        <v>25808.970708245241</v>
      </c>
      <c r="AE76" s="82">
        <v>25791.905211829504</v>
      </c>
      <c r="AF76" s="82">
        <v>25604.679121201869</v>
      </c>
      <c r="AG76" s="82">
        <v>25529.376554901763</v>
      </c>
      <c r="AH76" s="82">
        <v>25311.811937893293</v>
      </c>
      <c r="AI76" s="82">
        <v>24918.067189665111</v>
      </c>
      <c r="AJ76" s="82">
        <v>24521.369101450553</v>
      </c>
      <c r="AK76" s="82">
        <v>24188.691862561824</v>
      </c>
      <c r="AL76" s="82">
        <v>24052.9875370806</v>
      </c>
      <c r="AM76" s="82">
        <v>23893.173126383739</v>
      </c>
      <c r="AN76" s="82">
        <v>23627.335959584736</v>
      </c>
      <c r="AO76" s="82">
        <v>23424.752457975825</v>
      </c>
      <c r="AP76" s="82">
        <v>23268.432198414208</v>
      </c>
      <c r="AQ76" s="82">
        <v>23179.612020479737</v>
      </c>
      <c r="AR76" s="82">
        <v>23125.720648288167</v>
      </c>
      <c r="AS76" s="82">
        <v>23019.102041971379</v>
      </c>
      <c r="AT76" s="82">
        <v>22873.312156534263</v>
      </c>
      <c r="AU76" s="82">
        <v>22770.79155724747</v>
      </c>
      <c r="AV76" s="82">
        <v>22752.932366910016</v>
      </c>
      <c r="AW76" s="82">
        <v>22616.9765592328</v>
      </c>
      <c r="AX76" s="82">
        <v>22443.377514159274</v>
      </c>
      <c r="AY76" s="82">
        <v>22322.40156477848</v>
      </c>
      <c r="AZ76" s="82">
        <v>22173.388302099524</v>
      </c>
    </row>
    <row r="77" spans="1:52" ht="12" customHeight="1" x14ac:dyDescent="0.45">
      <c r="A77" s="84" t="s">
        <v>58</v>
      </c>
      <c r="B77" s="85">
        <v>39801.299280652078</v>
      </c>
      <c r="C77" s="85">
        <v>37717.679189337447</v>
      </c>
      <c r="D77" s="85">
        <v>36591.874923073243</v>
      </c>
      <c r="E77" s="85">
        <v>38408.862519448543</v>
      </c>
      <c r="F77" s="85">
        <v>38307.266098594831</v>
      </c>
      <c r="G77" s="85">
        <v>36667.5482620037</v>
      </c>
      <c r="H77" s="85">
        <v>37105.225869000315</v>
      </c>
      <c r="I77" s="85">
        <v>36032.00791432085</v>
      </c>
      <c r="J77" s="85">
        <v>33713.366665866837</v>
      </c>
      <c r="K77" s="85">
        <v>24245.489644593737</v>
      </c>
      <c r="L77" s="85">
        <v>29527.030272075601</v>
      </c>
      <c r="M77" s="85">
        <v>29456.353366261766</v>
      </c>
      <c r="N77" s="85">
        <v>28925.665606825321</v>
      </c>
      <c r="O77" s="85">
        <v>29011.082911861529</v>
      </c>
      <c r="P77" s="85">
        <v>29011.101967155555</v>
      </c>
      <c r="Q77" s="85">
        <v>29268.836087607735</v>
      </c>
      <c r="R77" s="85">
        <v>28444.813334296927</v>
      </c>
      <c r="S77" s="85">
        <v>28776.236148726679</v>
      </c>
      <c r="T77" s="85">
        <v>27072.117231335338</v>
      </c>
      <c r="U77" s="85">
        <v>26714.312658923074</v>
      </c>
      <c r="V77" s="85">
        <v>26248.776747249816</v>
      </c>
      <c r="W77" s="85">
        <v>26169.777484376344</v>
      </c>
      <c r="X77" s="85">
        <v>25931.660411515728</v>
      </c>
      <c r="Y77" s="85">
        <v>25578.427771885519</v>
      </c>
      <c r="Z77" s="85">
        <v>25448.33202474827</v>
      </c>
      <c r="AA77" s="85">
        <v>25444.877167039656</v>
      </c>
      <c r="AB77" s="85">
        <v>25560.31399288914</v>
      </c>
      <c r="AC77" s="85">
        <v>25684.151043975413</v>
      </c>
      <c r="AD77" s="85">
        <v>25806.830323232676</v>
      </c>
      <c r="AE77" s="85">
        <v>25788.773540114817</v>
      </c>
      <c r="AF77" s="85">
        <v>25600.403549952003</v>
      </c>
      <c r="AG77" s="85">
        <v>25523.606881525833</v>
      </c>
      <c r="AH77" s="85">
        <v>25302.663312328095</v>
      </c>
      <c r="AI77" s="85">
        <v>24905.724588160603</v>
      </c>
      <c r="AJ77" s="85">
        <v>24501.809865746436</v>
      </c>
      <c r="AK77" s="85">
        <v>24159.209637225176</v>
      </c>
      <c r="AL77" s="85">
        <v>24008.303024767454</v>
      </c>
      <c r="AM77" s="85">
        <v>23816.58147128503</v>
      </c>
      <c r="AN77" s="85">
        <v>23514.524675643312</v>
      </c>
      <c r="AO77" s="85">
        <v>23261.650271235572</v>
      </c>
      <c r="AP77" s="85">
        <v>23031.500043887467</v>
      </c>
      <c r="AQ77" s="85">
        <v>22858.748694769482</v>
      </c>
      <c r="AR77" s="85">
        <v>22687.456650470467</v>
      </c>
      <c r="AS77" s="85">
        <v>22450.997296701502</v>
      </c>
      <c r="AT77" s="85">
        <v>22136.474562397339</v>
      </c>
      <c r="AU77" s="85">
        <v>21867.259100434861</v>
      </c>
      <c r="AV77" s="85">
        <v>21616.522349186122</v>
      </c>
      <c r="AW77" s="85">
        <v>21202.169451197191</v>
      </c>
      <c r="AX77" s="85">
        <v>20710.522868141539</v>
      </c>
      <c r="AY77" s="85">
        <v>19886.325259875182</v>
      </c>
      <c r="AZ77" s="85">
        <v>19382.390876360954</v>
      </c>
    </row>
    <row r="78" spans="1:52" ht="12" customHeight="1" x14ac:dyDescent="0.45">
      <c r="A78" s="86" t="s">
        <v>20</v>
      </c>
      <c r="B78" s="48">
        <v>6088.259004951009</v>
      </c>
      <c r="C78" s="48">
        <v>6688.8524689614751</v>
      </c>
      <c r="D78" s="48">
        <v>6393.396320368498</v>
      </c>
      <c r="E78" s="48">
        <v>7398.0583787544574</v>
      </c>
      <c r="F78" s="48">
        <v>8276.0183027111434</v>
      </c>
      <c r="G78" s="48">
        <v>8953.6169418704958</v>
      </c>
      <c r="H78" s="48">
        <v>8998.2480360935351</v>
      </c>
      <c r="I78" s="48">
        <v>8571.9963134756108</v>
      </c>
      <c r="J78" s="48">
        <v>7734.420000929128</v>
      </c>
      <c r="K78" s="48">
        <v>5063.8981799472904</v>
      </c>
      <c r="L78" s="48">
        <v>7803.4031709559631</v>
      </c>
      <c r="M78" s="48">
        <v>8016.1925573546105</v>
      </c>
      <c r="N78" s="48">
        <v>8385.7894193167904</v>
      </c>
      <c r="O78" s="48">
        <v>8784.7716278150474</v>
      </c>
      <c r="P78" s="48">
        <v>9416.2380946526791</v>
      </c>
      <c r="Q78" s="48">
        <v>10166.761721668679</v>
      </c>
      <c r="R78" s="48">
        <v>9860.8863344398196</v>
      </c>
      <c r="S78" s="48">
        <v>9953.2725958210431</v>
      </c>
      <c r="T78" s="48">
        <v>9447.662574466156</v>
      </c>
      <c r="U78" s="48">
        <v>9338.8469534385604</v>
      </c>
      <c r="V78" s="48">
        <v>9197.4597430007652</v>
      </c>
      <c r="W78" s="48">
        <v>9178.1725542426084</v>
      </c>
      <c r="X78" s="48">
        <v>9127.8491105610901</v>
      </c>
      <c r="Y78" s="48">
        <v>9012.549848919849</v>
      </c>
      <c r="Z78" s="48">
        <v>8977.5011522496607</v>
      </c>
      <c r="AA78" s="48">
        <v>8988.2193406206843</v>
      </c>
      <c r="AB78" s="48">
        <v>9046.3194144506379</v>
      </c>
      <c r="AC78" s="48">
        <v>9108.8875271144734</v>
      </c>
      <c r="AD78" s="48">
        <v>9174.1474470111079</v>
      </c>
      <c r="AE78" s="48">
        <v>9194.4210402525423</v>
      </c>
      <c r="AF78" s="48">
        <v>9150.7391110608532</v>
      </c>
      <c r="AG78" s="48">
        <v>9145.6531556679292</v>
      </c>
      <c r="AH78" s="48">
        <v>9103.2874306845224</v>
      </c>
      <c r="AI78" s="48">
        <v>8983.4511967999115</v>
      </c>
      <c r="AJ78" s="48">
        <v>8866.7246627599852</v>
      </c>
      <c r="AK78" s="48">
        <v>8766.2006995421871</v>
      </c>
      <c r="AL78" s="48">
        <v>8735.8213753830169</v>
      </c>
      <c r="AM78" s="48">
        <v>8695.9570868559986</v>
      </c>
      <c r="AN78" s="48">
        <v>8611.2539115080817</v>
      </c>
      <c r="AO78" s="48">
        <v>8543.4472950007257</v>
      </c>
      <c r="AP78" s="48">
        <v>8484.6144770355168</v>
      </c>
      <c r="AQ78" s="48">
        <v>8447.7087087849741</v>
      </c>
      <c r="AR78" s="48">
        <v>8413.4562043872575</v>
      </c>
      <c r="AS78" s="48">
        <v>8353.0094741572884</v>
      </c>
      <c r="AT78" s="48">
        <v>8260.9929882570905</v>
      </c>
      <c r="AU78" s="48">
        <v>8187.321394805399</v>
      </c>
      <c r="AV78" s="48">
        <v>8120.5691288529415</v>
      </c>
      <c r="AW78" s="48">
        <v>8018.2339981607884</v>
      </c>
      <c r="AX78" s="48">
        <v>7885.4881549180873</v>
      </c>
      <c r="AY78" s="48">
        <v>7605.8241286594985</v>
      </c>
      <c r="AZ78" s="48">
        <v>7486.6025259155449</v>
      </c>
    </row>
    <row r="79" spans="1:52" ht="12" customHeight="1" x14ac:dyDescent="0.45">
      <c r="A79" s="86" t="s">
        <v>22</v>
      </c>
      <c r="B79" s="48">
        <v>21685.805453561392</v>
      </c>
      <c r="C79" s="48">
        <v>20554.64877</v>
      </c>
      <c r="D79" s="48">
        <v>20045.4303</v>
      </c>
      <c r="E79" s="48">
        <v>20852.969069999996</v>
      </c>
      <c r="F79" s="48">
        <v>19286.466529999994</v>
      </c>
      <c r="G79" s="48">
        <v>17875.474584006482</v>
      </c>
      <c r="H79" s="48">
        <v>18494.542839999995</v>
      </c>
      <c r="I79" s="48">
        <v>18044.282299999999</v>
      </c>
      <c r="J79" s="48">
        <v>16814.839869999993</v>
      </c>
      <c r="K79" s="48">
        <v>12616.224269999997</v>
      </c>
      <c r="L79" s="48">
        <v>14115.512462368706</v>
      </c>
      <c r="M79" s="48">
        <v>13807.353308443093</v>
      </c>
      <c r="N79" s="48">
        <v>12665.417895105602</v>
      </c>
      <c r="O79" s="48">
        <v>12274.096355479458</v>
      </c>
      <c r="P79" s="48">
        <v>11865.961692009207</v>
      </c>
      <c r="Q79" s="48">
        <v>11377.351453851126</v>
      </c>
      <c r="R79" s="48">
        <v>11024.852606912655</v>
      </c>
      <c r="S79" s="48">
        <v>11207.054156327484</v>
      </c>
      <c r="T79" s="48">
        <v>10527.609965441497</v>
      </c>
      <c r="U79" s="48">
        <v>10380.570222386896</v>
      </c>
      <c r="V79" s="48">
        <v>10184.727807720974</v>
      </c>
      <c r="W79" s="48">
        <v>10148.028017337305</v>
      </c>
      <c r="X79" s="48">
        <v>10052.256892255878</v>
      </c>
      <c r="Y79" s="48">
        <v>9913.9494213928665</v>
      </c>
      <c r="Z79" s="48">
        <v>9862.4376920672694</v>
      </c>
      <c r="AA79" s="48">
        <v>9860.5930316728991</v>
      </c>
      <c r="AB79" s="48">
        <v>9903.7963572429853</v>
      </c>
      <c r="AC79" s="48">
        <v>9950.9284791558894</v>
      </c>
      <c r="AD79" s="48">
        <v>9995.811642448125</v>
      </c>
      <c r="AE79" s="48">
        <v>9985.8058634431964</v>
      </c>
      <c r="AF79" s="48">
        <v>9908.3957580790884</v>
      </c>
      <c r="AG79" s="48">
        <v>9874.4582844037341</v>
      </c>
      <c r="AH79" s="48">
        <v>9782.3847267057408</v>
      </c>
      <c r="AI79" s="48">
        <v>9619.0997111268571</v>
      </c>
      <c r="AJ79" s="48">
        <v>9446.1869450083705</v>
      </c>
      <c r="AK79" s="48">
        <v>9295.2668187315503</v>
      </c>
      <c r="AL79" s="48">
        <v>9221.6441776597094</v>
      </c>
      <c r="AM79" s="48">
        <v>9111.5072395428087</v>
      </c>
      <c r="AN79" s="48">
        <v>8950.8600861669711</v>
      </c>
      <c r="AO79" s="48">
        <v>8806.1650078530238</v>
      </c>
      <c r="AP79" s="48">
        <v>8657.7598343620921</v>
      </c>
      <c r="AQ79" s="48">
        <v>8544.9733671716131</v>
      </c>
      <c r="AR79" s="48">
        <v>8407.2246681958532</v>
      </c>
      <c r="AS79" s="48">
        <v>8233.0244495245388</v>
      </c>
      <c r="AT79" s="48">
        <v>7981.5263775632129</v>
      </c>
      <c r="AU79" s="48">
        <v>7805.2681000013818</v>
      </c>
      <c r="AV79" s="48">
        <v>7578.2781552102851</v>
      </c>
      <c r="AW79" s="48">
        <v>7135.7643501765197</v>
      </c>
      <c r="AX79" s="48">
        <v>6859.2130056973356</v>
      </c>
      <c r="AY79" s="48">
        <v>6286.5194840143295</v>
      </c>
      <c r="AZ79" s="48">
        <v>5742.8220121468494</v>
      </c>
    </row>
    <row r="80" spans="1:52" ht="12" customHeight="1" x14ac:dyDescent="0.45">
      <c r="A80" s="86" t="s">
        <v>55</v>
      </c>
      <c r="B80" s="48">
        <v>205.57942603116695</v>
      </c>
      <c r="C80" s="48">
        <v>288.09960732679144</v>
      </c>
      <c r="D80" s="48">
        <v>180.39088216253819</v>
      </c>
      <c r="E80" s="48">
        <v>236.57158272231382</v>
      </c>
      <c r="F80" s="48">
        <v>556.76538853777652</v>
      </c>
      <c r="G80" s="48">
        <v>235.06432471712372</v>
      </c>
      <c r="H80" s="48">
        <v>217.64465122567464</v>
      </c>
      <c r="I80" s="48">
        <v>382.71252184872992</v>
      </c>
      <c r="J80" s="48">
        <v>468.94636445041345</v>
      </c>
      <c r="K80" s="48">
        <v>158.80963068327603</v>
      </c>
      <c r="L80" s="48">
        <v>39.152415341941214</v>
      </c>
      <c r="M80" s="48">
        <v>53.789486630161122</v>
      </c>
      <c r="N80" s="48">
        <v>6.6036563873936842</v>
      </c>
      <c r="O80" s="48">
        <v>32.612601891435283</v>
      </c>
      <c r="P80" s="48">
        <v>11.541731751012144</v>
      </c>
      <c r="Q80" s="48">
        <v>99.339483612752758</v>
      </c>
      <c r="R80" s="48">
        <v>101.24684831945667</v>
      </c>
      <c r="S80" s="48">
        <v>100.88738984559141</v>
      </c>
      <c r="T80" s="48">
        <v>100.09614091961286</v>
      </c>
      <c r="U80" s="48">
        <v>99.048242906712488</v>
      </c>
      <c r="V80" s="48">
        <v>97.837779502503494</v>
      </c>
      <c r="W80" s="48">
        <v>98.575020171336988</v>
      </c>
      <c r="X80" s="48">
        <v>99.072432720095179</v>
      </c>
      <c r="Y80" s="48">
        <v>98.329339718904492</v>
      </c>
      <c r="Z80" s="48">
        <v>98.12355016209888</v>
      </c>
      <c r="AA80" s="48">
        <v>98.677514689668556</v>
      </c>
      <c r="AB80" s="48">
        <v>99.750007606859157</v>
      </c>
      <c r="AC80" s="48">
        <v>100.93623700484079</v>
      </c>
      <c r="AD80" s="48">
        <v>102.24116573521135</v>
      </c>
      <c r="AE80" s="48">
        <v>103.17917737945042</v>
      </c>
      <c r="AF80" s="48">
        <v>103.616881078104</v>
      </c>
      <c r="AG80" s="48">
        <v>104.48349337573447</v>
      </c>
      <c r="AH80" s="48">
        <v>105.28684847482211</v>
      </c>
      <c r="AI80" s="48">
        <v>105.31196867560277</v>
      </c>
      <c r="AJ80" s="48">
        <v>105.49896637991871</v>
      </c>
      <c r="AK80" s="48">
        <v>105.99109538495061</v>
      </c>
      <c r="AL80" s="48">
        <v>107.39369872372968</v>
      </c>
      <c r="AM80" s="48">
        <v>109.13702539468822</v>
      </c>
      <c r="AN80" s="48">
        <v>110.28772089914658</v>
      </c>
      <c r="AO80" s="48">
        <v>111.69393345954035</v>
      </c>
      <c r="AP80" s="48">
        <v>113.37368835844366</v>
      </c>
      <c r="AQ80" s="48">
        <v>115.78515139703859</v>
      </c>
      <c r="AR80" s="48">
        <v>118.04100226132053</v>
      </c>
      <c r="AS80" s="48">
        <v>120.13975506475981</v>
      </c>
      <c r="AT80" s="48">
        <v>122.10929152227217</v>
      </c>
      <c r="AU80" s="48">
        <v>124.18408784734254</v>
      </c>
      <c r="AV80" s="48">
        <v>126.75326090140243</v>
      </c>
      <c r="AW80" s="48">
        <v>128.25547157621864</v>
      </c>
      <c r="AX80" s="48">
        <v>130.36330567361478</v>
      </c>
      <c r="AY80" s="48">
        <v>134.26901352107831</v>
      </c>
      <c r="AZ80" s="48">
        <v>135.70505648467562</v>
      </c>
    </row>
    <row r="81" spans="1:52" ht="12" customHeight="1" x14ac:dyDescent="0.45">
      <c r="A81" s="86" t="s">
        <v>50</v>
      </c>
      <c r="B81" s="48">
        <v>1578.2068284252371</v>
      </c>
      <c r="C81" s="48">
        <v>706.74962701011168</v>
      </c>
      <c r="D81" s="48">
        <v>715.74281670160633</v>
      </c>
      <c r="E81" s="48">
        <v>661.95491752839962</v>
      </c>
      <c r="F81" s="48">
        <v>746.02378927013228</v>
      </c>
      <c r="G81" s="48">
        <v>585.95839004072332</v>
      </c>
      <c r="H81" s="48">
        <v>298.68677960461844</v>
      </c>
      <c r="I81" s="48">
        <v>286.1798173288887</v>
      </c>
      <c r="J81" s="48">
        <v>481.79722017419647</v>
      </c>
      <c r="K81" s="48">
        <v>428.45118024637389</v>
      </c>
      <c r="L81" s="48">
        <v>156.99392026374176</v>
      </c>
      <c r="M81" s="48">
        <v>198.03096525354337</v>
      </c>
      <c r="N81" s="48">
        <v>371.45091490561089</v>
      </c>
      <c r="O81" s="48">
        <v>597.69949210997777</v>
      </c>
      <c r="P81" s="48">
        <v>452.23142304715799</v>
      </c>
      <c r="Q81" s="48">
        <v>312.19605644651602</v>
      </c>
      <c r="R81" s="48">
        <v>310.32681516402869</v>
      </c>
      <c r="S81" s="48">
        <v>315.74463815885309</v>
      </c>
      <c r="T81" s="48">
        <v>300.19023582290833</v>
      </c>
      <c r="U81" s="48">
        <v>296.51854222961532</v>
      </c>
      <c r="V81" s="48">
        <v>294.56193769487845</v>
      </c>
      <c r="W81" s="48">
        <v>297.8304736666737</v>
      </c>
      <c r="X81" s="48">
        <v>302.27821606562389</v>
      </c>
      <c r="Y81" s="48">
        <v>302.31175553498895</v>
      </c>
      <c r="Z81" s="48">
        <v>304.47765667213918</v>
      </c>
      <c r="AA81" s="48">
        <v>310.04968777421612</v>
      </c>
      <c r="AB81" s="48">
        <v>319.15122851446216</v>
      </c>
      <c r="AC81" s="48">
        <v>328.69391304422851</v>
      </c>
      <c r="AD81" s="48">
        <v>338.36327281928601</v>
      </c>
      <c r="AE81" s="48">
        <v>347.44823119171866</v>
      </c>
      <c r="AF81" s="48">
        <v>352.51341566860623</v>
      </c>
      <c r="AG81" s="48">
        <v>359.40890688967312</v>
      </c>
      <c r="AH81" s="48">
        <v>368.8877403129091</v>
      </c>
      <c r="AI81" s="48">
        <v>372.32633426866863</v>
      </c>
      <c r="AJ81" s="48">
        <v>379.0424530920431</v>
      </c>
      <c r="AK81" s="48">
        <v>386.07658730233533</v>
      </c>
      <c r="AL81" s="48">
        <v>400.6902620582315</v>
      </c>
      <c r="AM81" s="48">
        <v>423.21355792883247</v>
      </c>
      <c r="AN81" s="48">
        <v>441.3007160307954</v>
      </c>
      <c r="AO81" s="48">
        <v>461.8578254107685</v>
      </c>
      <c r="AP81" s="48">
        <v>485.70231452119054</v>
      </c>
      <c r="AQ81" s="48">
        <v>510.62484024481864</v>
      </c>
      <c r="AR81" s="48">
        <v>538.4112955966807</v>
      </c>
      <c r="AS81" s="48">
        <v>564.06091194674593</v>
      </c>
      <c r="AT81" s="48">
        <v>588.75903334412556</v>
      </c>
      <c r="AU81" s="48">
        <v>612.86556709622164</v>
      </c>
      <c r="AV81" s="48">
        <v>641.16277716631146</v>
      </c>
      <c r="AW81" s="48">
        <v>654.73730824186066</v>
      </c>
      <c r="AX81" s="48">
        <v>672.35079782585774</v>
      </c>
      <c r="AY81" s="48">
        <v>716.52601856391789</v>
      </c>
      <c r="AZ81" s="48">
        <v>739.60304443991845</v>
      </c>
    </row>
    <row r="82" spans="1:52" ht="12" customHeight="1" x14ac:dyDescent="0.45">
      <c r="A82" s="86" t="s">
        <v>56</v>
      </c>
      <c r="B82" s="48">
        <v>10243.448567683266</v>
      </c>
      <c r="C82" s="48">
        <v>9479.3287160390719</v>
      </c>
      <c r="D82" s="48">
        <v>9256.9146038405997</v>
      </c>
      <c r="E82" s="48">
        <v>9259.3085704433761</v>
      </c>
      <c r="F82" s="48">
        <v>9441.9920880757836</v>
      </c>
      <c r="G82" s="48">
        <v>9017.4340213688738</v>
      </c>
      <c r="H82" s="48">
        <v>9096.1035620764924</v>
      </c>
      <c r="I82" s="48">
        <v>8746.8369616676227</v>
      </c>
      <c r="J82" s="48">
        <v>8213.3632103131058</v>
      </c>
      <c r="K82" s="48">
        <v>5978.1063837167958</v>
      </c>
      <c r="L82" s="48">
        <v>7411.968303145246</v>
      </c>
      <c r="M82" s="48">
        <v>7380.9870485803576</v>
      </c>
      <c r="N82" s="48">
        <v>7496.4037211099276</v>
      </c>
      <c r="O82" s="48">
        <v>7321.9028345656097</v>
      </c>
      <c r="P82" s="48">
        <v>7265.1290256955053</v>
      </c>
      <c r="Q82" s="48">
        <v>7313.1873720286594</v>
      </c>
      <c r="R82" s="48">
        <v>7147.5007294609668</v>
      </c>
      <c r="S82" s="48">
        <v>7199.2773685737075</v>
      </c>
      <c r="T82" s="48">
        <v>6696.5583146851641</v>
      </c>
      <c r="U82" s="48">
        <v>6599.3286979612903</v>
      </c>
      <c r="V82" s="48">
        <v>6474.189479330691</v>
      </c>
      <c r="W82" s="48">
        <v>6447.17141895842</v>
      </c>
      <c r="X82" s="48">
        <v>6348.5054445419164</v>
      </c>
      <c r="Y82" s="48">
        <v>6249.0507829985636</v>
      </c>
      <c r="Z82" s="48">
        <v>6203.0555072360548</v>
      </c>
      <c r="AA82" s="48">
        <v>6184.3271728396339</v>
      </c>
      <c r="AB82" s="48">
        <v>6187.8214368973831</v>
      </c>
      <c r="AC82" s="48">
        <v>6190.671980884882</v>
      </c>
      <c r="AD82" s="48">
        <v>6191.5953078668772</v>
      </c>
      <c r="AE82" s="48">
        <v>6151.5152132250969</v>
      </c>
      <c r="AF82" s="48">
        <v>6076.541377208443</v>
      </c>
      <c r="AG82" s="48">
        <v>6029.5407440642211</v>
      </c>
      <c r="AH82" s="48">
        <v>5926.0506672050424</v>
      </c>
      <c r="AI82" s="48">
        <v>5801.252818077237</v>
      </c>
      <c r="AJ82" s="48">
        <v>5666.1327818467153</v>
      </c>
      <c r="AK82" s="48">
        <v>5552.4966552357846</v>
      </c>
      <c r="AL82" s="48">
        <v>5479.0595097496143</v>
      </c>
      <c r="AM82" s="48">
        <v>5384.8094156606649</v>
      </c>
      <c r="AN82" s="48">
        <v>5274.2885195038516</v>
      </c>
      <c r="AO82" s="48">
        <v>5174.4266218779576</v>
      </c>
      <c r="AP82" s="48">
        <v>5076.3995758433066</v>
      </c>
      <c r="AQ82" s="48">
        <v>4990.664116587488</v>
      </c>
      <c r="AR82" s="48">
        <v>4900.3327990125981</v>
      </c>
      <c r="AS82" s="48">
        <v>4798.6164452570947</v>
      </c>
      <c r="AT82" s="48">
        <v>4680.6320116325214</v>
      </c>
      <c r="AU82" s="48">
        <v>4573.0541110208624</v>
      </c>
      <c r="AV82" s="48">
        <v>4464.9396341266465</v>
      </c>
      <c r="AW82" s="48">
        <v>4315.9956255507686</v>
      </c>
      <c r="AX82" s="48">
        <v>4142.921928338812</v>
      </c>
      <c r="AY82" s="48">
        <v>3832.450316741305</v>
      </c>
      <c r="AZ82" s="48">
        <v>3697.8892712425441</v>
      </c>
    </row>
    <row r="83" spans="1:52" ht="12" customHeight="1" x14ac:dyDescent="0.45">
      <c r="A83" s="86" t="s">
        <v>59</v>
      </c>
      <c r="B83" s="48">
        <v>0</v>
      </c>
      <c r="C83" s="48">
        <v>0</v>
      </c>
      <c r="D83" s="48">
        <v>0</v>
      </c>
      <c r="E83" s="48">
        <v>0</v>
      </c>
      <c r="F83" s="48">
        <v>0</v>
      </c>
      <c r="G83" s="48">
        <v>0</v>
      </c>
      <c r="H83" s="48">
        <v>0</v>
      </c>
      <c r="I83" s="48">
        <v>0</v>
      </c>
      <c r="J83" s="48">
        <v>0</v>
      </c>
      <c r="K83" s="48">
        <v>0</v>
      </c>
      <c r="L83" s="48">
        <v>0</v>
      </c>
      <c r="M83" s="48">
        <v>0</v>
      </c>
      <c r="N83" s="48">
        <v>0</v>
      </c>
      <c r="O83" s="48">
        <v>0</v>
      </c>
      <c r="P83" s="48">
        <v>0</v>
      </c>
      <c r="Q83" s="48">
        <v>0</v>
      </c>
      <c r="R83" s="48">
        <v>0</v>
      </c>
      <c r="S83" s="48">
        <v>0</v>
      </c>
      <c r="T83" s="48">
        <v>0</v>
      </c>
      <c r="U83" s="48">
        <v>0</v>
      </c>
      <c r="V83" s="48">
        <v>0</v>
      </c>
      <c r="W83" s="48">
        <v>0</v>
      </c>
      <c r="X83" s="48">
        <v>1.698315371125771</v>
      </c>
      <c r="Y83" s="48">
        <v>2.236623320345442</v>
      </c>
      <c r="Z83" s="48">
        <v>2.7364663610485764</v>
      </c>
      <c r="AA83" s="48">
        <v>3.0104194425547619</v>
      </c>
      <c r="AB83" s="48">
        <v>3.4755481768108702</v>
      </c>
      <c r="AC83" s="48">
        <v>4.0329067711002216</v>
      </c>
      <c r="AD83" s="48">
        <v>4.6714873520649007</v>
      </c>
      <c r="AE83" s="48">
        <v>6.4040146228155441</v>
      </c>
      <c r="AF83" s="48">
        <v>8.5970068569080986</v>
      </c>
      <c r="AG83" s="48">
        <v>10.062297124546198</v>
      </c>
      <c r="AH83" s="48">
        <v>16.765898945061927</v>
      </c>
      <c r="AI83" s="48">
        <v>24.282559212322486</v>
      </c>
      <c r="AJ83" s="48">
        <v>38.224056659404923</v>
      </c>
      <c r="AK83" s="48">
        <v>53.177781028372308</v>
      </c>
      <c r="AL83" s="48">
        <v>63.694001193151735</v>
      </c>
      <c r="AM83" s="48">
        <v>91.957145902035506</v>
      </c>
      <c r="AN83" s="48">
        <v>126.53372153446495</v>
      </c>
      <c r="AO83" s="48">
        <v>164.0595876335575</v>
      </c>
      <c r="AP83" s="48">
        <v>213.65015376692034</v>
      </c>
      <c r="AQ83" s="48">
        <v>248.99251058354707</v>
      </c>
      <c r="AR83" s="48">
        <v>309.99068101675732</v>
      </c>
      <c r="AS83" s="48">
        <v>382.14626075107691</v>
      </c>
      <c r="AT83" s="48">
        <v>502.45486007811542</v>
      </c>
      <c r="AU83" s="48">
        <v>564.56583966365815</v>
      </c>
      <c r="AV83" s="48">
        <v>684.81939292853326</v>
      </c>
      <c r="AW83" s="48">
        <v>949.18269749103683</v>
      </c>
      <c r="AX83" s="48">
        <v>1020.1856756878323</v>
      </c>
      <c r="AY83" s="48">
        <v>1310.7362983750538</v>
      </c>
      <c r="AZ83" s="48">
        <v>1579.7689661314228</v>
      </c>
    </row>
    <row r="84" spans="1:52" ht="12" customHeight="1" x14ac:dyDescent="0.45">
      <c r="A84" s="84" t="s">
        <v>60</v>
      </c>
      <c r="B84" s="85">
        <v>0</v>
      </c>
      <c r="C84" s="85">
        <v>0</v>
      </c>
      <c r="D84" s="85">
        <v>0</v>
      </c>
      <c r="E84" s="85">
        <v>0</v>
      </c>
      <c r="F84" s="85">
        <v>0</v>
      </c>
      <c r="G84" s="85">
        <v>0</v>
      </c>
      <c r="H84" s="85">
        <v>0</v>
      </c>
      <c r="I84" s="85">
        <v>0</v>
      </c>
      <c r="J84" s="85">
        <v>0</v>
      </c>
      <c r="K84" s="85">
        <v>0</v>
      </c>
      <c r="L84" s="85">
        <v>0</v>
      </c>
      <c r="M84" s="85">
        <v>0</v>
      </c>
      <c r="N84" s="85">
        <v>0</v>
      </c>
      <c r="O84" s="85">
        <v>0</v>
      </c>
      <c r="P84" s="85">
        <v>0</v>
      </c>
      <c r="Q84" s="85">
        <v>0</v>
      </c>
      <c r="R84" s="85">
        <v>0</v>
      </c>
      <c r="S84" s="85">
        <v>0</v>
      </c>
      <c r="T84" s="85">
        <v>0</v>
      </c>
      <c r="U84" s="85">
        <v>0</v>
      </c>
      <c r="V84" s="85">
        <v>0</v>
      </c>
      <c r="W84" s="85">
        <v>0</v>
      </c>
      <c r="X84" s="85">
        <v>0</v>
      </c>
      <c r="Y84" s="85">
        <v>8.9874918708235302E-2</v>
      </c>
      <c r="Z84" s="85">
        <v>0.26288078623322952</v>
      </c>
      <c r="AA84" s="85">
        <v>0.52881801829167419</v>
      </c>
      <c r="AB84" s="85">
        <v>0.94974235217229885</v>
      </c>
      <c r="AC84" s="85">
        <v>1.4859377182297009</v>
      </c>
      <c r="AD84" s="85">
        <v>2.1403850125693209</v>
      </c>
      <c r="AE84" s="85">
        <v>3.1316717146844217</v>
      </c>
      <c r="AF84" s="85">
        <v>4.2755712498628009</v>
      </c>
      <c r="AG84" s="85">
        <v>5.7646594691873485</v>
      </c>
      <c r="AH84" s="85">
        <v>9.1282132088468462</v>
      </c>
      <c r="AI84" s="85">
        <v>12.302953730930611</v>
      </c>
      <c r="AJ84" s="85">
        <v>19.464615165557721</v>
      </c>
      <c r="AK84" s="85">
        <v>29.29162937140152</v>
      </c>
      <c r="AL84" s="85">
        <v>44.302513737232083</v>
      </c>
      <c r="AM84" s="85">
        <v>75.710424113493389</v>
      </c>
      <c r="AN84" s="85">
        <v>111.23406385169827</v>
      </c>
      <c r="AO84" s="85">
        <v>160.33864377377427</v>
      </c>
      <c r="AP84" s="85">
        <v>232.06057880139875</v>
      </c>
      <c r="AQ84" s="85">
        <v>313.03262083230578</v>
      </c>
      <c r="AR84" s="85">
        <v>425.4763864068068</v>
      </c>
      <c r="AS84" s="85">
        <v>548.87354791793427</v>
      </c>
      <c r="AT84" s="85">
        <v>707.86707710728456</v>
      </c>
      <c r="AU84" s="85">
        <v>863.33283749049178</v>
      </c>
      <c r="AV84" s="85">
        <v>1078.2830836981689</v>
      </c>
      <c r="AW84" s="85">
        <v>1332.2860068215791</v>
      </c>
      <c r="AX84" s="85">
        <v>1619.7670703500403</v>
      </c>
      <c r="AY84" s="85">
        <v>2236.5589302492663</v>
      </c>
      <c r="AZ84" s="85">
        <v>2547.9389280192345</v>
      </c>
    </row>
    <row r="85" spans="1:52" ht="12" customHeight="1" x14ac:dyDescent="0.45">
      <c r="A85" s="86" t="s">
        <v>50</v>
      </c>
      <c r="B85" s="48">
        <v>0</v>
      </c>
      <c r="C85" s="48">
        <v>0</v>
      </c>
      <c r="D85" s="48">
        <v>0</v>
      </c>
      <c r="E85" s="48">
        <v>0</v>
      </c>
      <c r="F85" s="48">
        <v>0</v>
      </c>
      <c r="G85" s="48">
        <v>0</v>
      </c>
      <c r="H85" s="48">
        <v>0</v>
      </c>
      <c r="I85" s="48">
        <v>0</v>
      </c>
      <c r="J85" s="48">
        <v>0</v>
      </c>
      <c r="K85" s="48">
        <v>0</v>
      </c>
      <c r="L85" s="48">
        <v>0</v>
      </c>
      <c r="M85" s="48">
        <v>0</v>
      </c>
      <c r="N85" s="48">
        <v>0</v>
      </c>
      <c r="O85" s="48">
        <v>0</v>
      </c>
      <c r="P85" s="48">
        <v>0</v>
      </c>
      <c r="Q85" s="48">
        <v>0</v>
      </c>
      <c r="R85" s="48">
        <v>0</v>
      </c>
      <c r="S85" s="48">
        <v>0</v>
      </c>
      <c r="T85" s="48">
        <v>0</v>
      </c>
      <c r="U85" s="48">
        <v>0</v>
      </c>
      <c r="V85" s="48">
        <v>0</v>
      </c>
      <c r="W85" s="48">
        <v>0</v>
      </c>
      <c r="X85" s="48">
        <v>0</v>
      </c>
      <c r="Y85" s="48">
        <v>5.391472916309907E-2</v>
      </c>
      <c r="Z85" s="48">
        <v>0.15769195545144898</v>
      </c>
      <c r="AA85" s="48">
        <v>0.31720078145381403</v>
      </c>
      <c r="AB85" s="48">
        <v>0.56965983925110897</v>
      </c>
      <c r="AC85" s="48">
        <v>0.89121130400203163</v>
      </c>
      <c r="AD85" s="48">
        <v>1.28359110396145</v>
      </c>
      <c r="AE85" s="48">
        <v>1.8777724217042808</v>
      </c>
      <c r="AF85" s="48">
        <v>2.5631751984622722</v>
      </c>
      <c r="AG85" s="48">
        <v>3.4549485619521554</v>
      </c>
      <c r="AH85" s="48">
        <v>5.4677511146728177</v>
      </c>
      <c r="AI85" s="48">
        <v>7.3662351159415378</v>
      </c>
      <c r="AJ85" s="48">
        <v>11.651684535547023</v>
      </c>
      <c r="AK85" s="48">
        <v>17.527260094772828</v>
      </c>
      <c r="AL85" s="48">
        <v>26.501489662877631</v>
      </c>
      <c r="AM85" s="48">
        <v>45.25510029681422</v>
      </c>
      <c r="AN85" s="48">
        <v>66.433064648113842</v>
      </c>
      <c r="AO85" s="48">
        <v>95.676172136035476</v>
      </c>
      <c r="AP85" s="48">
        <v>138.27979778398992</v>
      </c>
      <c r="AQ85" s="48">
        <v>186.19211773481038</v>
      </c>
      <c r="AR85" s="48">
        <v>252.59034698753942</v>
      </c>
      <c r="AS85" s="48">
        <v>325.22314082685267</v>
      </c>
      <c r="AT85" s="48">
        <v>418.27824972059221</v>
      </c>
      <c r="AU85" s="48">
        <v>508.68609309885755</v>
      </c>
      <c r="AV85" s="48">
        <v>633.5880885263681</v>
      </c>
      <c r="AW85" s="48">
        <v>777.73433003847072</v>
      </c>
      <c r="AX85" s="48">
        <v>943.05049433999204</v>
      </c>
      <c r="AY85" s="48">
        <v>1285.6981994607804</v>
      </c>
      <c r="AZ85" s="48">
        <v>1457.0122888164437</v>
      </c>
    </row>
    <row r="86" spans="1:52" ht="12" customHeight="1" x14ac:dyDescent="0.45">
      <c r="A86" s="86" t="s">
        <v>37</v>
      </c>
      <c r="B86" s="48">
        <v>0</v>
      </c>
      <c r="C86" s="48">
        <v>0</v>
      </c>
      <c r="D86" s="48">
        <v>0</v>
      </c>
      <c r="E86" s="48">
        <v>0</v>
      </c>
      <c r="F86" s="48">
        <v>0</v>
      </c>
      <c r="G86" s="48">
        <v>0</v>
      </c>
      <c r="H86" s="48">
        <v>0</v>
      </c>
      <c r="I86" s="48">
        <v>0</v>
      </c>
      <c r="J86" s="48">
        <v>0</v>
      </c>
      <c r="K86" s="48">
        <v>0</v>
      </c>
      <c r="L86" s="48">
        <v>0</v>
      </c>
      <c r="M86" s="48">
        <v>0</v>
      </c>
      <c r="N86" s="48">
        <v>0</v>
      </c>
      <c r="O86" s="48">
        <v>0</v>
      </c>
      <c r="P86" s="48">
        <v>0</v>
      </c>
      <c r="Q86" s="48">
        <v>0</v>
      </c>
      <c r="R86" s="48">
        <v>0</v>
      </c>
      <c r="S86" s="48">
        <v>0</v>
      </c>
      <c r="T86" s="48">
        <v>0</v>
      </c>
      <c r="U86" s="48">
        <v>0</v>
      </c>
      <c r="V86" s="48">
        <v>0</v>
      </c>
      <c r="W86" s="48">
        <v>0</v>
      </c>
      <c r="X86" s="48">
        <v>0</v>
      </c>
      <c r="Y86" s="48">
        <v>1.0222061842113419E-5</v>
      </c>
      <c r="Z86" s="48">
        <v>3.6516288488710094E-5</v>
      </c>
      <c r="AA86" s="48">
        <v>9.002952119042021E-5</v>
      </c>
      <c r="AB86" s="48">
        <v>1.8557205227029443E-4</v>
      </c>
      <c r="AC86" s="48">
        <v>3.5132693578882989E-4</v>
      </c>
      <c r="AD86" s="48">
        <v>6.3990358014255275E-4</v>
      </c>
      <c r="AE86" s="48">
        <v>1.2306071063722039E-3</v>
      </c>
      <c r="AF86" s="48">
        <v>2.1675514554086975E-3</v>
      </c>
      <c r="AG86" s="48">
        <v>3.8471195602532231E-3</v>
      </c>
      <c r="AH86" s="48">
        <v>9.1768106352895437E-3</v>
      </c>
      <c r="AI86" s="48">
        <v>1.5537122616828217E-2</v>
      </c>
      <c r="AJ86" s="48">
        <v>2.7084563787610764E-2</v>
      </c>
      <c r="AK86" s="48">
        <v>4.7717528068081855E-2</v>
      </c>
      <c r="AL86" s="48">
        <v>8.0018579461619832E-2</v>
      </c>
      <c r="AM86" s="48">
        <v>0.17115417128181656</v>
      </c>
      <c r="AN86" s="48">
        <v>0.30737366290512319</v>
      </c>
      <c r="AO86" s="48">
        <v>0.52701412822906279</v>
      </c>
      <c r="AP86" s="48">
        <v>0.9565494968493381</v>
      </c>
      <c r="AQ86" s="48">
        <v>1.6274547645730819</v>
      </c>
      <c r="AR86" s="48">
        <v>2.6954848565446228</v>
      </c>
      <c r="AS86" s="48">
        <v>4.1009879239078284</v>
      </c>
      <c r="AT86" s="48">
        <v>6.4419965437785045</v>
      </c>
      <c r="AU86" s="48">
        <v>9.3136093954373784</v>
      </c>
      <c r="AV86" s="48">
        <v>13.38176169253326</v>
      </c>
      <c r="AW86" s="48">
        <v>21.637274054476791</v>
      </c>
      <c r="AX86" s="48">
        <v>28.809747870032197</v>
      </c>
      <c r="AY86" s="48">
        <v>56.237158688779026</v>
      </c>
      <c r="AZ86" s="48">
        <v>71.751067995096705</v>
      </c>
    </row>
    <row r="87" spans="1:52" ht="12" customHeight="1" x14ac:dyDescent="0.45">
      <c r="A87" s="86" t="s">
        <v>36</v>
      </c>
      <c r="B87" s="48">
        <v>0</v>
      </c>
      <c r="C87" s="48">
        <v>0</v>
      </c>
      <c r="D87" s="48">
        <v>0</v>
      </c>
      <c r="E87" s="48">
        <v>0</v>
      </c>
      <c r="F87" s="48">
        <v>0</v>
      </c>
      <c r="G87" s="48">
        <v>0</v>
      </c>
      <c r="H87" s="48">
        <v>0</v>
      </c>
      <c r="I87" s="48">
        <v>0</v>
      </c>
      <c r="J87" s="48">
        <v>0</v>
      </c>
      <c r="K87" s="48">
        <v>0</v>
      </c>
      <c r="L87" s="48">
        <v>0</v>
      </c>
      <c r="M87" s="48">
        <v>0</v>
      </c>
      <c r="N87" s="48">
        <v>0</v>
      </c>
      <c r="O87" s="48">
        <v>0</v>
      </c>
      <c r="P87" s="48">
        <v>0</v>
      </c>
      <c r="Q87" s="48">
        <v>0</v>
      </c>
      <c r="R87" s="48">
        <v>0</v>
      </c>
      <c r="S87" s="48">
        <v>0</v>
      </c>
      <c r="T87" s="48">
        <v>0</v>
      </c>
      <c r="U87" s="48">
        <v>0</v>
      </c>
      <c r="V87" s="48">
        <v>0</v>
      </c>
      <c r="W87" s="48">
        <v>0</v>
      </c>
      <c r="X87" s="48">
        <v>0</v>
      </c>
      <c r="Y87" s="48">
        <v>3.5949967483294119E-2</v>
      </c>
      <c r="Z87" s="48">
        <v>0.10515231449329181</v>
      </c>
      <c r="AA87" s="48">
        <v>0.21152720731666974</v>
      </c>
      <c r="AB87" s="48">
        <v>0.37989694086891956</v>
      </c>
      <c r="AC87" s="48">
        <v>0.59437508729188049</v>
      </c>
      <c r="AD87" s="48">
        <v>0.85615400502772832</v>
      </c>
      <c r="AE87" s="48">
        <v>1.252668685873769</v>
      </c>
      <c r="AF87" s="48">
        <v>1.7102284999451205</v>
      </c>
      <c r="AG87" s="48">
        <v>2.3058637876749399</v>
      </c>
      <c r="AH87" s="48">
        <v>3.6512852835387393</v>
      </c>
      <c r="AI87" s="48">
        <v>4.921181492372245</v>
      </c>
      <c r="AJ87" s="48">
        <v>7.7858460662230877</v>
      </c>
      <c r="AK87" s="48">
        <v>11.71665174856061</v>
      </c>
      <c r="AL87" s="48">
        <v>17.721005494892832</v>
      </c>
      <c r="AM87" s="48">
        <v>30.284169645397352</v>
      </c>
      <c r="AN87" s="48">
        <v>44.493625540679304</v>
      </c>
      <c r="AO87" s="48">
        <v>64.135457509509706</v>
      </c>
      <c r="AP87" s="48">
        <v>92.824231520559493</v>
      </c>
      <c r="AQ87" s="48">
        <v>125.21304833292233</v>
      </c>
      <c r="AR87" s="48">
        <v>170.19055456272272</v>
      </c>
      <c r="AS87" s="48">
        <v>219.54941916717371</v>
      </c>
      <c r="AT87" s="48">
        <v>283.14683084291391</v>
      </c>
      <c r="AU87" s="48">
        <v>345.33313499619675</v>
      </c>
      <c r="AV87" s="48">
        <v>431.31323347926758</v>
      </c>
      <c r="AW87" s="48">
        <v>532.91440272863167</v>
      </c>
      <c r="AX87" s="48">
        <v>647.90682814001616</v>
      </c>
      <c r="AY87" s="48">
        <v>894.62357209970651</v>
      </c>
      <c r="AZ87" s="48">
        <v>1019.1755712076938</v>
      </c>
    </row>
    <row r="88" spans="1:52" ht="12" customHeight="1" x14ac:dyDescent="0.45">
      <c r="A88" s="81" t="s">
        <v>61</v>
      </c>
      <c r="B88" s="82">
        <v>7455.309363145584</v>
      </c>
      <c r="C88" s="82">
        <v>7057.4854991230186</v>
      </c>
      <c r="D88" s="82">
        <v>6745.0094774358267</v>
      </c>
      <c r="E88" s="82">
        <v>7070.859209114752</v>
      </c>
      <c r="F88" s="82">
        <v>7056.860131617449</v>
      </c>
      <c r="G88" s="82">
        <v>6798.1946771291332</v>
      </c>
      <c r="H88" s="82">
        <v>6816.4128463615652</v>
      </c>
      <c r="I88" s="82">
        <v>6654.644186306934</v>
      </c>
      <c r="J88" s="82">
        <v>6294.6065787718799</v>
      </c>
      <c r="K88" s="82">
        <v>4453.0617692409387</v>
      </c>
      <c r="L88" s="82">
        <v>5583.2859749189947</v>
      </c>
      <c r="M88" s="82">
        <v>5607.1501954267815</v>
      </c>
      <c r="N88" s="82">
        <v>5485.5602338142207</v>
      </c>
      <c r="O88" s="82">
        <v>5477.9636981937092</v>
      </c>
      <c r="P88" s="82">
        <v>5445.7868444366268</v>
      </c>
      <c r="Q88" s="82">
        <v>5468.4741774764452</v>
      </c>
      <c r="R88" s="82">
        <v>5362.2660200428763</v>
      </c>
      <c r="S88" s="82">
        <v>5507.1933701908874</v>
      </c>
      <c r="T88" s="82">
        <v>5351.3004914901676</v>
      </c>
      <c r="U88" s="82">
        <v>5315.7259004124471</v>
      </c>
      <c r="V88" s="82">
        <v>5219.483507021866</v>
      </c>
      <c r="W88" s="82">
        <v>5208.1663128496193</v>
      </c>
      <c r="X88" s="82">
        <v>5222.2957363904598</v>
      </c>
      <c r="Y88" s="82">
        <v>5046.762575615382</v>
      </c>
      <c r="Z88" s="82">
        <v>5017.868145368845</v>
      </c>
      <c r="AA88" s="82">
        <v>5016.4270982618327</v>
      </c>
      <c r="AB88" s="82">
        <v>5038.0081816650363</v>
      </c>
      <c r="AC88" s="82">
        <v>5067.1951325987529</v>
      </c>
      <c r="AD88" s="82">
        <v>5090.9394325157009</v>
      </c>
      <c r="AE88" s="82">
        <v>5112.7275543181704</v>
      </c>
      <c r="AF88" s="82">
        <v>5087.6247281913929</v>
      </c>
      <c r="AG88" s="82">
        <v>5080.3183320611133</v>
      </c>
      <c r="AH88" s="82">
        <v>5096.4858041181278</v>
      </c>
      <c r="AI88" s="82">
        <v>5049.9430579133013</v>
      </c>
      <c r="AJ88" s="82">
        <v>5017.4747416948667</v>
      </c>
      <c r="AK88" s="82">
        <v>4980.4693742861973</v>
      </c>
      <c r="AL88" s="82">
        <v>4960.7362744536022</v>
      </c>
      <c r="AM88" s="82">
        <v>4973.5899510874187</v>
      </c>
      <c r="AN88" s="82">
        <v>4927.6998110301865</v>
      </c>
      <c r="AO88" s="82">
        <v>4914.2419468475882</v>
      </c>
      <c r="AP88" s="82">
        <v>4912.4077266413069</v>
      </c>
      <c r="AQ88" s="82">
        <v>4912.2143108004102</v>
      </c>
      <c r="AR88" s="82">
        <v>4926.9390478128671</v>
      </c>
      <c r="AS88" s="82">
        <v>4926.0349759119199</v>
      </c>
      <c r="AT88" s="82">
        <v>4918.8558761393424</v>
      </c>
      <c r="AU88" s="82">
        <v>4902.8185606944844</v>
      </c>
      <c r="AV88" s="82">
        <v>4916.8015339122867</v>
      </c>
      <c r="AW88" s="82">
        <v>4911.254138278031</v>
      </c>
      <c r="AX88" s="82">
        <v>4879.1146304000749</v>
      </c>
      <c r="AY88" s="82">
        <v>4858.2811978544833</v>
      </c>
      <c r="AZ88" s="82">
        <v>4830.7658920198719</v>
      </c>
    </row>
    <row r="89" spans="1:52" ht="12" customHeight="1" x14ac:dyDescent="0.45">
      <c r="A89" s="84" t="s">
        <v>62</v>
      </c>
      <c r="B89" s="85">
        <v>4871.2881598769272</v>
      </c>
      <c r="C89" s="85">
        <v>4623.8329671496422</v>
      </c>
      <c r="D89" s="85">
        <v>4286.6315202734149</v>
      </c>
      <c r="E89" s="85">
        <v>4476.5048185215064</v>
      </c>
      <c r="F89" s="85">
        <v>4512.6893914196617</v>
      </c>
      <c r="G89" s="85">
        <v>4339.5476617887152</v>
      </c>
      <c r="H89" s="85">
        <v>4354.1478968891643</v>
      </c>
      <c r="I89" s="85">
        <v>4172.0863143502502</v>
      </c>
      <c r="J89" s="85">
        <v>3948.3352824060012</v>
      </c>
      <c r="K89" s="85">
        <v>2829.4654143781418</v>
      </c>
      <c r="L89" s="85">
        <v>3476.981957046838</v>
      </c>
      <c r="M89" s="85">
        <v>3479.4438438578359</v>
      </c>
      <c r="N89" s="85">
        <v>3411.9076135639789</v>
      </c>
      <c r="O89" s="85">
        <v>3370.9883815042094</v>
      </c>
      <c r="P89" s="85">
        <v>3374.5063243271743</v>
      </c>
      <c r="Q89" s="85">
        <v>3361.3617641183764</v>
      </c>
      <c r="R89" s="85">
        <v>3272.5865653691462</v>
      </c>
      <c r="S89" s="85">
        <v>3354.8274461805481</v>
      </c>
      <c r="T89" s="85">
        <v>3244.9510777661931</v>
      </c>
      <c r="U89" s="85">
        <v>3206.8332867035897</v>
      </c>
      <c r="V89" s="85">
        <v>3138.5555960379584</v>
      </c>
      <c r="W89" s="85">
        <v>3130.8812844616186</v>
      </c>
      <c r="X89" s="85">
        <v>3131.0101047535395</v>
      </c>
      <c r="Y89" s="85">
        <v>2949.2004876369142</v>
      </c>
      <c r="Z89" s="85">
        <v>2926.9881763910616</v>
      </c>
      <c r="AA89" s="85">
        <v>2921.7012224563832</v>
      </c>
      <c r="AB89" s="85">
        <v>2930.5286420619132</v>
      </c>
      <c r="AC89" s="85">
        <v>2946.4962663201227</v>
      </c>
      <c r="AD89" s="85">
        <v>2955.1356090169002</v>
      </c>
      <c r="AE89" s="85">
        <v>2961.641830058611</v>
      </c>
      <c r="AF89" s="85">
        <v>2938.1014368321339</v>
      </c>
      <c r="AG89" s="85">
        <v>2931.5760580355873</v>
      </c>
      <c r="AH89" s="85">
        <v>2934.571645934348</v>
      </c>
      <c r="AI89" s="85">
        <v>2903.3124368392437</v>
      </c>
      <c r="AJ89" s="85">
        <v>2876.1684094272296</v>
      </c>
      <c r="AK89" s="85">
        <v>2848.8922960245868</v>
      </c>
      <c r="AL89" s="85">
        <v>2825.747214900437</v>
      </c>
      <c r="AM89" s="85">
        <v>2821.9054977734586</v>
      </c>
      <c r="AN89" s="85">
        <v>2766.9062979458708</v>
      </c>
      <c r="AO89" s="85">
        <v>2748.0140042024054</v>
      </c>
      <c r="AP89" s="85">
        <v>2733.2822677898225</v>
      </c>
      <c r="AQ89" s="85">
        <v>2719.579891064127</v>
      </c>
      <c r="AR89" s="85">
        <v>2711.3126467635111</v>
      </c>
      <c r="AS89" s="85">
        <v>2692.2663417476228</v>
      </c>
      <c r="AT89" s="85">
        <v>2660.7900137155088</v>
      </c>
      <c r="AU89" s="85">
        <v>2626.8003129125022</v>
      </c>
      <c r="AV89" s="85">
        <v>2607.930119324421</v>
      </c>
      <c r="AW89" s="85">
        <v>2572.9332097900215</v>
      </c>
      <c r="AX89" s="85">
        <v>2526.1769007140078</v>
      </c>
      <c r="AY89" s="85">
        <v>2433.4055909841973</v>
      </c>
      <c r="AZ89" s="85">
        <v>2360.5576795898792</v>
      </c>
    </row>
    <row r="90" spans="1:52" ht="12" customHeight="1" x14ac:dyDescent="0.45">
      <c r="A90" s="86" t="s">
        <v>25</v>
      </c>
      <c r="B90" s="48">
        <v>176.3379884264333</v>
      </c>
      <c r="C90" s="48">
        <v>223.45817513788074</v>
      </c>
      <c r="D90" s="48">
        <v>230.23659698626682</v>
      </c>
      <c r="E90" s="48">
        <v>202.08226011550778</v>
      </c>
      <c r="F90" s="48">
        <v>214.07900562092783</v>
      </c>
      <c r="G90" s="48">
        <v>210.74346021607715</v>
      </c>
      <c r="H90" s="48">
        <v>205.62068733345259</v>
      </c>
      <c r="I90" s="48">
        <v>221.27369984990858</v>
      </c>
      <c r="J90" s="48">
        <v>241.57801241566099</v>
      </c>
      <c r="K90" s="48">
        <v>196.32740487460217</v>
      </c>
      <c r="L90" s="48">
        <v>231.86518311640032</v>
      </c>
      <c r="M90" s="48">
        <v>221.22849476884298</v>
      </c>
      <c r="N90" s="48">
        <v>220.53088371764403</v>
      </c>
      <c r="O90" s="48">
        <v>178.22338727329537</v>
      </c>
      <c r="P90" s="48">
        <v>185.90610747355922</v>
      </c>
      <c r="Q90" s="48">
        <v>190.46808911624689</v>
      </c>
      <c r="R90" s="48">
        <v>201.34765199768012</v>
      </c>
      <c r="S90" s="48">
        <v>203.86236563985557</v>
      </c>
      <c r="T90" s="48">
        <v>197.87636194219803</v>
      </c>
      <c r="U90" s="48">
        <v>197.25918564018451</v>
      </c>
      <c r="V90" s="48">
        <v>190.86956273075833</v>
      </c>
      <c r="W90" s="48">
        <v>189.48225358489921</v>
      </c>
      <c r="X90" s="48">
        <v>189.20971150102687</v>
      </c>
      <c r="Y90" s="48">
        <v>175.93299652034784</v>
      </c>
      <c r="Z90" s="48">
        <v>172.4033196482236</v>
      </c>
      <c r="AA90" s="48">
        <v>169.21745378719461</v>
      </c>
      <c r="AB90" s="48">
        <v>167.23160900723963</v>
      </c>
      <c r="AC90" s="48">
        <v>167.3949107401769</v>
      </c>
      <c r="AD90" s="48">
        <v>167.99702707269083</v>
      </c>
      <c r="AE90" s="48">
        <v>169.8873602926347</v>
      </c>
      <c r="AF90" s="48">
        <v>168.98163108003064</v>
      </c>
      <c r="AG90" s="48">
        <v>169.22066907619103</v>
      </c>
      <c r="AH90" s="48">
        <v>169.44386687635151</v>
      </c>
      <c r="AI90" s="48">
        <v>168.2807080401891</v>
      </c>
      <c r="AJ90" s="48">
        <v>167.64608949437184</v>
      </c>
      <c r="AK90" s="48">
        <v>166.78948756079134</v>
      </c>
      <c r="AL90" s="48">
        <v>167.32031261435168</v>
      </c>
      <c r="AM90" s="48">
        <v>167.55309856907274</v>
      </c>
      <c r="AN90" s="48">
        <v>166.82697483330475</v>
      </c>
      <c r="AO90" s="48">
        <v>166.48624701425058</v>
      </c>
      <c r="AP90" s="48">
        <v>166.29364319195361</v>
      </c>
      <c r="AQ90" s="48">
        <v>166.90726620353237</v>
      </c>
      <c r="AR90" s="48">
        <v>167.12045307145152</v>
      </c>
      <c r="AS90" s="48">
        <v>167.10480816124141</v>
      </c>
      <c r="AT90" s="48">
        <v>167.176078351256</v>
      </c>
      <c r="AU90" s="48">
        <v>167.11217589371742</v>
      </c>
      <c r="AV90" s="48">
        <v>167.77783150799826</v>
      </c>
      <c r="AW90" s="48">
        <v>165.5652040322523</v>
      </c>
      <c r="AX90" s="48">
        <v>163.10025661954188</v>
      </c>
      <c r="AY90" s="48">
        <v>158.99202134661434</v>
      </c>
      <c r="AZ90" s="48">
        <v>157.70326231829176</v>
      </c>
    </row>
    <row r="91" spans="1:52" ht="12" customHeight="1" x14ac:dyDescent="0.45">
      <c r="A91" s="86" t="s">
        <v>49</v>
      </c>
      <c r="B91" s="48">
        <v>260.92909596143352</v>
      </c>
      <c r="C91" s="48">
        <v>238.34350908678351</v>
      </c>
      <c r="D91" s="48">
        <v>104.73232618773368</v>
      </c>
      <c r="E91" s="48">
        <v>86.138602046412288</v>
      </c>
      <c r="F91" s="48">
        <v>78.358497592904712</v>
      </c>
      <c r="G91" s="48">
        <v>80.658742326299432</v>
      </c>
      <c r="H91" s="48">
        <v>66.039498277584372</v>
      </c>
      <c r="I91" s="48">
        <v>63.289510845228619</v>
      </c>
      <c r="J91" s="48">
        <v>62.574103810484367</v>
      </c>
      <c r="K91" s="48">
        <v>49.239269673520781</v>
      </c>
      <c r="L91" s="48">
        <v>71.209821846631385</v>
      </c>
      <c r="M91" s="48">
        <v>55.763442455283666</v>
      </c>
      <c r="N91" s="48">
        <v>48.523695183012286</v>
      </c>
      <c r="O91" s="48">
        <v>45.912268888075609</v>
      </c>
      <c r="P91" s="48">
        <v>43.455246584466735</v>
      </c>
      <c r="Q91" s="48">
        <v>86.634253627348286</v>
      </c>
      <c r="R91" s="48">
        <v>87.29522911023038</v>
      </c>
      <c r="S91" s="48">
        <v>89.721976120843891</v>
      </c>
      <c r="T91" s="48">
        <v>86.927839787526281</v>
      </c>
      <c r="U91" s="48">
        <v>86.05099417205146</v>
      </c>
      <c r="V91" s="48">
        <v>84.332410205661589</v>
      </c>
      <c r="W91" s="48">
        <v>83.917681815924524</v>
      </c>
      <c r="X91" s="48">
        <v>83.635551591094512</v>
      </c>
      <c r="Y91" s="48">
        <v>73.188358440809296</v>
      </c>
      <c r="Z91" s="48">
        <v>72.652966291286688</v>
      </c>
      <c r="AA91" s="48">
        <v>72.26712097387545</v>
      </c>
      <c r="AB91" s="48">
        <v>71.095914375114532</v>
      </c>
      <c r="AC91" s="48">
        <v>71.03466570120132</v>
      </c>
      <c r="AD91" s="48">
        <v>70.609835389037286</v>
      </c>
      <c r="AE91" s="48">
        <v>70.566273340135183</v>
      </c>
      <c r="AF91" s="48">
        <v>68.632757322483499</v>
      </c>
      <c r="AG91" s="48">
        <v>68.423190986697961</v>
      </c>
      <c r="AH91" s="48">
        <v>68.190137921975207</v>
      </c>
      <c r="AI91" s="48">
        <v>67.310468130920512</v>
      </c>
      <c r="AJ91" s="48">
        <v>66.476716778650385</v>
      </c>
      <c r="AK91" s="48">
        <v>65.669791564043877</v>
      </c>
      <c r="AL91" s="48">
        <v>65.138035236592003</v>
      </c>
      <c r="AM91" s="48">
        <v>64.748956249323356</v>
      </c>
      <c r="AN91" s="48">
        <v>61.352830369379319</v>
      </c>
      <c r="AO91" s="48">
        <v>60.679994929995075</v>
      </c>
      <c r="AP91" s="48">
        <v>60.022356934254105</v>
      </c>
      <c r="AQ91" s="48">
        <v>59.40131427260674</v>
      </c>
      <c r="AR91" s="48">
        <v>58.798271306493199</v>
      </c>
      <c r="AS91" s="48">
        <v>57.842824145988878</v>
      </c>
      <c r="AT91" s="48">
        <v>56.527581549631471</v>
      </c>
      <c r="AU91" s="48">
        <v>55.050497534929846</v>
      </c>
      <c r="AV91" s="48">
        <v>54.070774448690052</v>
      </c>
      <c r="AW91" s="48">
        <v>52.944970362623692</v>
      </c>
      <c r="AX91" s="48">
        <v>51.478190966780424</v>
      </c>
      <c r="AY91" s="48">
        <v>47.928772896587759</v>
      </c>
      <c r="AZ91" s="48">
        <v>46.238056252638216</v>
      </c>
    </row>
    <row r="92" spans="1:52" ht="12" customHeight="1" x14ac:dyDescent="0.45">
      <c r="A92" s="86" t="s">
        <v>55</v>
      </c>
      <c r="B92" s="48">
        <v>686.44499814291953</v>
      </c>
      <c r="C92" s="48">
        <v>596.57761111621494</v>
      </c>
      <c r="D92" s="48">
        <v>646.0983666256451</v>
      </c>
      <c r="E92" s="48">
        <v>632.40804486279649</v>
      </c>
      <c r="F92" s="48">
        <v>724.41909603206796</v>
      </c>
      <c r="G92" s="48">
        <v>697.29022759408554</v>
      </c>
      <c r="H92" s="48">
        <v>607.99675735735514</v>
      </c>
      <c r="I92" s="48">
        <v>546.90218635556312</v>
      </c>
      <c r="J92" s="48">
        <v>475.68443464531344</v>
      </c>
      <c r="K92" s="48">
        <v>265.91861547321031</v>
      </c>
      <c r="L92" s="48">
        <v>252.23560091061609</v>
      </c>
      <c r="M92" s="48">
        <v>260.4784407288883</v>
      </c>
      <c r="N92" s="48">
        <v>222.04991573976702</v>
      </c>
      <c r="O92" s="48">
        <v>229.57445092756288</v>
      </c>
      <c r="P92" s="48">
        <v>214.78931745284379</v>
      </c>
      <c r="Q92" s="48">
        <v>102.15560389463646</v>
      </c>
      <c r="R92" s="48">
        <v>104.82399205224837</v>
      </c>
      <c r="S92" s="48">
        <v>105.65299250215459</v>
      </c>
      <c r="T92" s="48">
        <v>101.20091406647485</v>
      </c>
      <c r="U92" s="48">
        <v>100.51073002550883</v>
      </c>
      <c r="V92" s="48">
        <v>97.593906643239222</v>
      </c>
      <c r="W92" s="48">
        <v>97.566289565481057</v>
      </c>
      <c r="X92" s="48">
        <v>97.661677699367189</v>
      </c>
      <c r="Y92" s="48">
        <v>80.991807419782489</v>
      </c>
      <c r="Z92" s="48">
        <v>78.300699288349151</v>
      </c>
      <c r="AA92" s="48">
        <v>75.603404798234322</v>
      </c>
      <c r="AB92" s="48">
        <v>71.773193196252436</v>
      </c>
      <c r="AC92" s="48">
        <v>70.948253481159</v>
      </c>
      <c r="AD92" s="48">
        <v>70.031562878244685</v>
      </c>
      <c r="AE92" s="48">
        <v>66.025522412209739</v>
      </c>
      <c r="AF92" s="48">
        <v>65.300284733436698</v>
      </c>
      <c r="AG92" s="48">
        <v>63.345941325347866</v>
      </c>
      <c r="AH92" s="48">
        <v>62.428879450866312</v>
      </c>
      <c r="AI92" s="48">
        <v>61.153754454064746</v>
      </c>
      <c r="AJ92" s="48">
        <v>59.819241484701017</v>
      </c>
      <c r="AK92" s="48">
        <v>58.450815096046369</v>
      </c>
      <c r="AL92" s="48">
        <v>54.705646859696309</v>
      </c>
      <c r="AM92" s="48">
        <v>53.324604950464334</v>
      </c>
      <c r="AN92" s="48">
        <v>51.949335023997172</v>
      </c>
      <c r="AO92" s="48">
        <v>50.420399148814241</v>
      </c>
      <c r="AP92" s="48">
        <v>48.830382161025057</v>
      </c>
      <c r="AQ92" s="48">
        <v>47.275981155618176</v>
      </c>
      <c r="AR92" s="48">
        <v>45.620262574406176</v>
      </c>
      <c r="AS92" s="48">
        <v>43.84957249208535</v>
      </c>
      <c r="AT92" s="48">
        <v>41.888735410381585</v>
      </c>
      <c r="AU92" s="48">
        <v>39.850525816486709</v>
      </c>
      <c r="AV92" s="48">
        <v>37.305974700695508</v>
      </c>
      <c r="AW92" s="48">
        <v>34.355755691465127</v>
      </c>
      <c r="AX92" s="48">
        <v>31.227257050054202</v>
      </c>
      <c r="AY92" s="48">
        <v>23.598754012705804</v>
      </c>
      <c r="AZ92" s="48">
        <v>21.523793307463453</v>
      </c>
    </row>
    <row r="93" spans="1:52" ht="12" customHeight="1" x14ac:dyDescent="0.45">
      <c r="A93" s="86" t="s">
        <v>50</v>
      </c>
      <c r="B93" s="48">
        <v>3747.5760773461407</v>
      </c>
      <c r="C93" s="48">
        <v>3565.4536718087629</v>
      </c>
      <c r="D93" s="48">
        <v>3305.5642304737694</v>
      </c>
      <c r="E93" s="48">
        <v>3555.8759114967897</v>
      </c>
      <c r="F93" s="48">
        <v>3495.8327921737614</v>
      </c>
      <c r="G93" s="48">
        <v>3350.8552316522532</v>
      </c>
      <c r="H93" s="48">
        <v>3474.490953920772</v>
      </c>
      <c r="I93" s="48">
        <v>3340.62091729955</v>
      </c>
      <c r="J93" s="48">
        <v>3168.4987315345425</v>
      </c>
      <c r="K93" s="48">
        <v>2317.9801243568086</v>
      </c>
      <c r="L93" s="48">
        <v>2921.6713511731905</v>
      </c>
      <c r="M93" s="48">
        <v>2941.9734659048208</v>
      </c>
      <c r="N93" s="48">
        <v>2920.8031189235553</v>
      </c>
      <c r="O93" s="48">
        <v>2917.2782744152755</v>
      </c>
      <c r="P93" s="48">
        <v>2930.3556528163044</v>
      </c>
      <c r="Q93" s="48">
        <v>2982.1038174801447</v>
      </c>
      <c r="R93" s="48">
        <v>2879.1196922089871</v>
      </c>
      <c r="S93" s="48">
        <v>2955.5901119176942</v>
      </c>
      <c r="T93" s="48">
        <v>2858.9459619699937</v>
      </c>
      <c r="U93" s="48">
        <v>2823.012376865845</v>
      </c>
      <c r="V93" s="48">
        <v>2765.7597164582994</v>
      </c>
      <c r="W93" s="48">
        <v>2759.9150594953139</v>
      </c>
      <c r="X93" s="48">
        <v>2760.5031639620511</v>
      </c>
      <c r="Y93" s="48">
        <v>2619.0873252559745</v>
      </c>
      <c r="Z93" s="48">
        <v>2603.6311911632019</v>
      </c>
      <c r="AA93" s="48">
        <v>2604.6132428970786</v>
      </c>
      <c r="AB93" s="48">
        <v>2620.4279254833068</v>
      </c>
      <c r="AC93" s="48">
        <v>2637.1184363975854</v>
      </c>
      <c r="AD93" s="48">
        <v>2646.4971836769273</v>
      </c>
      <c r="AE93" s="48">
        <v>2655.1626740136312</v>
      </c>
      <c r="AF93" s="48">
        <v>2635.1867636961833</v>
      </c>
      <c r="AG93" s="48">
        <v>2630.5862566473506</v>
      </c>
      <c r="AH93" s="48">
        <v>2634.5087616851552</v>
      </c>
      <c r="AI93" s="48">
        <v>2606.5675062140695</v>
      </c>
      <c r="AJ93" s="48">
        <v>2582.2263616695063</v>
      </c>
      <c r="AK93" s="48">
        <v>2557.9822018037053</v>
      </c>
      <c r="AL93" s="48">
        <v>2538.583220189797</v>
      </c>
      <c r="AM93" s="48">
        <v>2536.2788380045981</v>
      </c>
      <c r="AN93" s="48">
        <v>2486.7771577191897</v>
      </c>
      <c r="AO93" s="48">
        <v>2470.4273631093456</v>
      </c>
      <c r="AP93" s="48">
        <v>2458.1358855025896</v>
      </c>
      <c r="AQ93" s="48">
        <v>2445.9953294323695</v>
      </c>
      <c r="AR93" s="48">
        <v>2439.7736598111601</v>
      </c>
      <c r="AS93" s="48">
        <v>2423.4691369483071</v>
      </c>
      <c r="AT93" s="48">
        <v>2395.1976184042396</v>
      </c>
      <c r="AU93" s="48">
        <v>2364.7871136673684</v>
      </c>
      <c r="AV93" s="48">
        <v>2348.7755386670369</v>
      </c>
      <c r="AW93" s="48">
        <v>2320.0672797036805</v>
      </c>
      <c r="AX93" s="48">
        <v>2280.3711960776313</v>
      </c>
      <c r="AY93" s="48">
        <v>2202.8860427282893</v>
      </c>
      <c r="AZ93" s="48">
        <v>2135.0925677114856</v>
      </c>
    </row>
    <row r="94" spans="1:52" ht="12" customHeight="1" x14ac:dyDescent="0.45">
      <c r="A94" s="84" t="s">
        <v>63</v>
      </c>
      <c r="B94" s="85">
        <v>2584.0212032686582</v>
      </c>
      <c r="C94" s="85">
        <v>2433.6525319733746</v>
      </c>
      <c r="D94" s="85">
        <v>2458.37795716241</v>
      </c>
      <c r="E94" s="85">
        <v>2594.3543905932438</v>
      </c>
      <c r="F94" s="85">
        <v>2544.1707401977869</v>
      </c>
      <c r="G94" s="85">
        <v>2458.647015340418</v>
      </c>
      <c r="H94" s="85">
        <v>2462.264949472401</v>
      </c>
      <c r="I94" s="85">
        <v>2482.5578719566847</v>
      </c>
      <c r="J94" s="85">
        <v>2346.2712963658801</v>
      </c>
      <c r="K94" s="85">
        <v>1623.5963548627954</v>
      </c>
      <c r="L94" s="85">
        <v>2106.3040178721567</v>
      </c>
      <c r="M94" s="85">
        <v>2127.706351568947</v>
      </c>
      <c r="N94" s="85">
        <v>2073.6526202502414</v>
      </c>
      <c r="O94" s="85">
        <v>2106.9753166894998</v>
      </c>
      <c r="P94" s="85">
        <v>2071.280520109452</v>
      </c>
      <c r="Q94" s="85">
        <v>2107.1124133580697</v>
      </c>
      <c r="R94" s="85">
        <v>2089.6794546737297</v>
      </c>
      <c r="S94" s="85">
        <v>2152.3659240103375</v>
      </c>
      <c r="T94" s="85">
        <v>2106.3494137239732</v>
      </c>
      <c r="U94" s="85">
        <v>2108.8926137088597</v>
      </c>
      <c r="V94" s="85">
        <v>2080.9279109839058</v>
      </c>
      <c r="W94" s="85">
        <v>2077.2850283879998</v>
      </c>
      <c r="X94" s="85">
        <v>2091.2856316369202</v>
      </c>
      <c r="Y94" s="85">
        <v>2097.5620879784688</v>
      </c>
      <c r="Z94" s="85">
        <v>2090.8799689777852</v>
      </c>
      <c r="AA94" s="85">
        <v>2094.7258758054486</v>
      </c>
      <c r="AB94" s="85">
        <v>2107.4795396031232</v>
      </c>
      <c r="AC94" s="85">
        <v>2120.6988662786307</v>
      </c>
      <c r="AD94" s="85">
        <v>2135.8038234988016</v>
      </c>
      <c r="AE94" s="85">
        <v>2151.0857242595603</v>
      </c>
      <c r="AF94" s="85">
        <v>2149.523291359259</v>
      </c>
      <c r="AG94" s="85">
        <v>2148.7422740255274</v>
      </c>
      <c r="AH94" s="85">
        <v>2161.9141581837803</v>
      </c>
      <c r="AI94" s="85">
        <v>2146.6306210740572</v>
      </c>
      <c r="AJ94" s="85">
        <v>2141.3063322676367</v>
      </c>
      <c r="AK94" s="85">
        <v>2131.5770782616096</v>
      </c>
      <c r="AL94" s="85">
        <v>2134.9890595531647</v>
      </c>
      <c r="AM94" s="85">
        <v>2151.6844533139606</v>
      </c>
      <c r="AN94" s="85">
        <v>2160.7935130843143</v>
      </c>
      <c r="AO94" s="85">
        <v>2166.227942645181</v>
      </c>
      <c r="AP94" s="85">
        <v>2179.1254588514835</v>
      </c>
      <c r="AQ94" s="85">
        <v>2192.6344197362828</v>
      </c>
      <c r="AR94" s="85">
        <v>2215.6264010493555</v>
      </c>
      <c r="AS94" s="85">
        <v>2233.7686341642971</v>
      </c>
      <c r="AT94" s="85">
        <v>2258.0658624238331</v>
      </c>
      <c r="AU94" s="85">
        <v>2276.0182477819817</v>
      </c>
      <c r="AV94" s="85">
        <v>2308.8714145878653</v>
      </c>
      <c r="AW94" s="85">
        <v>2338.320928488009</v>
      </c>
      <c r="AX94" s="85">
        <v>2352.9377296860662</v>
      </c>
      <c r="AY94" s="85">
        <v>2424.8756068702869</v>
      </c>
      <c r="AZ94" s="85">
        <v>2470.2082124299941</v>
      </c>
    </row>
    <row r="95" spans="1:52" ht="12" customHeight="1" x14ac:dyDescent="0.45">
      <c r="A95" s="81" t="s">
        <v>64</v>
      </c>
      <c r="B95" s="82">
        <v>3552.6622766035939</v>
      </c>
      <c r="C95" s="82">
        <v>3438.768803026664</v>
      </c>
      <c r="D95" s="82">
        <v>3324.2605427234498</v>
      </c>
      <c r="E95" s="82">
        <v>3475.1250380751035</v>
      </c>
      <c r="F95" s="82">
        <v>3478.0473131576059</v>
      </c>
      <c r="G95" s="82">
        <v>3280.2852214114923</v>
      </c>
      <c r="H95" s="82">
        <v>3252.65424649742</v>
      </c>
      <c r="I95" s="82">
        <v>3184.0883706783361</v>
      </c>
      <c r="J95" s="82">
        <v>2990.2248526271328</v>
      </c>
      <c r="K95" s="82">
        <v>2104.0624980162543</v>
      </c>
      <c r="L95" s="82">
        <v>2667.914594102192</v>
      </c>
      <c r="M95" s="82">
        <v>2730.3878172584245</v>
      </c>
      <c r="N95" s="82">
        <v>2668.7621644679152</v>
      </c>
      <c r="O95" s="82">
        <v>2617.3682168298133</v>
      </c>
      <c r="P95" s="82">
        <v>2619.7110087133592</v>
      </c>
      <c r="Q95" s="82">
        <v>2663.4860764868913</v>
      </c>
      <c r="R95" s="82">
        <v>2664.808738147346</v>
      </c>
      <c r="S95" s="82">
        <v>2746.3266869098252</v>
      </c>
      <c r="T95" s="82">
        <v>2623.7833722899427</v>
      </c>
      <c r="U95" s="82">
        <v>2588.3838458539494</v>
      </c>
      <c r="V95" s="82">
        <v>2539.4603740212174</v>
      </c>
      <c r="W95" s="82">
        <v>2533.2835914588863</v>
      </c>
      <c r="X95" s="82">
        <v>2527.3282207095908</v>
      </c>
      <c r="Y95" s="82">
        <v>2428.347182243097</v>
      </c>
      <c r="Z95" s="82">
        <v>2410.4421791429554</v>
      </c>
      <c r="AA95" s="82">
        <v>2407.7773367383802</v>
      </c>
      <c r="AB95" s="82">
        <v>2415.6629701268575</v>
      </c>
      <c r="AC95" s="82">
        <v>2426.0397490798405</v>
      </c>
      <c r="AD95" s="82">
        <v>2435.6137380890955</v>
      </c>
      <c r="AE95" s="82">
        <v>2443.1299570893148</v>
      </c>
      <c r="AF95" s="82">
        <v>2427.1871990401633</v>
      </c>
      <c r="AG95" s="82">
        <v>2421.7683365699545</v>
      </c>
      <c r="AH95" s="82">
        <v>2422.7431611389143</v>
      </c>
      <c r="AI95" s="82">
        <v>2397.6793021361045</v>
      </c>
      <c r="AJ95" s="82">
        <v>2376.8581155050533</v>
      </c>
      <c r="AK95" s="82">
        <v>2356.1311630446748</v>
      </c>
      <c r="AL95" s="82">
        <v>2344.1999510973819</v>
      </c>
      <c r="AM95" s="82">
        <v>2345.6158708818894</v>
      </c>
      <c r="AN95" s="82">
        <v>2316.9377596557997</v>
      </c>
      <c r="AO95" s="82">
        <v>2308.5526535452332</v>
      </c>
      <c r="AP95" s="82">
        <v>2305.3590994637398</v>
      </c>
      <c r="AQ95" s="82">
        <v>2303.6240617709618</v>
      </c>
      <c r="AR95" s="82">
        <v>2307.4168185084545</v>
      </c>
      <c r="AS95" s="82">
        <v>2304.3722193695548</v>
      </c>
      <c r="AT95" s="82">
        <v>2297.2870039365603</v>
      </c>
      <c r="AU95" s="82">
        <v>2287.8563153416862</v>
      </c>
      <c r="AV95" s="82">
        <v>2291.6008383159183</v>
      </c>
      <c r="AW95" s="82">
        <v>2285.8745102561656</v>
      </c>
      <c r="AX95" s="82">
        <v>2268.6888645956474</v>
      </c>
      <c r="AY95" s="82">
        <v>2256.2864959611443</v>
      </c>
      <c r="AZ95" s="82">
        <v>2239.7619819167717</v>
      </c>
    </row>
    <row r="96" spans="1:52" ht="12" customHeight="1" x14ac:dyDescent="0.45">
      <c r="A96" s="84" t="s">
        <v>65</v>
      </c>
      <c r="B96" s="85">
        <v>1234.8957844631791</v>
      </c>
      <c r="C96" s="85">
        <v>1234.4790086656064</v>
      </c>
      <c r="D96" s="85">
        <v>1121.2636898122546</v>
      </c>
      <c r="E96" s="85">
        <v>1218.1290355912431</v>
      </c>
      <c r="F96" s="85">
        <v>1033.0133824014461</v>
      </c>
      <c r="G96" s="85">
        <v>953.66354925333417</v>
      </c>
      <c r="H96" s="85">
        <v>969.61454534051461</v>
      </c>
      <c r="I96" s="85">
        <v>951.29978714977665</v>
      </c>
      <c r="J96" s="85">
        <v>899.24599741336431</v>
      </c>
      <c r="K96" s="85">
        <v>609.32296388748375</v>
      </c>
      <c r="L96" s="85">
        <v>751.26479831895972</v>
      </c>
      <c r="M96" s="85">
        <v>817.90550457533959</v>
      </c>
      <c r="N96" s="85">
        <v>729.00379786284998</v>
      </c>
      <c r="O96" s="85">
        <v>866.12989402169705</v>
      </c>
      <c r="P96" s="85">
        <v>785.25325080778725</v>
      </c>
      <c r="Q96" s="85">
        <v>821.81277796342783</v>
      </c>
      <c r="R96" s="85">
        <v>816.4309628551631</v>
      </c>
      <c r="S96" s="85">
        <v>839.3817232746901</v>
      </c>
      <c r="T96" s="85">
        <v>787.21553446497342</v>
      </c>
      <c r="U96" s="85">
        <v>769.33147283255778</v>
      </c>
      <c r="V96" s="85">
        <v>754.90255358613967</v>
      </c>
      <c r="W96" s="85">
        <v>752.50248586709131</v>
      </c>
      <c r="X96" s="85">
        <v>745.9524474696517</v>
      </c>
      <c r="Y96" s="85">
        <v>698.91528684464367</v>
      </c>
      <c r="Z96" s="85">
        <v>690.76484692919757</v>
      </c>
      <c r="AA96" s="85">
        <v>688.45441370523656</v>
      </c>
      <c r="AB96" s="85">
        <v>690.4176994233693</v>
      </c>
      <c r="AC96" s="85">
        <v>694.00345233514452</v>
      </c>
      <c r="AD96" s="85">
        <v>697.20172818204128</v>
      </c>
      <c r="AE96" s="85">
        <v>698.43213446421407</v>
      </c>
      <c r="AF96" s="85">
        <v>691.90506982688657</v>
      </c>
      <c r="AG96" s="85">
        <v>690.40173567317345</v>
      </c>
      <c r="AH96" s="85">
        <v>688.48646866954573</v>
      </c>
      <c r="AI96" s="85">
        <v>680.69589879491866</v>
      </c>
      <c r="AJ96" s="85">
        <v>672.26570185936373</v>
      </c>
      <c r="AK96" s="85">
        <v>665.27704707481917</v>
      </c>
      <c r="AL96" s="85">
        <v>656.68205467528094</v>
      </c>
      <c r="AM96" s="85">
        <v>653.9525488545695</v>
      </c>
      <c r="AN96" s="85">
        <v>635.61419821598827</v>
      </c>
      <c r="AO96" s="85">
        <v>630.3220458444091</v>
      </c>
      <c r="AP96" s="85">
        <v>625.8783968999029</v>
      </c>
      <c r="AQ96" s="85">
        <v>622.18488613505406</v>
      </c>
      <c r="AR96" s="85">
        <v>618.6536030337719</v>
      </c>
      <c r="AS96" s="85">
        <v>612.59636955551866</v>
      </c>
      <c r="AT96" s="85">
        <v>602.54522614705718</v>
      </c>
      <c r="AU96" s="85">
        <v>592.96438697130986</v>
      </c>
      <c r="AV96" s="85">
        <v>586.51094543103716</v>
      </c>
      <c r="AW96" s="85">
        <v>573.37709182044478</v>
      </c>
      <c r="AX96" s="85">
        <v>560.80546138096156</v>
      </c>
      <c r="AY96" s="85">
        <v>531.52111304123423</v>
      </c>
      <c r="AZ96" s="85">
        <v>510.50147690844642</v>
      </c>
    </row>
    <row r="97" spans="1:52" ht="12" customHeight="1" x14ac:dyDescent="0.45">
      <c r="A97" s="86" t="s">
        <v>25</v>
      </c>
      <c r="B97" s="48">
        <v>45.920610656566431</v>
      </c>
      <c r="C97" s="48">
        <v>60.721335526991659</v>
      </c>
      <c r="D97" s="48">
        <v>60.968247329637073</v>
      </c>
      <c r="E97" s="48">
        <v>53.772435107634749</v>
      </c>
      <c r="F97" s="48">
        <v>56.736027398296656</v>
      </c>
      <c r="G97" s="48">
        <v>53.114700174585707</v>
      </c>
      <c r="H97" s="48">
        <v>50.753505588264034</v>
      </c>
      <c r="I97" s="48">
        <v>55.596891567230124</v>
      </c>
      <c r="J97" s="48">
        <v>63.136719425411641</v>
      </c>
      <c r="K97" s="48">
        <v>49.496025732235964</v>
      </c>
      <c r="L97" s="48">
        <v>58.126237344066823</v>
      </c>
      <c r="M97" s="48">
        <v>58.566406875912079</v>
      </c>
      <c r="N97" s="48">
        <v>57.686965869753735</v>
      </c>
      <c r="O97" s="48">
        <v>43.638039597085836</v>
      </c>
      <c r="P97" s="48">
        <v>36.957047906029004</v>
      </c>
      <c r="Q97" s="48">
        <v>35.394482953740741</v>
      </c>
      <c r="R97" s="48">
        <v>37.57681542411563</v>
      </c>
      <c r="S97" s="48">
        <v>39.001909063506503</v>
      </c>
      <c r="T97" s="48">
        <v>36.21632680589132</v>
      </c>
      <c r="U97" s="48">
        <v>35.648735091107724</v>
      </c>
      <c r="V97" s="48">
        <v>34.441316645800491</v>
      </c>
      <c r="W97" s="48">
        <v>33.98167804990338</v>
      </c>
      <c r="X97" s="48">
        <v>33.611079610551329</v>
      </c>
      <c r="Y97" s="48">
        <v>27.860750252260967</v>
      </c>
      <c r="Z97" s="48">
        <v>26.625758211911105</v>
      </c>
      <c r="AA97" s="48">
        <v>25.35102187446072</v>
      </c>
      <c r="AB97" s="48">
        <v>24.108718185926573</v>
      </c>
      <c r="AC97" s="48">
        <v>24.168553959174485</v>
      </c>
      <c r="AD97" s="48">
        <v>24.38359510874265</v>
      </c>
      <c r="AE97" s="48">
        <v>24.431708916437795</v>
      </c>
      <c r="AF97" s="48">
        <v>24.198348690646572</v>
      </c>
      <c r="AG97" s="48">
        <v>24.2388375512128</v>
      </c>
      <c r="AH97" s="48">
        <v>24.099400664969277</v>
      </c>
      <c r="AI97" s="48">
        <v>23.79691192587385</v>
      </c>
      <c r="AJ97" s="48">
        <v>23.557754544844901</v>
      </c>
      <c r="AK97" s="48">
        <v>23.262972265377609</v>
      </c>
      <c r="AL97" s="48">
        <v>23.218763274423353</v>
      </c>
      <c r="AM97" s="48">
        <v>23.023863444928434</v>
      </c>
      <c r="AN97" s="48">
        <v>22.60877126130989</v>
      </c>
      <c r="AO97" s="48">
        <v>22.346059527238051</v>
      </c>
      <c r="AP97" s="48">
        <v>22.09372715326209</v>
      </c>
      <c r="AQ97" s="48">
        <v>21.894781466599447</v>
      </c>
      <c r="AR97" s="48">
        <v>21.686621732551949</v>
      </c>
      <c r="AS97" s="48">
        <v>21.420152060164035</v>
      </c>
      <c r="AT97" s="48">
        <v>21.125494612619793</v>
      </c>
      <c r="AU97" s="48">
        <v>20.842881632613345</v>
      </c>
      <c r="AV97" s="48">
        <v>20.627788536974716</v>
      </c>
      <c r="AW97" s="48">
        <v>19.555434517074932</v>
      </c>
      <c r="AX97" s="48">
        <v>18.490222526258314</v>
      </c>
      <c r="AY97" s="48">
        <v>17.040037061559872</v>
      </c>
      <c r="AZ97" s="48">
        <v>16.54604108549006</v>
      </c>
    </row>
    <row r="98" spans="1:52" ht="12" customHeight="1" x14ac:dyDescent="0.45">
      <c r="A98" s="86" t="s">
        <v>49</v>
      </c>
      <c r="B98" s="48">
        <v>39.803841826335756</v>
      </c>
      <c r="C98" s="48">
        <v>52.42079694880443</v>
      </c>
      <c r="D98" s="48">
        <v>36.323449181720399</v>
      </c>
      <c r="E98" s="48">
        <v>31.0062634253811</v>
      </c>
      <c r="F98" s="48">
        <v>29.031367466235842</v>
      </c>
      <c r="G98" s="48">
        <v>29.645740882494259</v>
      </c>
      <c r="H98" s="48">
        <v>22.674744735650876</v>
      </c>
      <c r="I98" s="48">
        <v>22.021470399842826</v>
      </c>
      <c r="J98" s="48">
        <v>21.907923112954158</v>
      </c>
      <c r="K98" s="48">
        <v>16.245790624106561</v>
      </c>
      <c r="L98" s="48">
        <v>18.886091054986228</v>
      </c>
      <c r="M98" s="48">
        <v>18.73584320783511</v>
      </c>
      <c r="N98" s="48">
        <v>16.415840756075987</v>
      </c>
      <c r="O98" s="48">
        <v>15.741261166275992</v>
      </c>
      <c r="P98" s="48">
        <v>14.117891979498026</v>
      </c>
      <c r="Q98" s="48">
        <v>29.208850469164371</v>
      </c>
      <c r="R98" s="48">
        <v>29.149003923144257</v>
      </c>
      <c r="S98" s="48">
        <v>29.800461728886802</v>
      </c>
      <c r="T98" s="48">
        <v>28.279711457278964</v>
      </c>
      <c r="U98" s="48">
        <v>27.875819067382579</v>
      </c>
      <c r="V98" s="48">
        <v>27.346744496364835</v>
      </c>
      <c r="W98" s="48">
        <v>27.195695244482629</v>
      </c>
      <c r="X98" s="48">
        <v>26.852913821448361</v>
      </c>
      <c r="Y98" s="48">
        <v>22.796548994051697</v>
      </c>
      <c r="Z98" s="48">
        <v>22.570781627933862</v>
      </c>
      <c r="AA98" s="48">
        <v>22.434103875681444</v>
      </c>
      <c r="AB98" s="48">
        <v>21.945363976704254</v>
      </c>
      <c r="AC98" s="48">
        <v>21.95503277691029</v>
      </c>
      <c r="AD98" s="48">
        <v>21.947100686614441</v>
      </c>
      <c r="AE98" s="48">
        <v>21.751380783854511</v>
      </c>
      <c r="AF98" s="48">
        <v>20.956471116168224</v>
      </c>
      <c r="AG98" s="48">
        <v>20.932786029861767</v>
      </c>
      <c r="AH98" s="48">
        <v>20.749598375665649</v>
      </c>
      <c r="AI98" s="48">
        <v>20.442440450400621</v>
      </c>
      <c r="AJ98" s="48">
        <v>20.086535264126855</v>
      </c>
      <c r="AK98" s="48">
        <v>19.790988898812003</v>
      </c>
      <c r="AL98" s="48">
        <v>19.597357707764992</v>
      </c>
      <c r="AM98" s="48">
        <v>19.376574275174089</v>
      </c>
      <c r="AN98" s="48">
        <v>18.030356678480096</v>
      </c>
      <c r="AO98" s="48">
        <v>17.766314698060562</v>
      </c>
      <c r="AP98" s="48">
        <v>17.492974325346509</v>
      </c>
      <c r="AQ98" s="48">
        <v>17.254523815743163</v>
      </c>
      <c r="AR98" s="48">
        <v>16.98757809013965</v>
      </c>
      <c r="AS98" s="48">
        <v>16.612340330555366</v>
      </c>
      <c r="AT98" s="48">
        <v>16.093879609034516</v>
      </c>
      <c r="AU98" s="48">
        <v>15.562970008918315</v>
      </c>
      <c r="AV98" s="48">
        <v>15.183266321974497</v>
      </c>
      <c r="AW98" s="48">
        <v>14.722724567146159</v>
      </c>
      <c r="AX98" s="48">
        <v>14.210041521340862</v>
      </c>
      <c r="AY98" s="48">
        <v>12.95787867925838</v>
      </c>
      <c r="AZ98" s="48">
        <v>12.37513698636381</v>
      </c>
    </row>
    <row r="99" spans="1:52" ht="12" customHeight="1" x14ac:dyDescent="0.45">
      <c r="A99" s="86" t="s">
        <v>50</v>
      </c>
      <c r="B99" s="48">
        <v>1149.1713319802768</v>
      </c>
      <c r="C99" s="48">
        <v>1121.3368761898103</v>
      </c>
      <c r="D99" s="48">
        <v>1023.9719933008972</v>
      </c>
      <c r="E99" s="48">
        <v>1133.3503370582273</v>
      </c>
      <c r="F99" s="48">
        <v>947.24598753691362</v>
      </c>
      <c r="G99" s="48">
        <v>870.90310819625427</v>
      </c>
      <c r="H99" s="48">
        <v>896.18629501659973</v>
      </c>
      <c r="I99" s="48">
        <v>873.68142518270372</v>
      </c>
      <c r="J99" s="48">
        <v>814.20135487499851</v>
      </c>
      <c r="K99" s="48">
        <v>543.58114753114126</v>
      </c>
      <c r="L99" s="48">
        <v>674.25246991990673</v>
      </c>
      <c r="M99" s="48">
        <v>740.60325449159245</v>
      </c>
      <c r="N99" s="48">
        <v>654.90099123702021</v>
      </c>
      <c r="O99" s="48">
        <v>806.75059325833524</v>
      </c>
      <c r="P99" s="48">
        <v>734.17831092226027</v>
      </c>
      <c r="Q99" s="48">
        <v>757.20944454052267</v>
      </c>
      <c r="R99" s="48">
        <v>749.70514350790324</v>
      </c>
      <c r="S99" s="48">
        <v>770.57935248229683</v>
      </c>
      <c r="T99" s="48">
        <v>722.71949620180317</v>
      </c>
      <c r="U99" s="48">
        <v>705.80691867406745</v>
      </c>
      <c r="V99" s="48">
        <v>693.11449244397431</v>
      </c>
      <c r="W99" s="48">
        <v>691.32511257270528</v>
      </c>
      <c r="X99" s="48">
        <v>685.48845403765199</v>
      </c>
      <c r="Y99" s="48">
        <v>648.25798759833106</v>
      </c>
      <c r="Z99" s="48">
        <v>641.56830708935263</v>
      </c>
      <c r="AA99" s="48">
        <v>640.66928795509443</v>
      </c>
      <c r="AB99" s="48">
        <v>644.36361726073847</v>
      </c>
      <c r="AC99" s="48">
        <v>647.87986559905971</v>
      </c>
      <c r="AD99" s="48">
        <v>650.87103238668419</v>
      </c>
      <c r="AE99" s="48">
        <v>652.2490447639218</v>
      </c>
      <c r="AF99" s="48">
        <v>646.7502500200718</v>
      </c>
      <c r="AG99" s="48">
        <v>645.23011209209892</v>
      </c>
      <c r="AH99" s="48">
        <v>643.63746962891082</v>
      </c>
      <c r="AI99" s="48">
        <v>636.45654641864417</v>
      </c>
      <c r="AJ99" s="48">
        <v>628.621412050392</v>
      </c>
      <c r="AK99" s="48">
        <v>622.22308591062961</v>
      </c>
      <c r="AL99" s="48">
        <v>613.86593369309264</v>
      </c>
      <c r="AM99" s="48">
        <v>611.55211113446694</v>
      </c>
      <c r="AN99" s="48">
        <v>594.97507027619827</v>
      </c>
      <c r="AO99" s="48">
        <v>590.20967161911051</v>
      </c>
      <c r="AP99" s="48">
        <v>586.29169542129432</v>
      </c>
      <c r="AQ99" s="48">
        <v>583.0355808527114</v>
      </c>
      <c r="AR99" s="48">
        <v>579.97940321108035</v>
      </c>
      <c r="AS99" s="48">
        <v>574.56387716479924</v>
      </c>
      <c r="AT99" s="48">
        <v>565.32585192540284</v>
      </c>
      <c r="AU99" s="48">
        <v>556.55853532977824</v>
      </c>
      <c r="AV99" s="48">
        <v>550.69989057208795</v>
      </c>
      <c r="AW99" s="48">
        <v>539.09893273622367</v>
      </c>
      <c r="AX99" s="48">
        <v>528.10519733336241</v>
      </c>
      <c r="AY99" s="48">
        <v>501.52319730041603</v>
      </c>
      <c r="AZ99" s="48">
        <v>481.58029883659253</v>
      </c>
    </row>
    <row r="100" spans="1:52" ht="12" customHeight="1" x14ac:dyDescent="0.45">
      <c r="A100" s="84" t="s">
        <v>66</v>
      </c>
      <c r="B100" s="85">
        <v>1739.0104763741338</v>
      </c>
      <c r="C100" s="85">
        <v>1549.6506814820577</v>
      </c>
      <c r="D100" s="85">
        <v>1457.3761211570413</v>
      </c>
      <c r="E100" s="85">
        <v>1517.4436336639556</v>
      </c>
      <c r="F100" s="85">
        <v>1554.5886085150523</v>
      </c>
      <c r="G100" s="85">
        <v>1431.0219038422476</v>
      </c>
      <c r="H100" s="85">
        <v>1412.5422752136305</v>
      </c>
      <c r="I100" s="85">
        <v>1356.4225151925245</v>
      </c>
      <c r="J100" s="85">
        <v>1271.4866045553406</v>
      </c>
      <c r="K100" s="85">
        <v>873.07426545737485</v>
      </c>
      <c r="L100" s="85">
        <v>1193.9250534956136</v>
      </c>
      <c r="M100" s="85">
        <v>1211.1764465798738</v>
      </c>
      <c r="N100" s="85">
        <v>1164.4189016946852</v>
      </c>
      <c r="O100" s="85">
        <v>1048.5383061203713</v>
      </c>
      <c r="P100" s="85">
        <v>1106.3823570308325</v>
      </c>
      <c r="Q100" s="85">
        <v>1105.4676752409816</v>
      </c>
      <c r="R100" s="85">
        <v>1121.0532343436284</v>
      </c>
      <c r="S100" s="85">
        <v>1151.542183811626</v>
      </c>
      <c r="T100" s="85">
        <v>1099.6987047637845</v>
      </c>
      <c r="U100" s="85">
        <v>1084.9734643669628</v>
      </c>
      <c r="V100" s="85">
        <v>1062.024210314079</v>
      </c>
      <c r="W100" s="85">
        <v>1058.8043903467446</v>
      </c>
      <c r="X100" s="85">
        <v>1053.9960154013136</v>
      </c>
      <c r="Y100" s="85">
        <v>1014.1535231188776</v>
      </c>
      <c r="Z100" s="85">
        <v>1007.2819823529446</v>
      </c>
      <c r="AA100" s="85">
        <v>1006.6040992389389</v>
      </c>
      <c r="AB100" s="85">
        <v>1008.6805193635812</v>
      </c>
      <c r="AC100" s="85">
        <v>1011.0391109117373</v>
      </c>
      <c r="AD100" s="85">
        <v>1012.7544548096681</v>
      </c>
      <c r="AE100" s="85">
        <v>1013.7479050971081</v>
      </c>
      <c r="AF100" s="85">
        <v>1005.2438706746019</v>
      </c>
      <c r="AG100" s="85">
        <v>1001.9059325560194</v>
      </c>
      <c r="AH100" s="85">
        <v>1000.4640770316033</v>
      </c>
      <c r="AI100" s="85">
        <v>989.27715898350891</v>
      </c>
      <c r="AJ100" s="85">
        <v>979.39305887042508</v>
      </c>
      <c r="AK100" s="85">
        <v>970.97607156514221</v>
      </c>
      <c r="AL100" s="85">
        <v>968.55505847665154</v>
      </c>
      <c r="AM100" s="85">
        <v>969.18032153089825</v>
      </c>
      <c r="AN100" s="85">
        <v>962.28498704033791</v>
      </c>
      <c r="AO100" s="85">
        <v>959.76163090732371</v>
      </c>
      <c r="AP100" s="85">
        <v>959.73988188252554</v>
      </c>
      <c r="AQ100" s="85">
        <v>960.66973926563037</v>
      </c>
      <c r="AR100" s="85">
        <v>964.03439251883503</v>
      </c>
      <c r="AS100" s="85">
        <v>965.69312788099933</v>
      </c>
      <c r="AT100" s="85">
        <v>968.10996884180429</v>
      </c>
      <c r="AU100" s="85">
        <v>969.37169121815805</v>
      </c>
      <c r="AV100" s="85">
        <v>975.59391097842433</v>
      </c>
      <c r="AW100" s="85">
        <v>980.7535759444587</v>
      </c>
      <c r="AX100" s="85">
        <v>981.62456593982665</v>
      </c>
      <c r="AY100" s="85">
        <v>994.29750143507681</v>
      </c>
      <c r="AZ100" s="85">
        <v>998.84448771868665</v>
      </c>
    </row>
    <row r="101" spans="1:52" ht="12" customHeight="1" x14ac:dyDescent="0.45">
      <c r="A101" s="87" t="s">
        <v>20</v>
      </c>
      <c r="B101" s="88">
        <v>399.03362399200824</v>
      </c>
      <c r="C101" s="88">
        <v>409.1924724311657</v>
      </c>
      <c r="D101" s="88">
        <v>366.61940683583032</v>
      </c>
      <c r="E101" s="88">
        <v>416.63574887462551</v>
      </c>
      <c r="F101" s="88">
        <v>506.71161387245758</v>
      </c>
      <c r="G101" s="88">
        <v>457.91469476351062</v>
      </c>
      <c r="H101" s="88">
        <v>440.89851233323805</v>
      </c>
      <c r="I101" s="88">
        <v>408.04829658514655</v>
      </c>
      <c r="J101" s="88">
        <v>343.62106464500675</v>
      </c>
      <c r="K101" s="88">
        <v>169.23735962654075</v>
      </c>
      <c r="L101" s="88">
        <v>330.28477700023984</v>
      </c>
      <c r="M101" s="88">
        <v>345.32680526817256</v>
      </c>
      <c r="N101" s="88">
        <v>331.97598252389344</v>
      </c>
      <c r="O101" s="88">
        <v>333.277245029597</v>
      </c>
      <c r="P101" s="88">
        <v>376.99213761071303</v>
      </c>
      <c r="Q101" s="88">
        <v>363.93539574545093</v>
      </c>
      <c r="R101" s="88">
        <v>364.19170512991127</v>
      </c>
      <c r="S101" s="88">
        <v>371.41630611442741</v>
      </c>
      <c r="T101" s="88">
        <v>347.00856303785389</v>
      </c>
      <c r="U101" s="88">
        <v>343.62690680799739</v>
      </c>
      <c r="V101" s="88">
        <v>337.19548699891612</v>
      </c>
      <c r="W101" s="88">
        <v>334.97974731544025</v>
      </c>
      <c r="X101" s="88">
        <v>328.80489339200824</v>
      </c>
      <c r="Y101" s="88">
        <v>222.18330690886705</v>
      </c>
      <c r="Z101" s="88">
        <v>218.97583475748596</v>
      </c>
      <c r="AA101" s="88">
        <v>215.6694040912333</v>
      </c>
      <c r="AB101" s="88">
        <v>210.83383595206789</v>
      </c>
      <c r="AC101" s="88">
        <v>209.5252368155459</v>
      </c>
      <c r="AD101" s="88">
        <v>204.7004977684737</v>
      </c>
      <c r="AE101" s="88">
        <v>201.43729131316874</v>
      </c>
      <c r="AF101" s="88">
        <v>192.11864996316797</v>
      </c>
      <c r="AG101" s="88">
        <v>191.53773007731576</v>
      </c>
      <c r="AH101" s="88">
        <v>187.97081333762492</v>
      </c>
      <c r="AI101" s="88">
        <v>184.08590075128663</v>
      </c>
      <c r="AJ101" s="88">
        <v>177.41514807383487</v>
      </c>
      <c r="AK101" s="88">
        <v>172.98174088518621</v>
      </c>
      <c r="AL101" s="88">
        <v>166.86763322316162</v>
      </c>
      <c r="AM101" s="88">
        <v>161.59179185783012</v>
      </c>
      <c r="AN101" s="88">
        <v>137.32972300871256</v>
      </c>
      <c r="AO101" s="88">
        <v>132.70518608568028</v>
      </c>
      <c r="AP101" s="88">
        <v>127.63999343729999</v>
      </c>
      <c r="AQ101" s="88">
        <v>122.58063846630448</v>
      </c>
      <c r="AR101" s="88">
        <v>117.25488104678452</v>
      </c>
      <c r="AS101" s="88">
        <v>111.13915418406883</v>
      </c>
      <c r="AT101" s="88">
        <v>102.22487395919423</v>
      </c>
      <c r="AU101" s="88">
        <v>93.862728883946659</v>
      </c>
      <c r="AV101" s="88">
        <v>87.598157625760223</v>
      </c>
      <c r="AW101" s="88">
        <v>82.202711655059971</v>
      </c>
      <c r="AX101" s="88">
        <v>75.696768310099486</v>
      </c>
      <c r="AY101" s="88">
        <v>57.826685836317772</v>
      </c>
      <c r="AZ101" s="88">
        <v>47.32124581958368</v>
      </c>
    </row>
    <row r="102" spans="1:52" ht="12" customHeight="1" x14ac:dyDescent="0.45">
      <c r="A102" s="87" t="s">
        <v>24</v>
      </c>
      <c r="B102" s="88">
        <v>0</v>
      </c>
      <c r="C102" s="88">
        <v>0</v>
      </c>
      <c r="D102" s="88">
        <v>0</v>
      </c>
      <c r="E102" s="88">
        <v>0</v>
      </c>
      <c r="F102" s="88">
        <v>0</v>
      </c>
      <c r="G102" s="88">
        <v>0</v>
      </c>
      <c r="H102" s="88">
        <v>0</v>
      </c>
      <c r="I102" s="88">
        <v>0</v>
      </c>
      <c r="J102" s="88">
        <v>0</v>
      </c>
      <c r="K102" s="88">
        <v>0</v>
      </c>
      <c r="L102" s="88">
        <v>0</v>
      </c>
      <c r="M102" s="88">
        <v>0</v>
      </c>
      <c r="N102" s="88">
        <v>0</v>
      </c>
      <c r="O102" s="88">
        <v>0</v>
      </c>
      <c r="P102" s="88">
        <v>0</v>
      </c>
      <c r="Q102" s="88">
        <v>0</v>
      </c>
      <c r="R102" s="88">
        <v>0</v>
      </c>
      <c r="S102" s="88">
        <v>0</v>
      </c>
      <c r="T102" s="88">
        <v>0</v>
      </c>
      <c r="U102" s="88">
        <v>0</v>
      </c>
      <c r="V102" s="88">
        <v>0</v>
      </c>
      <c r="W102" s="88">
        <v>0</v>
      </c>
      <c r="X102" s="88">
        <v>0</v>
      </c>
      <c r="Y102" s="88">
        <v>0</v>
      </c>
      <c r="Z102" s="88">
        <v>0</v>
      </c>
      <c r="AA102" s="88">
        <v>0</v>
      </c>
      <c r="AB102" s="88">
        <v>0</v>
      </c>
      <c r="AC102" s="88">
        <v>0</v>
      </c>
      <c r="AD102" s="88">
        <v>0</v>
      </c>
      <c r="AE102" s="88">
        <v>0</v>
      </c>
      <c r="AF102" s="88">
        <v>0</v>
      </c>
      <c r="AG102" s="88">
        <v>0</v>
      </c>
      <c r="AH102" s="88">
        <v>0</v>
      </c>
      <c r="AI102" s="88">
        <v>0</v>
      </c>
      <c r="AJ102" s="88">
        <v>0</v>
      </c>
      <c r="AK102" s="88">
        <v>0</v>
      </c>
      <c r="AL102" s="88">
        <v>0</v>
      </c>
      <c r="AM102" s="88">
        <v>0</v>
      </c>
      <c r="AN102" s="88">
        <v>0</v>
      </c>
      <c r="AO102" s="88">
        <v>0</v>
      </c>
      <c r="AP102" s="88">
        <v>0</v>
      </c>
      <c r="AQ102" s="88">
        <v>0</v>
      </c>
      <c r="AR102" s="88">
        <v>0</v>
      </c>
      <c r="AS102" s="88">
        <v>0</v>
      </c>
      <c r="AT102" s="88">
        <v>0</v>
      </c>
      <c r="AU102" s="88">
        <v>0</v>
      </c>
      <c r="AV102" s="88">
        <v>0</v>
      </c>
      <c r="AW102" s="88">
        <v>0</v>
      </c>
      <c r="AX102" s="88">
        <v>0</v>
      </c>
      <c r="AY102" s="88">
        <v>0</v>
      </c>
      <c r="AZ102" s="88">
        <v>0</v>
      </c>
    </row>
    <row r="103" spans="1:52" ht="12" customHeight="1" x14ac:dyDescent="0.45">
      <c r="A103" s="87" t="s">
        <v>25</v>
      </c>
      <c r="B103" s="88">
        <v>54.430476748557169</v>
      </c>
      <c r="C103" s="88">
        <v>53.747994085546175</v>
      </c>
      <c r="D103" s="88">
        <v>55.493968083586452</v>
      </c>
      <c r="E103" s="88">
        <v>56.263884374505608</v>
      </c>
      <c r="F103" s="88">
        <v>58.148734945698543</v>
      </c>
      <c r="G103" s="88">
        <v>59.342168039395261</v>
      </c>
      <c r="H103" s="88">
        <v>58.79366173280394</v>
      </c>
      <c r="I103" s="88">
        <v>32.30129750867362</v>
      </c>
      <c r="J103" s="88">
        <v>35.727985029388513</v>
      </c>
      <c r="K103" s="88">
        <v>14.968269005811335</v>
      </c>
      <c r="L103" s="88">
        <v>25.519100291533853</v>
      </c>
      <c r="M103" s="88">
        <v>25.535089200286443</v>
      </c>
      <c r="N103" s="88">
        <v>16.896014195344591</v>
      </c>
      <c r="O103" s="88">
        <v>14.161276467564985</v>
      </c>
      <c r="P103" s="88">
        <v>12.025150466284691</v>
      </c>
      <c r="Q103" s="88">
        <v>10.588871527041588</v>
      </c>
      <c r="R103" s="88">
        <v>11.366405850740803</v>
      </c>
      <c r="S103" s="88">
        <v>11.875095137809115</v>
      </c>
      <c r="T103" s="88">
        <v>10.953199372780727</v>
      </c>
      <c r="U103" s="88">
        <v>10.772620566035325</v>
      </c>
      <c r="V103" s="88">
        <v>10.341624289484376</v>
      </c>
      <c r="W103" s="88">
        <v>10.187359759951743</v>
      </c>
      <c r="X103" s="88">
        <v>10.060483790296345</v>
      </c>
      <c r="Y103" s="88">
        <v>5.732560147808889</v>
      </c>
      <c r="Z103" s="88">
        <v>5.005222314472741</v>
      </c>
      <c r="AA103" s="88">
        <v>4.2738361588755325</v>
      </c>
      <c r="AB103" s="88">
        <v>3.6369703983663122</v>
      </c>
      <c r="AC103" s="88">
        <v>3.5763706554727928</v>
      </c>
      <c r="AD103" s="88">
        <v>3.5181148590160696</v>
      </c>
      <c r="AE103" s="88">
        <v>3.5620605492701003</v>
      </c>
      <c r="AF103" s="88">
        <v>3.5122664746585128</v>
      </c>
      <c r="AG103" s="88">
        <v>3.5210004346602113</v>
      </c>
      <c r="AH103" s="88">
        <v>3.4847144325861157</v>
      </c>
      <c r="AI103" s="88">
        <v>3.4232362752418526</v>
      </c>
      <c r="AJ103" s="88">
        <v>3.3471843069341038</v>
      </c>
      <c r="AK103" s="88">
        <v>3.2692499245866569</v>
      </c>
      <c r="AL103" s="88">
        <v>3.1587696416296049</v>
      </c>
      <c r="AM103" s="88">
        <v>3.0658636474706724</v>
      </c>
      <c r="AN103" s="88">
        <v>2.8845939059041084</v>
      </c>
      <c r="AO103" s="88">
        <v>2.792312630942571</v>
      </c>
      <c r="AP103" s="88">
        <v>2.6928104607275252</v>
      </c>
      <c r="AQ103" s="88">
        <v>2.5959326303948309</v>
      </c>
      <c r="AR103" s="88">
        <v>2.4940908913583524</v>
      </c>
      <c r="AS103" s="88">
        <v>2.3964133947684019</v>
      </c>
      <c r="AT103" s="88">
        <v>2.2950466428120562</v>
      </c>
      <c r="AU103" s="88">
        <v>2.2006688925159184</v>
      </c>
      <c r="AV103" s="88">
        <v>2.1075668994340537</v>
      </c>
      <c r="AW103" s="88">
        <v>1.7867281204030316</v>
      </c>
      <c r="AX103" s="88">
        <v>1.3837242503372631</v>
      </c>
      <c r="AY103" s="88">
        <v>0.90086316347757733</v>
      </c>
      <c r="AZ103" s="88">
        <v>0.73060741015330066</v>
      </c>
    </row>
    <row r="104" spans="1:52" ht="12" customHeight="1" x14ac:dyDescent="0.45">
      <c r="A104" s="87" t="s">
        <v>49</v>
      </c>
      <c r="B104" s="88">
        <v>12.863597665139212</v>
      </c>
      <c r="C104" s="88">
        <v>12.445186793823257</v>
      </c>
      <c r="D104" s="88">
        <v>9.6487341418136392</v>
      </c>
      <c r="E104" s="88">
        <v>9.2221394078879584</v>
      </c>
      <c r="F104" s="88">
        <v>7.0063219838508672</v>
      </c>
      <c r="G104" s="88">
        <v>7.1014060718675598</v>
      </c>
      <c r="H104" s="88">
        <v>7.1231729986665764</v>
      </c>
      <c r="I104" s="88">
        <v>5.9299264637654385</v>
      </c>
      <c r="J104" s="88">
        <v>5.9656731127736355</v>
      </c>
      <c r="K104" s="88">
        <v>3.1924193695554175</v>
      </c>
      <c r="L104" s="88">
        <v>6.0886788516064474</v>
      </c>
      <c r="M104" s="88">
        <v>5.0818641292944147</v>
      </c>
      <c r="N104" s="88">
        <v>3.4075319598499223</v>
      </c>
      <c r="O104" s="88">
        <v>3.3609939094645425</v>
      </c>
      <c r="P104" s="88">
        <v>4.4129096632061922</v>
      </c>
      <c r="Q104" s="88">
        <v>6.5679375462759522</v>
      </c>
      <c r="R104" s="88">
        <v>6.6972836513874316</v>
      </c>
      <c r="S104" s="88">
        <v>6.8935392716027799</v>
      </c>
      <c r="T104" s="88">
        <v>6.516787172907895</v>
      </c>
      <c r="U104" s="88">
        <v>6.3441233371373498</v>
      </c>
      <c r="V104" s="88">
        <v>6.1796467733333387</v>
      </c>
      <c r="W104" s="88">
        <v>6.0786256125767864</v>
      </c>
      <c r="X104" s="88">
        <v>5.9165217335280804</v>
      </c>
      <c r="Y104" s="88">
        <v>2.714081459909881</v>
      </c>
      <c r="Z104" s="88">
        <v>2.6210365647369307</v>
      </c>
      <c r="AA104" s="88">
        <v>2.5288182354363702</v>
      </c>
      <c r="AB104" s="88">
        <v>2.2374121662903095</v>
      </c>
      <c r="AC104" s="88">
        <v>2.1212524309177048</v>
      </c>
      <c r="AD104" s="88">
        <v>2.003527515235116</v>
      </c>
      <c r="AE104" s="88">
        <v>1.965549815195947</v>
      </c>
      <c r="AF104" s="88">
        <v>1.670734720257961</v>
      </c>
      <c r="AG104" s="88">
        <v>1.6766903731744451</v>
      </c>
      <c r="AH104" s="88">
        <v>1.6608619199461672</v>
      </c>
      <c r="AI104" s="88">
        <v>1.639418401070043</v>
      </c>
      <c r="AJ104" s="88">
        <v>1.6022682810083824</v>
      </c>
      <c r="AK104" s="88">
        <v>1.5765968290914547</v>
      </c>
      <c r="AL104" s="88">
        <v>1.4893985008151092</v>
      </c>
      <c r="AM104" s="88">
        <v>1.4542222871210368</v>
      </c>
      <c r="AN104" s="88">
        <v>1.0221814205148443</v>
      </c>
      <c r="AO104" s="88">
        <v>0.99088755711201471</v>
      </c>
      <c r="AP104" s="88">
        <v>0.95037595821933218</v>
      </c>
      <c r="AQ104" s="88">
        <v>0.91220459012749677</v>
      </c>
      <c r="AR104" s="88">
        <v>0.866629045535936</v>
      </c>
      <c r="AS104" s="88">
        <v>0.82045565277952026</v>
      </c>
      <c r="AT104" s="88">
        <v>0.76544134331553204</v>
      </c>
      <c r="AU104" s="88">
        <v>0.71866663747916648</v>
      </c>
      <c r="AV104" s="88">
        <v>0.68094146238325781</v>
      </c>
      <c r="AW104" s="88">
        <v>0.6384938673195546</v>
      </c>
      <c r="AX104" s="88">
        <v>0.58330851497124592</v>
      </c>
      <c r="AY104" s="88">
        <v>0.47333678495120962</v>
      </c>
      <c r="AZ104" s="88">
        <v>0.37315631648185466</v>
      </c>
    </row>
    <row r="105" spans="1:52" ht="12" customHeight="1" x14ac:dyDescent="0.45">
      <c r="A105" s="87" t="s">
        <v>55</v>
      </c>
      <c r="B105" s="88">
        <v>0</v>
      </c>
      <c r="C105" s="88">
        <v>0</v>
      </c>
      <c r="D105" s="88">
        <v>0</v>
      </c>
      <c r="E105" s="88">
        <v>0</v>
      </c>
      <c r="F105" s="88">
        <v>0</v>
      </c>
      <c r="G105" s="88">
        <v>0</v>
      </c>
      <c r="H105" s="88">
        <v>0</v>
      </c>
      <c r="I105" s="88">
        <v>0</v>
      </c>
      <c r="J105" s="88">
        <v>0</v>
      </c>
      <c r="K105" s="88">
        <v>0</v>
      </c>
      <c r="L105" s="88">
        <v>0</v>
      </c>
      <c r="M105" s="88">
        <v>0</v>
      </c>
      <c r="N105" s="88">
        <v>0</v>
      </c>
      <c r="O105" s="88">
        <v>0</v>
      </c>
      <c r="P105" s="88">
        <v>0</v>
      </c>
      <c r="Q105" s="88">
        <v>0</v>
      </c>
      <c r="R105" s="88">
        <v>0</v>
      </c>
      <c r="S105" s="88">
        <v>3.5038216187305564E-5</v>
      </c>
      <c r="T105" s="88">
        <v>8.9950106397379328E-5</v>
      </c>
      <c r="U105" s="88">
        <v>1.610581555562019E-4</v>
      </c>
      <c r="V105" s="88">
        <v>2.4426672507969765E-4</v>
      </c>
      <c r="W105" s="88">
        <v>3.8379842873571054E-4</v>
      </c>
      <c r="X105" s="88">
        <v>5.0135497284183506E-4</v>
      </c>
      <c r="Y105" s="88">
        <v>3.5237971501193553E-3</v>
      </c>
      <c r="Z105" s="88">
        <v>3.5303137017515173E-3</v>
      </c>
      <c r="AA105" s="88">
        <v>3.5724235997709199E-3</v>
      </c>
      <c r="AB105" s="88">
        <v>3.8034557939841977E-3</v>
      </c>
      <c r="AC105" s="88">
        <v>4.0035514392120037E-3</v>
      </c>
      <c r="AD105" s="88">
        <v>4.271861481422108E-3</v>
      </c>
      <c r="AE105" s="88">
        <v>4.3005310394832637E-3</v>
      </c>
      <c r="AF105" s="88">
        <v>4.3781639542643733E-3</v>
      </c>
      <c r="AG105" s="88">
        <v>4.3400836523146847E-3</v>
      </c>
      <c r="AH105" s="88">
        <v>4.2350243778446458E-3</v>
      </c>
      <c r="AI105" s="88">
        <v>4.1201577388267881E-3</v>
      </c>
      <c r="AJ105" s="88">
        <v>3.988950156284022E-3</v>
      </c>
      <c r="AK105" s="88">
        <v>3.8668435946077081E-3</v>
      </c>
      <c r="AL105" s="88">
        <v>3.768864853664559E-3</v>
      </c>
      <c r="AM105" s="88">
        <v>3.6137526132129102E-3</v>
      </c>
      <c r="AN105" s="88">
        <v>3.4755496117940812E-3</v>
      </c>
      <c r="AO105" s="88">
        <v>3.3304726681174677E-3</v>
      </c>
      <c r="AP105" s="88">
        <v>3.155884143247772E-3</v>
      </c>
      <c r="AQ105" s="88">
        <v>2.971793977315586E-3</v>
      </c>
      <c r="AR105" s="88">
        <v>2.7654703127672027E-3</v>
      </c>
      <c r="AS105" s="88">
        <v>2.5512051261764733E-3</v>
      </c>
      <c r="AT105" s="88">
        <v>2.2815813339639814E-3</v>
      </c>
      <c r="AU105" s="88">
        <v>2.0347374685803659E-3</v>
      </c>
      <c r="AV105" s="88">
        <v>1.8528303982100916E-3</v>
      </c>
      <c r="AW105" s="88">
        <v>1.7274163497513087E-3</v>
      </c>
      <c r="AX105" s="88">
        <v>1.5780392112056997E-3</v>
      </c>
      <c r="AY105" s="88">
        <v>1.2590497577203855E-3</v>
      </c>
      <c r="AZ105" s="88">
        <v>9.3418632286824401E-4</v>
      </c>
    </row>
    <row r="106" spans="1:52" ht="12" customHeight="1" x14ac:dyDescent="0.45">
      <c r="A106" s="87" t="s">
        <v>67</v>
      </c>
      <c r="B106" s="88">
        <v>309.40388407529872</v>
      </c>
      <c r="C106" s="88">
        <v>135.92460564134299</v>
      </c>
      <c r="D106" s="88">
        <v>123.32079054982697</v>
      </c>
      <c r="E106" s="88">
        <v>130.27236035113728</v>
      </c>
      <c r="F106" s="88">
        <v>131.08600336001234</v>
      </c>
      <c r="G106" s="88">
        <v>134.14302132720238</v>
      </c>
      <c r="H106" s="88">
        <v>113.60198549911723</v>
      </c>
      <c r="I106" s="88">
        <v>93.329736132744756</v>
      </c>
      <c r="J106" s="88">
        <v>86.855234319360704</v>
      </c>
      <c r="K106" s="88">
        <v>81.84230919503166</v>
      </c>
      <c r="L106" s="88">
        <v>129.51265972957262</v>
      </c>
      <c r="M106" s="88">
        <v>85.356117299908007</v>
      </c>
      <c r="N106" s="88">
        <v>77.455219578395059</v>
      </c>
      <c r="O106" s="88">
        <v>80.878642697378993</v>
      </c>
      <c r="P106" s="88">
        <v>13.406235580703784</v>
      </c>
      <c r="Q106" s="88">
        <v>9.0654452276421864</v>
      </c>
      <c r="R106" s="88">
        <v>8.837481019143425</v>
      </c>
      <c r="S106" s="88">
        <v>9.243288530070469</v>
      </c>
      <c r="T106" s="88">
        <v>8.6756822991084501</v>
      </c>
      <c r="U106" s="88">
        <v>8.433291643228813</v>
      </c>
      <c r="V106" s="88">
        <v>8.1944979178090733</v>
      </c>
      <c r="W106" s="88">
        <v>8.0447777912715974</v>
      </c>
      <c r="X106" s="88">
        <v>7.7522533776798488</v>
      </c>
      <c r="Y106" s="88">
        <v>2.5992829672832811</v>
      </c>
      <c r="Z106" s="88">
        <v>2.5981605255560098</v>
      </c>
      <c r="AA106" s="88">
        <v>2.2338247904741508</v>
      </c>
      <c r="AB106" s="88">
        <v>2.1652709934075149</v>
      </c>
      <c r="AC106" s="88">
        <v>1.7620375874821994</v>
      </c>
      <c r="AD106" s="88">
        <v>1.4354091395812287</v>
      </c>
      <c r="AE106" s="88">
        <v>1.4462819242001288</v>
      </c>
      <c r="AF106" s="88">
        <v>1.3397684882152638</v>
      </c>
      <c r="AG106" s="88">
        <v>1.3442589972839947</v>
      </c>
      <c r="AH106" s="88">
        <v>1.3314234047808879</v>
      </c>
      <c r="AI106" s="88">
        <v>1.3172609635527173</v>
      </c>
      <c r="AJ106" s="88">
        <v>1.2992439702647061</v>
      </c>
      <c r="AK106" s="88">
        <v>1.286615412331928</v>
      </c>
      <c r="AL106" s="88">
        <v>1.2674022488388379</v>
      </c>
      <c r="AM106" s="88">
        <v>1.2307938834739978</v>
      </c>
      <c r="AN106" s="88">
        <v>0.70570912192886337</v>
      </c>
      <c r="AO106" s="88">
        <v>0.6780078754752219</v>
      </c>
      <c r="AP106" s="88">
        <v>0.64298730264057224</v>
      </c>
      <c r="AQ106" s="88">
        <v>0.60777008866723359</v>
      </c>
      <c r="AR106" s="88">
        <v>0.56823518022710984</v>
      </c>
      <c r="AS106" s="88">
        <v>0.53175994378570612</v>
      </c>
      <c r="AT106" s="88">
        <v>0.46227905373829287</v>
      </c>
      <c r="AU106" s="88">
        <v>0.40555125560395311</v>
      </c>
      <c r="AV106" s="88">
        <v>0.36650108485460992</v>
      </c>
      <c r="AW106" s="88">
        <v>0.34304743177100172</v>
      </c>
      <c r="AX106" s="88">
        <v>0.28379480967447701</v>
      </c>
      <c r="AY106" s="88">
        <v>0.23854945758139126</v>
      </c>
      <c r="AZ106" s="88">
        <v>0.17522508482642368</v>
      </c>
    </row>
    <row r="107" spans="1:52" ht="12" customHeight="1" x14ac:dyDescent="0.45">
      <c r="A107" s="87" t="s">
        <v>50</v>
      </c>
      <c r="B107" s="88">
        <v>661.3881187749447</v>
      </c>
      <c r="C107" s="88">
        <v>617.77974336331067</v>
      </c>
      <c r="D107" s="88">
        <v>595.07460234311395</v>
      </c>
      <c r="E107" s="88">
        <v>583.30720117135161</v>
      </c>
      <c r="F107" s="88">
        <v>628.36053251998158</v>
      </c>
      <c r="G107" s="88">
        <v>569.14578823399631</v>
      </c>
      <c r="H107" s="88">
        <v>573.30611830051294</v>
      </c>
      <c r="I107" s="88">
        <v>609.63253598076074</v>
      </c>
      <c r="J107" s="88">
        <v>539.95101127702662</v>
      </c>
      <c r="K107" s="88">
        <v>228.0356904576015</v>
      </c>
      <c r="L107" s="88">
        <v>361.77567130042672</v>
      </c>
      <c r="M107" s="88">
        <v>366.68412157385768</v>
      </c>
      <c r="N107" s="88">
        <v>294.80597911353129</v>
      </c>
      <c r="O107" s="88">
        <v>251.25030909426147</v>
      </c>
      <c r="P107" s="88">
        <v>316.01589029896735</v>
      </c>
      <c r="Q107" s="88">
        <v>271.43437380179438</v>
      </c>
      <c r="R107" s="88">
        <v>278.52745081271576</v>
      </c>
      <c r="S107" s="88">
        <v>290.79025674330165</v>
      </c>
      <c r="T107" s="88">
        <v>276.0491215218002</v>
      </c>
      <c r="U107" s="88">
        <v>268.62863201295403</v>
      </c>
      <c r="V107" s="88">
        <v>263.35162572008625</v>
      </c>
      <c r="W107" s="88">
        <v>262.0198383206681</v>
      </c>
      <c r="X107" s="88">
        <v>258.79431209406158</v>
      </c>
      <c r="Y107" s="88">
        <v>215.52832538390962</v>
      </c>
      <c r="Z107" s="88">
        <v>213.83689435416423</v>
      </c>
      <c r="AA107" s="88">
        <v>213.05685392240818</v>
      </c>
      <c r="AB107" s="88">
        <v>214.33508527978734</v>
      </c>
      <c r="AC107" s="88">
        <v>210.81531738310719</v>
      </c>
      <c r="AD107" s="88">
        <v>208.32474282003906</v>
      </c>
      <c r="AE107" s="88">
        <v>209.2860636013595</v>
      </c>
      <c r="AF107" s="88">
        <v>206.74314571154957</v>
      </c>
      <c r="AG107" s="88">
        <v>206.43031374074889</v>
      </c>
      <c r="AH107" s="88">
        <v>205.15192554372769</v>
      </c>
      <c r="AI107" s="88">
        <v>202.25231494069453</v>
      </c>
      <c r="AJ107" s="88">
        <v>199.37152663990386</v>
      </c>
      <c r="AK107" s="88">
        <v>196.1412151675822</v>
      </c>
      <c r="AL107" s="88">
        <v>192.75117821611357</v>
      </c>
      <c r="AM107" s="88">
        <v>188.87822323117837</v>
      </c>
      <c r="AN107" s="88">
        <v>176.26284015214696</v>
      </c>
      <c r="AO107" s="88">
        <v>171.85149036338635</v>
      </c>
      <c r="AP107" s="88">
        <v>167.09587620629793</v>
      </c>
      <c r="AQ107" s="88">
        <v>162.20619096270113</v>
      </c>
      <c r="AR107" s="88">
        <v>156.1035205665064</v>
      </c>
      <c r="AS107" s="88">
        <v>149.50249689560971</v>
      </c>
      <c r="AT107" s="88">
        <v>141.48068562630968</v>
      </c>
      <c r="AU107" s="88">
        <v>133.4406547313082</v>
      </c>
      <c r="AV107" s="88">
        <v>126.95212224337564</v>
      </c>
      <c r="AW107" s="88">
        <v>122.90847562875543</v>
      </c>
      <c r="AX107" s="88">
        <v>117.61366505867883</v>
      </c>
      <c r="AY107" s="88">
        <v>105.92443794303027</v>
      </c>
      <c r="AZ107" s="88">
        <v>88.990381339461521</v>
      </c>
    </row>
    <row r="108" spans="1:52" ht="12" customHeight="1" x14ac:dyDescent="0.45">
      <c r="A108" s="87" t="s">
        <v>56</v>
      </c>
      <c r="B108" s="88">
        <v>0</v>
      </c>
      <c r="C108" s="88">
        <v>0</v>
      </c>
      <c r="D108" s="88">
        <v>0</v>
      </c>
      <c r="E108" s="88">
        <v>0</v>
      </c>
      <c r="F108" s="88">
        <v>0</v>
      </c>
      <c r="G108" s="88">
        <v>0</v>
      </c>
      <c r="H108" s="88">
        <v>0</v>
      </c>
      <c r="I108" s="88">
        <v>0</v>
      </c>
      <c r="J108" s="88">
        <v>0</v>
      </c>
      <c r="K108" s="88">
        <v>0</v>
      </c>
      <c r="L108" s="88">
        <v>0</v>
      </c>
      <c r="M108" s="88">
        <v>0</v>
      </c>
      <c r="N108" s="88">
        <v>0</v>
      </c>
      <c r="O108" s="88">
        <v>0</v>
      </c>
      <c r="P108" s="88">
        <v>0</v>
      </c>
      <c r="Q108" s="88">
        <v>0</v>
      </c>
      <c r="R108" s="88">
        <v>0</v>
      </c>
      <c r="S108" s="88">
        <v>0</v>
      </c>
      <c r="T108" s="88">
        <v>0</v>
      </c>
      <c r="U108" s="88">
        <v>0</v>
      </c>
      <c r="V108" s="88">
        <v>0</v>
      </c>
      <c r="W108" s="88">
        <v>0</v>
      </c>
      <c r="X108" s="88">
        <v>0</v>
      </c>
      <c r="Y108" s="88">
        <v>0</v>
      </c>
      <c r="Z108" s="88">
        <v>0</v>
      </c>
      <c r="AA108" s="88">
        <v>0</v>
      </c>
      <c r="AB108" s="88">
        <v>0</v>
      </c>
      <c r="AC108" s="88">
        <v>0</v>
      </c>
      <c r="AD108" s="88">
        <v>0</v>
      </c>
      <c r="AE108" s="88">
        <v>0</v>
      </c>
      <c r="AF108" s="88">
        <v>0</v>
      </c>
      <c r="AG108" s="88">
        <v>0</v>
      </c>
      <c r="AH108" s="88">
        <v>0</v>
      </c>
      <c r="AI108" s="88">
        <v>0</v>
      </c>
      <c r="AJ108" s="88">
        <v>0</v>
      </c>
      <c r="AK108" s="88">
        <v>0</v>
      </c>
      <c r="AL108" s="88">
        <v>0</v>
      </c>
      <c r="AM108" s="88">
        <v>0</v>
      </c>
      <c r="AN108" s="88">
        <v>0</v>
      </c>
      <c r="AO108" s="88">
        <v>0</v>
      </c>
      <c r="AP108" s="88">
        <v>0</v>
      </c>
      <c r="AQ108" s="88">
        <v>0</v>
      </c>
      <c r="AR108" s="88">
        <v>0</v>
      </c>
      <c r="AS108" s="88">
        <v>0</v>
      </c>
      <c r="AT108" s="88">
        <v>0</v>
      </c>
      <c r="AU108" s="88">
        <v>0</v>
      </c>
      <c r="AV108" s="88">
        <v>0</v>
      </c>
      <c r="AW108" s="88">
        <v>0</v>
      </c>
      <c r="AX108" s="88">
        <v>0</v>
      </c>
      <c r="AY108" s="88">
        <v>0</v>
      </c>
      <c r="AZ108" s="88">
        <v>0</v>
      </c>
    </row>
    <row r="109" spans="1:52" ht="12" customHeight="1" x14ac:dyDescent="0.45">
      <c r="A109" s="87" t="s">
        <v>59</v>
      </c>
      <c r="B109" s="88">
        <v>5.5343287407673962</v>
      </c>
      <c r="C109" s="88">
        <v>12.081402414291068</v>
      </c>
      <c r="D109" s="88">
        <v>6.1034420141809909</v>
      </c>
      <c r="E109" s="88">
        <v>7.8290353648609159</v>
      </c>
      <c r="F109" s="88">
        <v>20.422030249136306</v>
      </c>
      <c r="G109" s="88">
        <v>21.259835785133095</v>
      </c>
      <c r="H109" s="88">
        <v>58.075803654034559</v>
      </c>
      <c r="I109" s="88">
        <v>57.148823324448401</v>
      </c>
      <c r="J109" s="88">
        <v>120.26191883410581</v>
      </c>
      <c r="K109" s="88">
        <v>71.930827102663059</v>
      </c>
      <c r="L109" s="88">
        <v>97.016479331727695</v>
      </c>
      <c r="M109" s="88">
        <v>98.950817585516546</v>
      </c>
      <c r="N109" s="88">
        <v>83.511108747918769</v>
      </c>
      <c r="O109" s="88">
        <v>75.415367342120746</v>
      </c>
      <c r="P109" s="88">
        <v>75.67618323030085</v>
      </c>
      <c r="Q109" s="88">
        <v>61.949867397025884</v>
      </c>
      <c r="R109" s="88">
        <v>60.209227915951168</v>
      </c>
      <c r="S109" s="88">
        <v>63.270535646190375</v>
      </c>
      <c r="T109" s="88">
        <v>53.684696608829668</v>
      </c>
      <c r="U109" s="88">
        <v>53.135821683723101</v>
      </c>
      <c r="V109" s="88">
        <v>52.163227335988239</v>
      </c>
      <c r="W109" s="88">
        <v>52.149787406445874</v>
      </c>
      <c r="X109" s="88">
        <v>52.04105488625472</v>
      </c>
      <c r="Y109" s="88">
        <v>62.956880161588323</v>
      </c>
      <c r="Z109" s="88">
        <v>61.990831090366676</v>
      </c>
      <c r="AA109" s="88">
        <v>62.277911844499442</v>
      </c>
      <c r="AB109" s="88">
        <v>63.621449591440523</v>
      </c>
      <c r="AC109" s="88">
        <v>64.309287104777681</v>
      </c>
      <c r="AD109" s="88">
        <v>67.388567269761595</v>
      </c>
      <c r="AE109" s="88">
        <v>67.91144471903246</v>
      </c>
      <c r="AF109" s="88">
        <v>67.883538949924997</v>
      </c>
      <c r="AG109" s="88">
        <v>66.541110110002919</v>
      </c>
      <c r="AH109" s="88">
        <v>66.484201334878122</v>
      </c>
      <c r="AI109" s="88">
        <v>65.754710698531213</v>
      </c>
      <c r="AJ109" s="88">
        <v>65.352242465330676</v>
      </c>
      <c r="AK109" s="88">
        <v>64.826993971407433</v>
      </c>
      <c r="AL109" s="88">
        <v>59.25761972518486</v>
      </c>
      <c r="AM109" s="88">
        <v>59.513785933551688</v>
      </c>
      <c r="AN109" s="88">
        <v>59.621567399556767</v>
      </c>
      <c r="AO109" s="88">
        <v>59.756703389157444</v>
      </c>
      <c r="AP109" s="88">
        <v>60.069206079782411</v>
      </c>
      <c r="AQ109" s="88">
        <v>60.377112552435221</v>
      </c>
      <c r="AR109" s="88">
        <v>60.919509773286308</v>
      </c>
      <c r="AS109" s="88">
        <v>61.266222745320597</v>
      </c>
      <c r="AT109" s="88">
        <v>62.445909790062359</v>
      </c>
      <c r="AU109" s="88">
        <v>63.602174415358661</v>
      </c>
      <c r="AV109" s="88">
        <v>64.755604695227206</v>
      </c>
      <c r="AW109" s="88">
        <v>64.569398315419065</v>
      </c>
      <c r="AX109" s="88">
        <v>65.766767905850116</v>
      </c>
      <c r="AY109" s="88">
        <v>67.168426118718401</v>
      </c>
      <c r="AZ109" s="88">
        <v>65.995558668968883</v>
      </c>
    </row>
    <row r="110" spans="1:52" ht="12" customHeight="1" x14ac:dyDescent="0.45">
      <c r="A110" s="87" t="s">
        <v>35</v>
      </c>
      <c r="B110" s="88">
        <v>296.35644637741819</v>
      </c>
      <c r="C110" s="88">
        <v>308.47927675257785</v>
      </c>
      <c r="D110" s="88">
        <v>301.11517718868902</v>
      </c>
      <c r="E110" s="88">
        <v>313.91326411958676</v>
      </c>
      <c r="F110" s="88">
        <v>202.85337158391533</v>
      </c>
      <c r="G110" s="88">
        <v>182.1149896211422</v>
      </c>
      <c r="H110" s="88">
        <v>160.7430206952572</v>
      </c>
      <c r="I110" s="88">
        <v>150.03189919698522</v>
      </c>
      <c r="J110" s="88">
        <v>139.10371733767883</v>
      </c>
      <c r="K110" s="88">
        <v>303.86739070017103</v>
      </c>
      <c r="L110" s="88">
        <v>243.72768699050638</v>
      </c>
      <c r="M110" s="88">
        <v>284.24163152283796</v>
      </c>
      <c r="N110" s="88">
        <v>356.36706557575206</v>
      </c>
      <c r="O110" s="88">
        <v>290.1944715799836</v>
      </c>
      <c r="P110" s="88">
        <v>307.85385018065671</v>
      </c>
      <c r="Q110" s="88">
        <v>381.92578399575063</v>
      </c>
      <c r="R110" s="88">
        <v>391.22367996377864</v>
      </c>
      <c r="S110" s="88">
        <v>398.04861959280316</v>
      </c>
      <c r="T110" s="88">
        <v>396.79188926328732</v>
      </c>
      <c r="U110" s="88">
        <v>393.98841372426972</v>
      </c>
      <c r="V110" s="88">
        <v>384.52371740736533</v>
      </c>
      <c r="W110" s="88">
        <v>385.19706861830451</v>
      </c>
      <c r="X110" s="88">
        <v>390.36627128347453</v>
      </c>
      <c r="Y110" s="88">
        <v>497.52572995206918</v>
      </c>
      <c r="Z110" s="88">
        <v>497.17508910575521</v>
      </c>
      <c r="AA110" s="88">
        <v>501.10810309966752</v>
      </c>
      <c r="AB110" s="88">
        <v>505.40993623231157</v>
      </c>
      <c r="AC110" s="88">
        <v>511.44353695303585</v>
      </c>
      <c r="AD110" s="88">
        <v>516.16255012179113</v>
      </c>
      <c r="AE110" s="88">
        <v>517.76776356467826</v>
      </c>
      <c r="AF110" s="88">
        <v>520.16873359371152</v>
      </c>
      <c r="AG110" s="88">
        <v>518.26748162459432</v>
      </c>
      <c r="AH110" s="88">
        <v>521.0082607865121</v>
      </c>
      <c r="AI110" s="88">
        <v>517.03531048029754</v>
      </c>
      <c r="AJ110" s="88">
        <v>516.47262729507145</v>
      </c>
      <c r="AK110" s="88">
        <v>515.94785579039569</v>
      </c>
      <c r="AL110" s="88">
        <v>527.13279593963409</v>
      </c>
      <c r="AM110" s="88">
        <v>536.05907592895653</v>
      </c>
      <c r="AN110" s="88">
        <v>563.43525425663097</v>
      </c>
      <c r="AO110" s="88">
        <v>569.4203744382495</v>
      </c>
      <c r="AP110" s="88">
        <v>578.27873337785763</v>
      </c>
      <c r="AQ110" s="88">
        <v>588.03021345625018</v>
      </c>
      <c r="AR110" s="88">
        <v>600.89511395053921</v>
      </c>
      <c r="AS110" s="88">
        <v>613.66629889396904</v>
      </c>
      <c r="AT110" s="88">
        <v>630.87822607102851</v>
      </c>
      <c r="AU110" s="88">
        <v>646.21469766357234</v>
      </c>
      <c r="AV110" s="88">
        <v>662.64860358989563</v>
      </c>
      <c r="AW110" s="88">
        <v>675.95832980744808</v>
      </c>
      <c r="AX110" s="88">
        <v>687.6125033944661</v>
      </c>
      <c r="AY110" s="88">
        <v>727.06707858200946</v>
      </c>
      <c r="AZ110" s="88">
        <v>757.96062401208951</v>
      </c>
    </row>
    <row r="111" spans="1:52" ht="12" customHeight="1" x14ac:dyDescent="0.45">
      <c r="A111" s="87" t="s">
        <v>36</v>
      </c>
      <c r="B111" s="88">
        <v>0</v>
      </c>
      <c r="C111" s="88">
        <v>0</v>
      </c>
      <c r="D111" s="88">
        <v>0</v>
      </c>
      <c r="E111" s="88">
        <v>0</v>
      </c>
      <c r="F111" s="88">
        <v>0</v>
      </c>
      <c r="G111" s="88">
        <v>0</v>
      </c>
      <c r="H111" s="88">
        <v>0</v>
      </c>
      <c r="I111" s="88">
        <v>0</v>
      </c>
      <c r="J111" s="88">
        <v>0</v>
      </c>
      <c r="K111" s="88">
        <v>0</v>
      </c>
      <c r="L111" s="88">
        <v>0</v>
      </c>
      <c r="M111" s="88">
        <v>0</v>
      </c>
      <c r="N111" s="88">
        <v>0</v>
      </c>
      <c r="O111" s="88">
        <v>0</v>
      </c>
      <c r="P111" s="88">
        <v>0</v>
      </c>
      <c r="Q111" s="88">
        <v>0</v>
      </c>
      <c r="R111" s="88">
        <v>0</v>
      </c>
      <c r="S111" s="88">
        <v>4.5077372050001344E-3</v>
      </c>
      <c r="T111" s="88">
        <v>1.8675537110111298E-2</v>
      </c>
      <c r="U111" s="88">
        <v>4.3493533461602146E-2</v>
      </c>
      <c r="V111" s="88">
        <v>7.4139604371423945E-2</v>
      </c>
      <c r="W111" s="88">
        <v>0.14680172365704877</v>
      </c>
      <c r="X111" s="88">
        <v>0.2597234890372766</v>
      </c>
      <c r="Y111" s="88">
        <v>4.9098323402912456</v>
      </c>
      <c r="Z111" s="88">
        <v>5.0753833267051958</v>
      </c>
      <c r="AA111" s="88">
        <v>5.4517746727446861</v>
      </c>
      <c r="AB111" s="88">
        <v>6.4367552941157085</v>
      </c>
      <c r="AC111" s="88">
        <v>7.4820684299587699</v>
      </c>
      <c r="AD111" s="88">
        <v>9.2167734542887203</v>
      </c>
      <c r="AE111" s="88">
        <v>10.367149079163314</v>
      </c>
      <c r="AF111" s="88">
        <v>11.802654609161863</v>
      </c>
      <c r="AG111" s="88">
        <v>12.583007114586485</v>
      </c>
      <c r="AH111" s="88">
        <v>13.367641247169567</v>
      </c>
      <c r="AI111" s="88">
        <v>13.764886315095639</v>
      </c>
      <c r="AJ111" s="88">
        <v>14.528828887920675</v>
      </c>
      <c r="AK111" s="88">
        <v>14.941936740966064</v>
      </c>
      <c r="AL111" s="88">
        <v>16.626492116420149</v>
      </c>
      <c r="AM111" s="88">
        <v>17.382951008702509</v>
      </c>
      <c r="AN111" s="88">
        <v>21.019642225331065</v>
      </c>
      <c r="AO111" s="88">
        <v>21.563338094652192</v>
      </c>
      <c r="AP111" s="88">
        <v>22.36674317555693</v>
      </c>
      <c r="AQ111" s="88">
        <v>23.356704724772555</v>
      </c>
      <c r="AR111" s="88">
        <v>24.92964659428441</v>
      </c>
      <c r="AS111" s="88">
        <v>26.367774965571339</v>
      </c>
      <c r="AT111" s="88">
        <v>27.55522477400962</v>
      </c>
      <c r="AU111" s="88">
        <v>28.924514000904555</v>
      </c>
      <c r="AV111" s="88">
        <v>30.482560547095559</v>
      </c>
      <c r="AW111" s="88">
        <v>32.344663701932873</v>
      </c>
      <c r="AX111" s="88">
        <v>32.682455656537996</v>
      </c>
      <c r="AY111" s="88">
        <v>34.696864499233051</v>
      </c>
      <c r="AZ111" s="88">
        <v>37.296754880798645</v>
      </c>
    </row>
    <row r="112" spans="1:52" ht="12" customHeight="1" x14ac:dyDescent="0.45">
      <c r="A112" s="89" t="s">
        <v>68</v>
      </c>
      <c r="B112" s="90">
        <v>578.75601576628094</v>
      </c>
      <c r="C112" s="90">
        <v>654.63911287900044</v>
      </c>
      <c r="D112" s="90">
        <v>745.62073175415298</v>
      </c>
      <c r="E112" s="90">
        <v>739.55236881990402</v>
      </c>
      <c r="F112" s="90">
        <v>890.44532224110753</v>
      </c>
      <c r="G112" s="90">
        <v>895.59976831591064</v>
      </c>
      <c r="H112" s="90">
        <v>870.49742594327552</v>
      </c>
      <c r="I112" s="90">
        <v>876.36606833603537</v>
      </c>
      <c r="J112" s="90">
        <v>819.492250658427</v>
      </c>
      <c r="K112" s="90">
        <v>621.66526867139521</v>
      </c>
      <c r="L112" s="90">
        <v>722.7247422876186</v>
      </c>
      <c r="M112" s="90">
        <v>701.30586610321143</v>
      </c>
      <c r="N112" s="90">
        <v>775.33946491037943</v>
      </c>
      <c r="O112" s="90">
        <v>702.70001668774455</v>
      </c>
      <c r="P112" s="90">
        <v>728.07540087473978</v>
      </c>
      <c r="Q112" s="90">
        <v>736.20562328248172</v>
      </c>
      <c r="R112" s="90">
        <v>727.3245409485545</v>
      </c>
      <c r="S112" s="90">
        <v>755.40277982350892</v>
      </c>
      <c r="T112" s="90">
        <v>736.86913306118424</v>
      </c>
      <c r="U112" s="90">
        <v>734.07890865442948</v>
      </c>
      <c r="V112" s="90">
        <v>722.53361012099799</v>
      </c>
      <c r="W112" s="90">
        <v>721.97671524505017</v>
      </c>
      <c r="X112" s="90">
        <v>727.37975783862623</v>
      </c>
      <c r="Y112" s="90">
        <v>715.27837227957639</v>
      </c>
      <c r="Z112" s="90">
        <v>712.39534986081253</v>
      </c>
      <c r="AA112" s="90">
        <v>712.7188237942047</v>
      </c>
      <c r="AB112" s="90">
        <v>716.56475133990727</v>
      </c>
      <c r="AC112" s="90">
        <v>720.99718583295896</v>
      </c>
      <c r="AD112" s="90">
        <v>725.65755509738642</v>
      </c>
      <c r="AE112" s="90">
        <v>730.94991752799262</v>
      </c>
      <c r="AF112" s="90">
        <v>730.03825853867477</v>
      </c>
      <c r="AG112" s="90">
        <v>729.4606683407618</v>
      </c>
      <c r="AH112" s="90">
        <v>733.79261543776533</v>
      </c>
      <c r="AI112" s="90">
        <v>727.70624435767706</v>
      </c>
      <c r="AJ112" s="90">
        <v>725.19935477526451</v>
      </c>
      <c r="AK112" s="90">
        <v>719.87804440471314</v>
      </c>
      <c r="AL112" s="90">
        <v>718.96283794544991</v>
      </c>
      <c r="AM112" s="90">
        <v>722.4830004964216</v>
      </c>
      <c r="AN112" s="90">
        <v>719.0385743994733</v>
      </c>
      <c r="AO112" s="90">
        <v>718.46897679349991</v>
      </c>
      <c r="AP112" s="90">
        <v>719.74082068131099</v>
      </c>
      <c r="AQ112" s="90">
        <v>720.76943637027659</v>
      </c>
      <c r="AR112" s="90">
        <v>724.72882295584702</v>
      </c>
      <c r="AS112" s="90">
        <v>726.08272193303651</v>
      </c>
      <c r="AT112" s="90">
        <v>726.63180894769857</v>
      </c>
      <c r="AU112" s="90">
        <v>725.52023715221833</v>
      </c>
      <c r="AV112" s="90">
        <v>729.49598190645702</v>
      </c>
      <c r="AW112" s="90">
        <v>731.74384249126126</v>
      </c>
      <c r="AX112" s="90">
        <v>726.25883727485859</v>
      </c>
      <c r="AY112" s="90">
        <v>730.46788148483256</v>
      </c>
      <c r="AZ112" s="90">
        <v>730.41601728963951</v>
      </c>
    </row>
    <row r="113" spans="1:52" ht="12" customHeight="1" x14ac:dyDescent="0.45">
      <c r="A113" s="67" t="s">
        <v>12</v>
      </c>
      <c r="B113" s="68">
        <v>9087.9664180758446</v>
      </c>
      <c r="C113" s="68">
        <v>9348.8314616380449</v>
      </c>
      <c r="D113" s="68">
        <v>8948.4403342771038</v>
      </c>
      <c r="E113" s="68">
        <v>9389.5100845235611</v>
      </c>
      <c r="F113" s="68">
        <v>9740.5047234127524</v>
      </c>
      <c r="G113" s="68">
        <v>9294.5709171332819</v>
      </c>
      <c r="H113" s="68">
        <v>9954.7089229339581</v>
      </c>
      <c r="I113" s="68">
        <v>9758.8599625863681</v>
      </c>
      <c r="J113" s="68">
        <v>9558.3443356103799</v>
      </c>
      <c r="K113" s="68">
        <v>7392.4395106273714</v>
      </c>
      <c r="L113" s="68">
        <v>8325.878913847806</v>
      </c>
      <c r="M113" s="68">
        <v>8583.0632851398132</v>
      </c>
      <c r="N113" s="68">
        <v>8158.2704117879775</v>
      </c>
      <c r="O113" s="68">
        <v>7693.2156670539616</v>
      </c>
      <c r="P113" s="68">
        <v>7442.650012719123</v>
      </c>
      <c r="Q113" s="68">
        <v>7701.3678435190695</v>
      </c>
      <c r="R113" s="68">
        <v>7543.8431892488688</v>
      </c>
      <c r="S113" s="68">
        <v>7870.3572994452406</v>
      </c>
      <c r="T113" s="68">
        <v>7727.5650362490414</v>
      </c>
      <c r="U113" s="68">
        <v>7719.6344526738976</v>
      </c>
      <c r="V113" s="68">
        <v>7659.3744541059168</v>
      </c>
      <c r="W113" s="68">
        <v>7645.7091628265989</v>
      </c>
      <c r="X113" s="68">
        <v>7623.5150278882766</v>
      </c>
      <c r="Y113" s="68">
        <v>7596.9988134407395</v>
      </c>
      <c r="Z113" s="68">
        <v>7530.9340189151735</v>
      </c>
      <c r="AA113" s="68">
        <v>7515.6973250473593</v>
      </c>
      <c r="AB113" s="68">
        <v>7521.8040292236874</v>
      </c>
      <c r="AC113" s="68">
        <v>7534.817932459805</v>
      </c>
      <c r="AD113" s="68">
        <v>7528.7547293385551</v>
      </c>
      <c r="AE113" s="68">
        <v>7531.728352028631</v>
      </c>
      <c r="AF113" s="68">
        <v>7534.659268124431</v>
      </c>
      <c r="AG113" s="68">
        <v>7532.1083534057334</v>
      </c>
      <c r="AH113" s="68">
        <v>7539.2934769577632</v>
      </c>
      <c r="AI113" s="68">
        <v>7552.5885127570418</v>
      </c>
      <c r="AJ113" s="68">
        <v>7538.1135958066479</v>
      </c>
      <c r="AK113" s="68">
        <v>7531.5733021372789</v>
      </c>
      <c r="AL113" s="68">
        <v>7545.821182041951</v>
      </c>
      <c r="AM113" s="68">
        <v>7546.0650577362512</v>
      </c>
      <c r="AN113" s="68">
        <v>7550.5342740560591</v>
      </c>
      <c r="AO113" s="68">
        <v>7553.5804760651845</v>
      </c>
      <c r="AP113" s="68">
        <v>7531.5446641791732</v>
      </c>
      <c r="AQ113" s="68">
        <v>7558.6465318397404</v>
      </c>
      <c r="AR113" s="68">
        <v>7546.284674691894</v>
      </c>
      <c r="AS113" s="68">
        <v>7543.3316902962506</v>
      </c>
      <c r="AT113" s="68">
        <v>7558.2034718453533</v>
      </c>
      <c r="AU113" s="68">
        <v>7591.6218141568443</v>
      </c>
      <c r="AV113" s="68">
        <v>7636.099209388889</v>
      </c>
      <c r="AW113" s="68">
        <v>7652.4649065409649</v>
      </c>
      <c r="AX113" s="68">
        <v>7681.508187336889</v>
      </c>
      <c r="AY113" s="68">
        <v>7710.7020027154285</v>
      </c>
      <c r="AZ113" s="68">
        <v>7746.39681110534</v>
      </c>
    </row>
    <row r="114" spans="1:52" ht="12" customHeight="1" x14ac:dyDescent="0.45">
      <c r="A114" s="69" t="s">
        <v>47</v>
      </c>
      <c r="B114" s="70">
        <v>26.106562379003471</v>
      </c>
      <c r="C114" s="70">
        <v>26.876425589125553</v>
      </c>
      <c r="D114" s="70">
        <v>25.834533651974574</v>
      </c>
      <c r="E114" s="70">
        <v>27.126440430679065</v>
      </c>
      <c r="F114" s="70">
        <v>28.094048486497972</v>
      </c>
      <c r="G114" s="70">
        <v>26.7568364032138</v>
      </c>
      <c r="H114" s="70">
        <v>28.660762886062901</v>
      </c>
      <c r="I114" s="70">
        <v>28.1322868955133</v>
      </c>
      <c r="J114" s="70">
        <v>27.52242137249257</v>
      </c>
      <c r="K114" s="70">
        <v>21.301916022508472</v>
      </c>
      <c r="L114" s="70">
        <v>23.997361695027379</v>
      </c>
      <c r="M114" s="70">
        <v>24.845956138301272</v>
      </c>
      <c r="N114" s="70">
        <v>23.663902362325189</v>
      </c>
      <c r="O114" s="70">
        <v>22.324445179857687</v>
      </c>
      <c r="P114" s="70">
        <v>21.612414856941431</v>
      </c>
      <c r="Q114" s="70">
        <v>22.359014523336096</v>
      </c>
      <c r="R114" s="70">
        <v>17.643281165311574</v>
      </c>
      <c r="S114" s="70">
        <v>14.563392274441027</v>
      </c>
      <c r="T114" s="70">
        <v>11.092202468173017</v>
      </c>
      <c r="U114" s="70">
        <v>8.4170106202432109</v>
      </c>
      <c r="V114" s="70">
        <v>14.867742955014297</v>
      </c>
      <c r="W114" s="70">
        <v>11.02031464559218</v>
      </c>
      <c r="X114" s="70">
        <v>10.538340436419634</v>
      </c>
      <c r="Y114" s="70">
        <v>7.5464770978581397</v>
      </c>
      <c r="Z114" s="70">
        <v>12.090023525368885</v>
      </c>
      <c r="AA114" s="70">
        <v>7.663207965230507</v>
      </c>
      <c r="AB114" s="70">
        <v>5.2520225580330298</v>
      </c>
      <c r="AC114" s="70">
        <v>4.2796723036487752</v>
      </c>
      <c r="AD114" s="70">
        <v>8.2049411176069107</v>
      </c>
      <c r="AE114" s="70">
        <v>4.95563515056143</v>
      </c>
      <c r="AF114" s="70">
        <v>4.6675991132602377</v>
      </c>
      <c r="AG114" s="70">
        <v>5.025464103545751</v>
      </c>
      <c r="AH114" s="70">
        <v>5.6081824589840741</v>
      </c>
      <c r="AI114" s="70">
        <v>5.9547394631170238</v>
      </c>
      <c r="AJ114" s="70">
        <v>6.3892112424840475</v>
      </c>
      <c r="AK114" s="70">
        <v>6.8144452670330571</v>
      </c>
      <c r="AL114" s="70">
        <v>7.2843351873304272</v>
      </c>
      <c r="AM114" s="70">
        <v>8.2010393825276733</v>
      </c>
      <c r="AN114" s="70">
        <v>8.8247101637453209</v>
      </c>
      <c r="AO114" s="70">
        <v>9.6230354286680519</v>
      </c>
      <c r="AP114" s="70">
        <v>11.520106039811175</v>
      </c>
      <c r="AQ114" s="70">
        <v>11.779150821039803</v>
      </c>
      <c r="AR114" s="70">
        <v>13.316316051882009</v>
      </c>
      <c r="AS114" s="70">
        <v>14.270983064467634</v>
      </c>
      <c r="AT114" s="70">
        <v>14.56177037436918</v>
      </c>
      <c r="AU114" s="70">
        <v>14.62658568983475</v>
      </c>
      <c r="AV114" s="70">
        <v>14.735852009179483</v>
      </c>
      <c r="AW114" s="70">
        <v>15.170609628292267</v>
      </c>
      <c r="AX114" s="70">
        <v>15.180462486732345</v>
      </c>
      <c r="AY114" s="70">
        <v>15.308470873616978</v>
      </c>
      <c r="AZ114" s="70">
        <v>15.318354165653554</v>
      </c>
    </row>
    <row r="115" spans="1:52" ht="12" customHeight="1" x14ac:dyDescent="0.45">
      <c r="A115" s="71" t="s">
        <v>48</v>
      </c>
      <c r="B115" s="72">
        <v>19.307414115444963</v>
      </c>
      <c r="C115" s="72">
        <v>19.930895155569136</v>
      </c>
      <c r="D115" s="72">
        <v>19.219579488721614</v>
      </c>
      <c r="E115" s="72">
        <v>20.163666444526822</v>
      </c>
      <c r="F115" s="72">
        <v>20.860405420756443</v>
      </c>
      <c r="G115" s="72">
        <v>19.861877403306298</v>
      </c>
      <c r="H115" s="72">
        <v>21.293836533380468</v>
      </c>
      <c r="I115" s="72">
        <v>20.843384273576831</v>
      </c>
      <c r="J115" s="72">
        <v>20.38059225910337</v>
      </c>
      <c r="K115" s="72">
        <v>15.870028591466832</v>
      </c>
      <c r="L115" s="72">
        <v>17.945999123632603</v>
      </c>
      <c r="M115" s="72">
        <v>18.580729335671226</v>
      </c>
      <c r="N115" s="72">
        <v>17.762734089951458</v>
      </c>
      <c r="O115" s="72">
        <v>16.823654186586531</v>
      </c>
      <c r="P115" s="72">
        <v>16.397759781244957</v>
      </c>
      <c r="Q115" s="72">
        <v>17.078684342342246</v>
      </c>
      <c r="R115" s="72">
        <v>16.779236201750138</v>
      </c>
      <c r="S115" s="72">
        <v>17.473503872817417</v>
      </c>
      <c r="T115" s="72">
        <v>17.267496311527893</v>
      </c>
      <c r="U115" s="72">
        <v>17.076549855990994</v>
      </c>
      <c r="V115" s="72">
        <v>16.879443612795161</v>
      </c>
      <c r="W115" s="72">
        <v>16.840548826905561</v>
      </c>
      <c r="X115" s="72">
        <v>16.814068839031396</v>
      </c>
      <c r="Y115" s="72">
        <v>16.705309258501995</v>
      </c>
      <c r="Z115" s="72">
        <v>16.049228487495238</v>
      </c>
      <c r="AA115" s="72">
        <v>15.951947809237282</v>
      </c>
      <c r="AB115" s="72">
        <v>15.89830828216091</v>
      </c>
      <c r="AC115" s="72">
        <v>15.834442946120179</v>
      </c>
      <c r="AD115" s="72">
        <v>15.4380847331125</v>
      </c>
      <c r="AE115" s="72">
        <v>15.421575428254545</v>
      </c>
      <c r="AF115" s="72">
        <v>15.267614413806557</v>
      </c>
      <c r="AG115" s="72">
        <v>15.191793545336804</v>
      </c>
      <c r="AH115" s="72">
        <v>15.159511661564144</v>
      </c>
      <c r="AI115" s="72">
        <v>15.135903527583858</v>
      </c>
      <c r="AJ115" s="72">
        <v>15.046618337766898</v>
      </c>
      <c r="AK115" s="72">
        <v>14.939878046532678</v>
      </c>
      <c r="AL115" s="72">
        <v>14.911498930751025</v>
      </c>
      <c r="AM115" s="72">
        <v>14.829138979470802</v>
      </c>
      <c r="AN115" s="72">
        <v>14.751159728788107</v>
      </c>
      <c r="AO115" s="72">
        <v>14.703054682028032</v>
      </c>
      <c r="AP115" s="72">
        <v>14.747454932488804</v>
      </c>
      <c r="AQ115" s="72">
        <v>14.74145414558398</v>
      </c>
      <c r="AR115" s="72">
        <v>14.603325820670481</v>
      </c>
      <c r="AS115" s="72">
        <v>14.461694245376332</v>
      </c>
      <c r="AT115" s="72">
        <v>14.422007983622334</v>
      </c>
      <c r="AU115" s="72">
        <v>14.399674254551762</v>
      </c>
      <c r="AV115" s="72">
        <v>14.40832210274173</v>
      </c>
      <c r="AW115" s="72">
        <v>14.366701872031589</v>
      </c>
      <c r="AX115" s="72">
        <v>14.346984436314539</v>
      </c>
      <c r="AY115" s="72">
        <v>14.28739110173122</v>
      </c>
      <c r="AZ115" s="72">
        <v>14.267274527549047</v>
      </c>
    </row>
    <row r="116" spans="1:52" ht="12" customHeight="1" x14ac:dyDescent="0.45">
      <c r="A116" s="73" t="s">
        <v>49</v>
      </c>
      <c r="B116" s="74">
        <v>3.8225470747088246</v>
      </c>
      <c r="C116" s="74">
        <v>3.8330976284841345</v>
      </c>
      <c r="D116" s="74">
        <v>3.6750500163547843</v>
      </c>
      <c r="E116" s="74">
        <v>3.404047124040765</v>
      </c>
      <c r="F116" s="74">
        <v>3.6624787649756874</v>
      </c>
      <c r="G116" s="74">
        <v>3.8196647104215864</v>
      </c>
      <c r="H116" s="74">
        <v>4.0117936697966545</v>
      </c>
      <c r="I116" s="74">
        <v>3.8893637003191586</v>
      </c>
      <c r="J116" s="74">
        <v>3.7344100702181442</v>
      </c>
      <c r="K116" s="74">
        <v>2.9403551433045982</v>
      </c>
      <c r="L116" s="74">
        <v>3.3455532730266961</v>
      </c>
      <c r="M116" s="74">
        <v>3.4154100010525936</v>
      </c>
      <c r="N116" s="74">
        <v>3.2044734061875677</v>
      </c>
      <c r="O116" s="74">
        <v>3.1528789375208524</v>
      </c>
      <c r="P116" s="74">
        <v>2.9760117026381665</v>
      </c>
      <c r="Q116" s="74">
        <v>3.1118480599569094</v>
      </c>
      <c r="R116" s="74">
        <v>3.020743298637568</v>
      </c>
      <c r="S116" s="74">
        <v>3.1324311268158982</v>
      </c>
      <c r="T116" s="74">
        <v>2.9223798798668192</v>
      </c>
      <c r="U116" s="74">
        <v>2.6534886632939414</v>
      </c>
      <c r="V116" s="74">
        <v>2.5579356047511821</v>
      </c>
      <c r="W116" s="74">
        <v>2.5182847190446673</v>
      </c>
      <c r="X116" s="74">
        <v>2.4769906650974001</v>
      </c>
      <c r="Y116" s="74">
        <v>2.3934511578424709</v>
      </c>
      <c r="Z116" s="74">
        <v>1.7203116277199668</v>
      </c>
      <c r="AA116" s="74">
        <v>1.597807816772564</v>
      </c>
      <c r="AB116" s="74">
        <v>1.51231716550339</v>
      </c>
      <c r="AC116" s="74">
        <v>1.417043151419431</v>
      </c>
      <c r="AD116" s="74">
        <v>1.2118306157452632</v>
      </c>
      <c r="AE116" s="74">
        <v>1.1812005507512562</v>
      </c>
      <c r="AF116" s="74">
        <v>1.128748682992885</v>
      </c>
      <c r="AG116" s="74">
        <v>1.1717415107912181</v>
      </c>
      <c r="AH116" s="74">
        <v>1.1597338960056194</v>
      </c>
      <c r="AI116" s="74">
        <v>1.1256809549708418</v>
      </c>
      <c r="AJ116" s="74">
        <v>1.0883485353487703</v>
      </c>
      <c r="AK116" s="74">
        <v>1.0368718320971815</v>
      </c>
      <c r="AL116" s="74">
        <v>1.0069448874184299</v>
      </c>
      <c r="AM116" s="74">
        <v>0.95613825584535028</v>
      </c>
      <c r="AN116" s="74">
        <v>0.91848884972800604</v>
      </c>
      <c r="AO116" s="74">
        <v>0.88533769723472422</v>
      </c>
      <c r="AP116" s="74">
        <v>0.81098498875377856</v>
      </c>
      <c r="AQ116" s="74">
        <v>0.79334944340437608</v>
      </c>
      <c r="AR116" s="74">
        <v>0.74127220993623122</v>
      </c>
      <c r="AS116" s="74">
        <v>0.69586807372746307</v>
      </c>
      <c r="AT116" s="74">
        <v>0.67620861845813751</v>
      </c>
      <c r="AU116" s="74">
        <v>0.65923100842006277</v>
      </c>
      <c r="AV116" s="74">
        <v>0.64401355979748509</v>
      </c>
      <c r="AW116" s="74">
        <v>0.62041141402696731</v>
      </c>
      <c r="AX116" s="74">
        <v>0.60545262157470148</v>
      </c>
      <c r="AY116" s="74">
        <v>0.57940125022636457</v>
      </c>
      <c r="AZ116" s="74">
        <v>0.55997017082255796</v>
      </c>
    </row>
    <row r="117" spans="1:52" ht="12" customHeight="1" x14ac:dyDescent="0.45">
      <c r="A117" s="73" t="s">
        <v>50</v>
      </c>
      <c r="B117" s="74">
        <v>5.7922242346334887</v>
      </c>
      <c r="C117" s="74">
        <v>5.97926854667074</v>
      </c>
      <c r="D117" s="74">
        <v>5.7658738466164836</v>
      </c>
      <c r="E117" s="74">
        <v>6.0490999333580469</v>
      </c>
      <c r="F117" s="74">
        <v>6.2581216262269308</v>
      </c>
      <c r="G117" s="74">
        <v>5.9585632209918886</v>
      </c>
      <c r="H117" s="74">
        <v>6.3881509600141406</v>
      </c>
      <c r="I117" s="74">
        <v>6.2530152820730507</v>
      </c>
      <c r="J117" s="74">
        <v>6.1141776777310106</v>
      </c>
      <c r="K117" s="74">
        <v>4.761008577440049</v>
      </c>
      <c r="L117" s="74">
        <v>5.383799737089781</v>
      </c>
      <c r="M117" s="74">
        <v>5.5742188007013675</v>
      </c>
      <c r="N117" s="74">
        <v>5.3288202269854379</v>
      </c>
      <c r="O117" s="74">
        <v>5.0470962559759585</v>
      </c>
      <c r="P117" s="74">
        <v>4.8242459132850843</v>
      </c>
      <c r="Q117" s="74">
        <v>5.123605302702674</v>
      </c>
      <c r="R117" s="74">
        <v>5.0745376317363036</v>
      </c>
      <c r="S117" s="74">
        <v>5.2792148717326821</v>
      </c>
      <c r="T117" s="74">
        <v>5.1498585827628975</v>
      </c>
      <c r="U117" s="74">
        <v>4.7597901656561952</v>
      </c>
      <c r="V117" s="74">
        <v>4.6416884273042109</v>
      </c>
      <c r="W117" s="74">
        <v>4.6013051399234302</v>
      </c>
      <c r="X117" s="74">
        <v>4.557796304340493</v>
      </c>
      <c r="Y117" s="74">
        <v>4.4528907183340518</v>
      </c>
      <c r="Z117" s="74">
        <v>3.6374782934122827</v>
      </c>
      <c r="AA117" s="74">
        <v>3.5041816096903045</v>
      </c>
      <c r="AB117" s="74">
        <v>3.3996575195815812</v>
      </c>
      <c r="AC117" s="74">
        <v>3.2877617824493188</v>
      </c>
      <c r="AD117" s="74">
        <v>2.9432860913189058</v>
      </c>
      <c r="AE117" s="74">
        <v>2.8926344301629183</v>
      </c>
      <c r="AF117" s="74">
        <v>2.6690509489110541</v>
      </c>
      <c r="AG117" s="74">
        <v>2.7532868863997755</v>
      </c>
      <c r="AH117" s="74">
        <v>2.7162397871081461</v>
      </c>
      <c r="AI117" s="74">
        <v>2.6603667856203854</v>
      </c>
      <c r="AJ117" s="74">
        <v>2.5970747268816465</v>
      </c>
      <c r="AK117" s="74">
        <v>2.5098066246402078</v>
      </c>
      <c r="AL117" s="74">
        <v>2.4618951971530088</v>
      </c>
      <c r="AM117" s="74">
        <v>2.3852366581923707</v>
      </c>
      <c r="AN117" s="74">
        <v>2.3263941492118225</v>
      </c>
      <c r="AO117" s="74">
        <v>2.2751835098607298</v>
      </c>
      <c r="AP117" s="74">
        <v>2.1604666891854269</v>
      </c>
      <c r="AQ117" s="74">
        <v>2.1365587611031636</v>
      </c>
      <c r="AR117" s="74">
        <v>2.0579183512878521</v>
      </c>
      <c r="AS117" s="74">
        <v>1.9896712524864173</v>
      </c>
      <c r="AT117" s="74">
        <v>1.963045255040599</v>
      </c>
      <c r="AU117" s="74">
        <v>1.9423213264666472</v>
      </c>
      <c r="AV117" s="74">
        <v>1.9254495089223744</v>
      </c>
      <c r="AW117" s="74">
        <v>1.8939854674486172</v>
      </c>
      <c r="AX117" s="74">
        <v>1.8748732816907314</v>
      </c>
      <c r="AY117" s="74">
        <v>1.8394200954067759</v>
      </c>
      <c r="AZ117" s="74">
        <v>1.8141613417861953</v>
      </c>
    </row>
    <row r="118" spans="1:52" ht="12" customHeight="1" x14ac:dyDescent="0.45">
      <c r="A118" s="73" t="s">
        <v>34</v>
      </c>
      <c r="B118" s="74">
        <v>0</v>
      </c>
      <c r="C118" s="74">
        <v>0</v>
      </c>
      <c r="D118" s="74">
        <v>0</v>
      </c>
      <c r="E118" s="74">
        <v>0</v>
      </c>
      <c r="F118" s="74">
        <v>0</v>
      </c>
      <c r="G118" s="74">
        <v>0</v>
      </c>
      <c r="H118" s="74">
        <v>0</v>
      </c>
      <c r="I118" s="74">
        <v>0</v>
      </c>
      <c r="J118" s="74">
        <v>0</v>
      </c>
      <c r="K118" s="74">
        <v>0</v>
      </c>
      <c r="L118" s="74">
        <v>0</v>
      </c>
      <c r="M118" s="74">
        <v>0</v>
      </c>
      <c r="N118" s="74">
        <v>0</v>
      </c>
      <c r="O118" s="74">
        <v>0</v>
      </c>
      <c r="P118" s="74">
        <v>0</v>
      </c>
      <c r="Q118" s="74">
        <v>0</v>
      </c>
      <c r="R118" s="74">
        <v>0</v>
      </c>
      <c r="S118" s="74">
        <v>1.4453837178708418E-2</v>
      </c>
      <c r="T118" s="74">
        <v>0.17913480912995339</v>
      </c>
      <c r="U118" s="74">
        <v>0.40290422829777017</v>
      </c>
      <c r="V118" s="74">
        <v>0.45206926353290444</v>
      </c>
      <c r="W118" s="74">
        <v>0.48895310633920441</v>
      </c>
      <c r="X118" s="74">
        <v>0.5296142282537657</v>
      </c>
      <c r="Y118" s="74">
        <v>0.61499473589590481</v>
      </c>
      <c r="Z118" s="74">
        <v>1.3318703609385059</v>
      </c>
      <c r="AA118" s="74">
        <v>1.4444708681402645</v>
      </c>
      <c r="AB118" s="74">
        <v>1.5320821731940031</v>
      </c>
      <c r="AC118" s="74">
        <v>1.6281045435314971</v>
      </c>
      <c r="AD118" s="74">
        <v>1.6266130413871716</v>
      </c>
      <c r="AE118" s="74">
        <v>1.64532041469582</v>
      </c>
      <c r="AF118" s="74">
        <v>1.6865960700730269</v>
      </c>
      <c r="AG118" s="74">
        <v>1.6224847952334027</v>
      </c>
      <c r="AH118" s="74">
        <v>1.624728154667711</v>
      </c>
      <c r="AI118" s="74">
        <v>1.6362181960005011</v>
      </c>
      <c r="AJ118" s="74">
        <v>1.6403329809745977</v>
      </c>
      <c r="AK118" s="74">
        <v>1.6471579359835145</v>
      </c>
      <c r="AL118" s="74">
        <v>1.651782026100507</v>
      </c>
      <c r="AM118" s="74">
        <v>1.6390215235836454</v>
      </c>
      <c r="AN118" s="74">
        <v>1.6230172863409142</v>
      </c>
      <c r="AO118" s="74">
        <v>1.6238229347006601</v>
      </c>
      <c r="AP118" s="74">
        <v>1.8460072553917928</v>
      </c>
      <c r="AQ118" s="74">
        <v>1.8479512782889089</v>
      </c>
      <c r="AR118" s="74">
        <v>1.8263212726454996</v>
      </c>
      <c r="AS118" s="74">
        <v>1.805116992438152</v>
      </c>
      <c r="AT118" s="74">
        <v>1.8041723093567452</v>
      </c>
      <c r="AU118" s="74">
        <v>1.8063941936822956</v>
      </c>
      <c r="AV118" s="74">
        <v>1.8113161910313098</v>
      </c>
      <c r="AW118" s="74">
        <v>1.8093081197963414</v>
      </c>
      <c r="AX118" s="74">
        <v>1.8136152045486249</v>
      </c>
      <c r="AY118" s="74">
        <v>1.8190670802533619</v>
      </c>
      <c r="AZ118" s="74">
        <v>1.8315083976303335</v>
      </c>
    </row>
    <row r="119" spans="1:52" ht="12" customHeight="1" x14ac:dyDescent="0.45">
      <c r="A119" s="75" t="s">
        <v>36</v>
      </c>
      <c r="B119" s="76">
        <v>9.6926428061026559</v>
      </c>
      <c r="C119" s="76">
        <v>10.11852898041426</v>
      </c>
      <c r="D119" s="76">
        <v>9.7786556257503445</v>
      </c>
      <c r="E119" s="76">
        <v>10.710519387128008</v>
      </c>
      <c r="F119" s="76">
        <v>10.939805029553822</v>
      </c>
      <c r="G119" s="76">
        <v>10.083649471892825</v>
      </c>
      <c r="H119" s="76">
        <v>10.893891903569674</v>
      </c>
      <c r="I119" s="76">
        <v>10.701005291184623</v>
      </c>
      <c r="J119" s="76">
        <v>10.53200451115422</v>
      </c>
      <c r="K119" s="76">
        <v>8.1686648707221856</v>
      </c>
      <c r="L119" s="76">
        <v>9.2166461135161288</v>
      </c>
      <c r="M119" s="76">
        <v>9.5911005339172668</v>
      </c>
      <c r="N119" s="76">
        <v>9.2294404567784536</v>
      </c>
      <c r="O119" s="76">
        <v>8.6236789930897224</v>
      </c>
      <c r="P119" s="76">
        <v>8.5975021653217141</v>
      </c>
      <c r="Q119" s="76">
        <v>8.8432309796826676</v>
      </c>
      <c r="R119" s="76">
        <v>8.6839552713762664</v>
      </c>
      <c r="S119" s="76">
        <v>9.0474040370901303</v>
      </c>
      <c r="T119" s="76">
        <v>9.0161230397682228</v>
      </c>
      <c r="U119" s="76">
        <v>9.2603667987430835</v>
      </c>
      <c r="V119" s="76">
        <v>9.2277503172068602</v>
      </c>
      <c r="W119" s="76">
        <v>9.2320058615982568</v>
      </c>
      <c r="X119" s="76">
        <v>9.2496676413397356</v>
      </c>
      <c r="Y119" s="76">
        <v>9.2439726464295671</v>
      </c>
      <c r="Z119" s="76">
        <v>9.3595682054244733</v>
      </c>
      <c r="AA119" s="76">
        <v>9.4054875146341548</v>
      </c>
      <c r="AB119" s="76">
        <v>9.4542514238819351</v>
      </c>
      <c r="AC119" s="76">
        <v>9.5015334687199324</v>
      </c>
      <c r="AD119" s="76">
        <v>9.6563549846611547</v>
      </c>
      <c r="AE119" s="76">
        <v>9.702420032644552</v>
      </c>
      <c r="AF119" s="76">
        <v>9.7832187118295977</v>
      </c>
      <c r="AG119" s="76">
        <v>9.6442803529124124</v>
      </c>
      <c r="AH119" s="76">
        <v>9.6588098237826703</v>
      </c>
      <c r="AI119" s="76">
        <v>9.713637590992132</v>
      </c>
      <c r="AJ119" s="76">
        <v>9.7208620945618822</v>
      </c>
      <c r="AK119" s="76">
        <v>9.7460416538117745</v>
      </c>
      <c r="AL119" s="76">
        <v>9.7908768200790846</v>
      </c>
      <c r="AM119" s="76">
        <v>9.8487425418494361</v>
      </c>
      <c r="AN119" s="76">
        <v>9.8832594435073631</v>
      </c>
      <c r="AO119" s="76">
        <v>9.9187105402319169</v>
      </c>
      <c r="AP119" s="76">
        <v>9.9299959991578053</v>
      </c>
      <c r="AQ119" s="76">
        <v>9.9635946627875303</v>
      </c>
      <c r="AR119" s="76">
        <v>9.9778139868009017</v>
      </c>
      <c r="AS119" s="76">
        <v>9.9710379267242963</v>
      </c>
      <c r="AT119" s="76">
        <v>9.9785818007668574</v>
      </c>
      <c r="AU119" s="76">
        <v>9.991727725982761</v>
      </c>
      <c r="AV119" s="76">
        <v>10.027542842990558</v>
      </c>
      <c r="AW119" s="76">
        <v>10.042996870759662</v>
      </c>
      <c r="AX119" s="76">
        <v>10.053043328500477</v>
      </c>
      <c r="AY119" s="76">
        <v>10.049502675844717</v>
      </c>
      <c r="AZ119" s="76">
        <v>10.061634617309954</v>
      </c>
    </row>
    <row r="120" spans="1:52" ht="12" customHeight="1" x14ac:dyDescent="0.45">
      <c r="A120" s="77" t="s">
        <v>51</v>
      </c>
      <c r="B120" s="78">
        <v>19.289983265454218</v>
      </c>
      <c r="C120" s="78">
        <v>19.858830600631812</v>
      </c>
      <c r="D120" s="78">
        <v>19.088982861190711</v>
      </c>
      <c r="E120" s="78">
        <v>20.043565076188862</v>
      </c>
      <c r="F120" s="78">
        <v>20.758524898676917</v>
      </c>
      <c r="G120" s="78">
        <v>19.770466864285495</v>
      </c>
      <c r="H120" s="78">
        <v>21.17726678913321</v>
      </c>
      <c r="I120" s="78">
        <v>20.786779031078371</v>
      </c>
      <c r="J120" s="78">
        <v>20.336153032815606</v>
      </c>
      <c r="K120" s="78">
        <v>15.739858723291041</v>
      </c>
      <c r="L120" s="78">
        <v>17.73150745746711</v>
      </c>
      <c r="M120" s="78">
        <v>18.358528831337313</v>
      </c>
      <c r="N120" s="78">
        <v>17.485116344989265</v>
      </c>
      <c r="O120" s="78">
        <v>16.495399420199075</v>
      </c>
      <c r="P120" s="78">
        <v>15.969284460513805</v>
      </c>
      <c r="Q120" s="78">
        <v>16.520942501954366</v>
      </c>
      <c r="R120" s="78">
        <v>16.141541371721402</v>
      </c>
      <c r="S120" s="78">
        <v>16.849617488214143</v>
      </c>
      <c r="T120" s="78">
        <v>16.68110430851371</v>
      </c>
      <c r="U120" s="78">
        <v>16.713069810306674</v>
      </c>
      <c r="V120" s="78">
        <v>16.594303013931938</v>
      </c>
      <c r="W120" s="78">
        <v>16.572806120319235</v>
      </c>
      <c r="X120" s="78">
        <v>16.571479910100106</v>
      </c>
      <c r="Y120" s="78">
        <v>16.468327466511315</v>
      </c>
      <c r="Z120" s="78">
        <v>15.71010432399218</v>
      </c>
      <c r="AA120" s="78">
        <v>15.614867673366799</v>
      </c>
      <c r="AB120" s="78">
        <v>15.560016091394242</v>
      </c>
      <c r="AC120" s="78">
        <v>15.453386614852837</v>
      </c>
      <c r="AD120" s="78">
        <v>14.67426580547529</v>
      </c>
      <c r="AE120" s="78">
        <v>14.627438762186948</v>
      </c>
      <c r="AF120" s="78">
        <v>14.346321789944959</v>
      </c>
      <c r="AG120" s="78">
        <v>14.127662702188726</v>
      </c>
      <c r="AH120" s="78">
        <v>14.047043373087654</v>
      </c>
      <c r="AI120" s="78">
        <v>13.992129411771367</v>
      </c>
      <c r="AJ120" s="78">
        <v>13.882258637025528</v>
      </c>
      <c r="AK120" s="78">
        <v>13.73117792994055</v>
      </c>
      <c r="AL120" s="78">
        <v>13.683221758818812</v>
      </c>
      <c r="AM120" s="78">
        <v>13.589175647080433</v>
      </c>
      <c r="AN120" s="78">
        <v>13.528846317845861</v>
      </c>
      <c r="AO120" s="78">
        <v>13.468616991087032</v>
      </c>
      <c r="AP120" s="78">
        <v>13.881858808236858</v>
      </c>
      <c r="AQ120" s="78">
        <v>13.894852021839865</v>
      </c>
      <c r="AR120" s="78">
        <v>13.825992759367244</v>
      </c>
      <c r="AS120" s="78">
        <v>13.782271536755998</v>
      </c>
      <c r="AT120" s="78">
        <v>13.794330251835788</v>
      </c>
      <c r="AU120" s="78">
        <v>13.825238848735157</v>
      </c>
      <c r="AV120" s="78">
        <v>13.888071572238673</v>
      </c>
      <c r="AW120" s="78">
        <v>13.923496516141389</v>
      </c>
      <c r="AX120" s="78">
        <v>13.963560103756286</v>
      </c>
      <c r="AY120" s="78">
        <v>13.998190349243155</v>
      </c>
      <c r="AZ120" s="78">
        <v>14.056900216416651</v>
      </c>
    </row>
    <row r="121" spans="1:52" ht="12" customHeight="1" x14ac:dyDescent="0.45">
      <c r="A121" s="77" t="s">
        <v>52</v>
      </c>
      <c r="B121" s="78">
        <v>482.24958163635552</v>
      </c>
      <c r="C121" s="78">
        <v>496.47076501579534</v>
      </c>
      <c r="D121" s="78">
        <v>477.2245715297679</v>
      </c>
      <c r="E121" s="78">
        <v>501.08912690472164</v>
      </c>
      <c r="F121" s="78">
        <v>518.96312246692287</v>
      </c>
      <c r="G121" s="78">
        <v>494.26167160713743</v>
      </c>
      <c r="H121" s="78">
        <v>529.43166972833046</v>
      </c>
      <c r="I121" s="78">
        <v>519.66947577695908</v>
      </c>
      <c r="J121" s="78">
        <v>508.40382582039041</v>
      </c>
      <c r="K121" s="78">
        <v>393.49646808227618</v>
      </c>
      <c r="L121" s="78">
        <v>443.28768643667797</v>
      </c>
      <c r="M121" s="78">
        <v>458.96322078343292</v>
      </c>
      <c r="N121" s="78">
        <v>437.42790862473186</v>
      </c>
      <c r="O121" s="78">
        <v>412.38498550497701</v>
      </c>
      <c r="P121" s="78">
        <v>399.23211151284522</v>
      </c>
      <c r="Q121" s="78">
        <v>413.02356254885899</v>
      </c>
      <c r="R121" s="78">
        <v>403.2798358757363</v>
      </c>
      <c r="S121" s="78">
        <v>421.01470747324868</v>
      </c>
      <c r="T121" s="78">
        <v>416.21038594023133</v>
      </c>
      <c r="U121" s="78">
        <v>416.00941957347197</v>
      </c>
      <c r="V121" s="78">
        <v>412.70968573343066</v>
      </c>
      <c r="W121" s="78">
        <v>412.27517383163473</v>
      </c>
      <c r="X121" s="78">
        <v>412.32360894127936</v>
      </c>
      <c r="Y121" s="78">
        <v>409.87283579114757</v>
      </c>
      <c r="Z121" s="78">
        <v>394.39720471064334</v>
      </c>
      <c r="AA121" s="78">
        <v>392.6659583256685</v>
      </c>
      <c r="AB121" s="78">
        <v>391.94438101112479</v>
      </c>
      <c r="AC121" s="78">
        <v>390.21570416082636</v>
      </c>
      <c r="AD121" s="78">
        <v>369.19280638765883</v>
      </c>
      <c r="AE121" s="78">
        <v>368.67357968359607</v>
      </c>
      <c r="AF121" s="78">
        <v>364.10781630431859</v>
      </c>
      <c r="AG121" s="78">
        <v>360.79446619394997</v>
      </c>
      <c r="AH121" s="78">
        <v>360.12313337825594</v>
      </c>
      <c r="AI121" s="78">
        <v>359.96832565557042</v>
      </c>
      <c r="AJ121" s="78">
        <v>358.34867273567426</v>
      </c>
      <c r="AK121" s="78">
        <v>356.54484610266002</v>
      </c>
      <c r="AL121" s="78">
        <v>356.67494466063528</v>
      </c>
      <c r="AM121" s="78">
        <v>356.3308129575725</v>
      </c>
      <c r="AN121" s="78">
        <v>356.36800064561771</v>
      </c>
      <c r="AO121" s="78">
        <v>356.67336992047149</v>
      </c>
      <c r="AP121" s="78">
        <v>374.5272747782393</v>
      </c>
      <c r="AQ121" s="78">
        <v>376.08366552274128</v>
      </c>
      <c r="AR121" s="78">
        <v>376.77545011086596</v>
      </c>
      <c r="AS121" s="78">
        <v>377.35579976915608</v>
      </c>
      <c r="AT121" s="78">
        <v>378.61533577180666</v>
      </c>
      <c r="AU121" s="78">
        <v>380.14480637370883</v>
      </c>
      <c r="AV121" s="78">
        <v>382.4996060816739</v>
      </c>
      <c r="AW121" s="78">
        <v>384.23781030347294</v>
      </c>
      <c r="AX121" s="78">
        <v>385.75638372150746</v>
      </c>
      <c r="AY121" s="78">
        <v>387.37486942083103</v>
      </c>
      <c r="AZ121" s="78">
        <v>389.48145722609939</v>
      </c>
    </row>
    <row r="122" spans="1:52" ht="12" customHeight="1" x14ac:dyDescent="0.45">
      <c r="A122" s="79" t="s">
        <v>53</v>
      </c>
      <c r="B122" s="80">
        <v>14.044888293943584</v>
      </c>
      <c r="C122" s="80">
        <v>14.077954073059797</v>
      </c>
      <c r="D122" s="80">
        <v>13.323222769334226</v>
      </c>
      <c r="E122" s="80">
        <v>13.815918284941162</v>
      </c>
      <c r="F122" s="80">
        <v>14.468801212738867</v>
      </c>
      <c r="G122" s="80">
        <v>13.637125730374285</v>
      </c>
      <c r="H122" s="80">
        <v>14.524105420620312</v>
      </c>
      <c r="I122" s="80">
        <v>14.430848115564554</v>
      </c>
      <c r="J122" s="80">
        <v>14.185874070709742</v>
      </c>
      <c r="K122" s="80">
        <v>10.827003699798228</v>
      </c>
      <c r="L122" s="80">
        <v>12.248414514217862</v>
      </c>
      <c r="M122" s="80">
        <v>12.681529553480582</v>
      </c>
      <c r="N122" s="80">
        <v>11.878430828278674</v>
      </c>
      <c r="O122" s="80">
        <v>11.177016146243856</v>
      </c>
      <c r="P122" s="80">
        <v>10.84484652714014</v>
      </c>
      <c r="Q122" s="80">
        <v>11.167213474282919</v>
      </c>
      <c r="R122" s="80">
        <v>10.790962649125026</v>
      </c>
      <c r="S122" s="80">
        <v>11.231067140906102</v>
      </c>
      <c r="T122" s="80">
        <v>11.109571613453092</v>
      </c>
      <c r="U122" s="80">
        <v>11.125076680470565</v>
      </c>
      <c r="V122" s="80">
        <v>11.04779284694531</v>
      </c>
      <c r="W122" s="80">
        <v>11.038432825546106</v>
      </c>
      <c r="X122" s="80">
        <v>11.042854180148018</v>
      </c>
      <c r="Y122" s="80">
        <v>10.97946643188984</v>
      </c>
      <c r="Z122" s="80">
        <v>10.438293130006937</v>
      </c>
      <c r="AA122" s="80">
        <v>10.382005125403673</v>
      </c>
      <c r="AB122" s="80">
        <v>10.353197300162845</v>
      </c>
      <c r="AC122" s="80">
        <v>10.286457246576587</v>
      </c>
      <c r="AD122" s="80">
        <v>9.7265997333720549</v>
      </c>
      <c r="AE122" s="80">
        <v>9.6930485900695356</v>
      </c>
      <c r="AF122" s="80">
        <v>9.4907436908129839</v>
      </c>
      <c r="AG122" s="80">
        <v>9.2937418925546211</v>
      </c>
      <c r="AH122" s="80">
        <v>9.2363357222071762</v>
      </c>
      <c r="AI122" s="80">
        <v>9.1996583375349648</v>
      </c>
      <c r="AJ122" s="80">
        <v>9.127964787828013</v>
      </c>
      <c r="AK122" s="80">
        <v>9.0313140362677267</v>
      </c>
      <c r="AL122" s="80">
        <v>9.0020936184524185</v>
      </c>
      <c r="AM122" s="80">
        <v>8.9561166306575579</v>
      </c>
      <c r="AN122" s="80">
        <v>8.9355529238525584</v>
      </c>
      <c r="AO122" s="80">
        <v>8.9112501246285465</v>
      </c>
      <c r="AP122" s="80">
        <v>9.2278359152221725</v>
      </c>
      <c r="AQ122" s="80">
        <v>9.2517194744098532</v>
      </c>
      <c r="AR122" s="80">
        <v>9.2402836127998658</v>
      </c>
      <c r="AS122" s="80">
        <v>9.2298442062034738</v>
      </c>
      <c r="AT122" s="80">
        <v>9.2550494599139164</v>
      </c>
      <c r="AU122" s="80">
        <v>9.2900418949092831</v>
      </c>
      <c r="AV122" s="80">
        <v>9.3483272027102995</v>
      </c>
      <c r="AW122" s="80">
        <v>9.3880765508205126</v>
      </c>
      <c r="AX122" s="80">
        <v>9.4297849619042733</v>
      </c>
      <c r="AY122" s="80">
        <v>9.4724721870898723</v>
      </c>
      <c r="AZ122" s="80">
        <v>9.5253404035083467</v>
      </c>
    </row>
    <row r="123" spans="1:52" ht="12" customHeight="1" x14ac:dyDescent="0.45">
      <c r="A123" s="81" t="s">
        <v>69</v>
      </c>
      <c r="B123" s="82">
        <v>1560.9111176759857</v>
      </c>
      <c r="C123" s="82">
        <v>1636.0482578246342</v>
      </c>
      <c r="D123" s="82">
        <v>1528.6950049964162</v>
      </c>
      <c r="E123" s="82">
        <v>1596.8887694260939</v>
      </c>
      <c r="F123" s="82">
        <v>1641.0029483031392</v>
      </c>
      <c r="G123" s="82">
        <v>1583.9780122609423</v>
      </c>
      <c r="H123" s="82">
        <v>1687.0895404724856</v>
      </c>
      <c r="I123" s="82">
        <v>1665.7927613727411</v>
      </c>
      <c r="J123" s="82">
        <v>1619.8716819920091</v>
      </c>
      <c r="K123" s="82">
        <v>1230.6532144690957</v>
      </c>
      <c r="L123" s="82">
        <v>1396.7194273830632</v>
      </c>
      <c r="M123" s="82">
        <v>1393.3406254750723</v>
      </c>
      <c r="N123" s="82">
        <v>1328.6123652408994</v>
      </c>
      <c r="O123" s="82">
        <v>1262.5666003122958</v>
      </c>
      <c r="P123" s="82">
        <v>1225.8237033123542</v>
      </c>
      <c r="Q123" s="82">
        <v>1259.5535525411588</v>
      </c>
      <c r="R123" s="82">
        <v>1231.5351935918711</v>
      </c>
      <c r="S123" s="82">
        <v>1284.8217527892618</v>
      </c>
      <c r="T123" s="82">
        <v>1266.8178464455814</v>
      </c>
      <c r="U123" s="82">
        <v>1260.3116490787186</v>
      </c>
      <c r="V123" s="82">
        <v>1247.8332773187637</v>
      </c>
      <c r="W123" s="82">
        <v>1246.00330817349</v>
      </c>
      <c r="X123" s="82">
        <v>1243.0234835876743</v>
      </c>
      <c r="Y123" s="82">
        <v>1238.314757632111</v>
      </c>
      <c r="Z123" s="82">
        <v>1231.0905172178464</v>
      </c>
      <c r="AA123" s="82">
        <v>1230.9452494770637</v>
      </c>
      <c r="AB123" s="82">
        <v>1233.1402013788747</v>
      </c>
      <c r="AC123" s="82">
        <v>1235.6812256997832</v>
      </c>
      <c r="AD123" s="82">
        <v>1237.6262805611495</v>
      </c>
      <c r="AE123" s="82">
        <v>1239.3236624209896</v>
      </c>
      <c r="AF123" s="82">
        <v>1239.8746537718907</v>
      </c>
      <c r="AG123" s="82">
        <v>1239.3181166166989</v>
      </c>
      <c r="AH123" s="82">
        <v>1239.2117367739322</v>
      </c>
      <c r="AI123" s="82">
        <v>1240.0028655862561</v>
      </c>
      <c r="AJ123" s="82">
        <v>1236.2862170315136</v>
      </c>
      <c r="AK123" s="82">
        <v>1234.7809537543862</v>
      </c>
      <c r="AL123" s="82">
        <v>1236.7031643172072</v>
      </c>
      <c r="AM123" s="82">
        <v>1235.5753982392794</v>
      </c>
      <c r="AN123" s="82">
        <v>1234.7546489952299</v>
      </c>
      <c r="AO123" s="82">
        <v>1234.3966555121222</v>
      </c>
      <c r="AP123" s="82">
        <v>1224.833283061258</v>
      </c>
      <c r="AQ123" s="82">
        <v>1229.6148103594246</v>
      </c>
      <c r="AR123" s="82">
        <v>1223.7482987054589</v>
      </c>
      <c r="AS123" s="82">
        <v>1221.0526336293317</v>
      </c>
      <c r="AT123" s="82">
        <v>1222.3346672379819</v>
      </c>
      <c r="AU123" s="82">
        <v>1229.4188919141948</v>
      </c>
      <c r="AV123" s="82">
        <v>1237.3503273521937</v>
      </c>
      <c r="AW123" s="82">
        <v>1237.8460788568582</v>
      </c>
      <c r="AX123" s="82">
        <v>1244.6721946357231</v>
      </c>
      <c r="AY123" s="82">
        <v>1249.7649737170507</v>
      </c>
      <c r="AZ123" s="82">
        <v>1256.2946781648986</v>
      </c>
    </row>
    <row r="124" spans="1:52" ht="12" customHeight="1" x14ac:dyDescent="0.45">
      <c r="A124" s="83" t="s">
        <v>20</v>
      </c>
      <c r="B124" s="48">
        <v>119.86419703047223</v>
      </c>
      <c r="C124" s="48">
        <v>114.98414109865868</v>
      </c>
      <c r="D124" s="48">
        <v>44.363007952396707</v>
      </c>
      <c r="E124" s="48">
        <v>59.204114339672799</v>
      </c>
      <c r="F124" s="48">
        <v>97.687220451488955</v>
      </c>
      <c r="G124" s="48">
        <v>32.431131362203175</v>
      </c>
      <c r="H124" s="48">
        <v>74.557359424812816</v>
      </c>
      <c r="I124" s="48">
        <v>96.143784787269823</v>
      </c>
      <c r="J124" s="48">
        <v>44.068161400784049</v>
      </c>
      <c r="K124" s="48">
        <v>27.242433836905786</v>
      </c>
      <c r="L124" s="48">
        <v>30.394930361501981</v>
      </c>
      <c r="M124" s="48">
        <v>30.703605431742403</v>
      </c>
      <c r="N124" s="48">
        <v>24.501010469049845</v>
      </c>
      <c r="O124" s="48">
        <v>49.775149844058085</v>
      </c>
      <c r="P124" s="48">
        <v>40.538483418052898</v>
      </c>
      <c r="Q124" s="48">
        <v>25.616581164974946</v>
      </c>
      <c r="R124" s="48">
        <v>21.964100478615162</v>
      </c>
      <c r="S124" s="48">
        <v>22.200536115672367</v>
      </c>
      <c r="T124" s="48">
        <v>21.461950800458268</v>
      </c>
      <c r="U124" s="48">
        <v>21.090310237099498</v>
      </c>
      <c r="V124" s="48">
        <v>20.783085360297115</v>
      </c>
      <c r="W124" s="48">
        <v>20.772959374820857</v>
      </c>
      <c r="X124" s="48">
        <v>20.667647775510492</v>
      </c>
      <c r="Y124" s="48">
        <v>20.548698896013597</v>
      </c>
      <c r="Z124" s="48">
        <v>20.441244304228874</v>
      </c>
      <c r="AA124" s="48">
        <v>20.436059179434565</v>
      </c>
      <c r="AB124" s="48">
        <v>20.458602106759418</v>
      </c>
      <c r="AC124" s="48">
        <v>20.361027326856533</v>
      </c>
      <c r="AD124" s="48">
        <v>20.229917829624803</v>
      </c>
      <c r="AE124" s="48">
        <v>19.990755484764382</v>
      </c>
      <c r="AF124" s="48">
        <v>19.757619326281773</v>
      </c>
      <c r="AG124" s="48">
        <v>19.52239824881628</v>
      </c>
      <c r="AH124" s="48">
        <v>19.150258824880851</v>
      </c>
      <c r="AI124" s="48">
        <v>18.771044592901671</v>
      </c>
      <c r="AJ124" s="48">
        <v>18.280589112688446</v>
      </c>
      <c r="AK124" s="48">
        <v>17.784841710097485</v>
      </c>
      <c r="AL124" s="48">
        <v>17.318736471188647</v>
      </c>
      <c r="AM124" s="48">
        <v>17.479706759483122</v>
      </c>
      <c r="AN124" s="48">
        <v>16.522092917850287</v>
      </c>
      <c r="AO124" s="48">
        <v>16.18278347432879</v>
      </c>
      <c r="AP124" s="48">
        <v>15.539836060752092</v>
      </c>
      <c r="AQ124" s="48">
        <v>15.635519424710042</v>
      </c>
      <c r="AR124" s="48">
        <v>14.188922892311821</v>
      </c>
      <c r="AS124" s="48">
        <v>12.764312026019638</v>
      </c>
      <c r="AT124" s="48">
        <v>12.22550994272147</v>
      </c>
      <c r="AU124" s="48">
        <v>12.244287456153344</v>
      </c>
      <c r="AV124" s="48">
        <v>12.292614715276908</v>
      </c>
      <c r="AW124" s="48">
        <v>11.254929629878319</v>
      </c>
      <c r="AX124" s="48">
        <v>11.291213703459249</v>
      </c>
      <c r="AY124" s="48">
        <v>11.196477671610726</v>
      </c>
      <c r="AZ124" s="48">
        <v>11.105538663891277</v>
      </c>
    </row>
    <row r="125" spans="1:52" ht="12" customHeight="1" x14ac:dyDescent="0.45">
      <c r="A125" s="83" t="s">
        <v>55</v>
      </c>
      <c r="B125" s="48">
        <v>59.730081637110331</v>
      </c>
      <c r="C125" s="48">
        <v>50.955508073406357</v>
      </c>
      <c r="D125" s="48">
        <v>40.125940000000057</v>
      </c>
      <c r="E125" s="48">
        <v>36.293679999999846</v>
      </c>
      <c r="F125" s="48">
        <v>27.787389999999903</v>
      </c>
      <c r="G125" s="48">
        <v>32.650624478698234</v>
      </c>
      <c r="H125" s="48">
        <v>53.993549473440197</v>
      </c>
      <c r="I125" s="48">
        <v>22.895840000000131</v>
      </c>
      <c r="J125" s="48">
        <v>6.1859940807156732</v>
      </c>
      <c r="K125" s="48">
        <v>8.1293465478099982</v>
      </c>
      <c r="L125" s="48">
        <v>30.491034668183936</v>
      </c>
      <c r="M125" s="48">
        <v>46.814209931679386</v>
      </c>
      <c r="N125" s="48">
        <v>14.332703638870608</v>
      </c>
      <c r="O125" s="48">
        <v>37.25946859481958</v>
      </c>
      <c r="P125" s="48">
        <v>18.855522881300772</v>
      </c>
      <c r="Q125" s="48">
        <v>3.8203692862172991</v>
      </c>
      <c r="R125" s="48">
        <v>4.8615248719116835</v>
      </c>
      <c r="S125" s="48">
        <v>5.7150998057799827</v>
      </c>
      <c r="T125" s="48">
        <v>6.1273165526443911</v>
      </c>
      <c r="U125" s="48">
        <v>6.2123809897052018</v>
      </c>
      <c r="V125" s="48">
        <v>6.1980732409833799</v>
      </c>
      <c r="W125" s="48">
        <v>6.3241221619459234</v>
      </c>
      <c r="X125" s="48">
        <v>6.4964954788578675</v>
      </c>
      <c r="Y125" s="48">
        <v>6.5551111563345072</v>
      </c>
      <c r="Z125" s="48">
        <v>6.6025577665708788</v>
      </c>
      <c r="AA125" s="48">
        <v>6.6772435134955535</v>
      </c>
      <c r="AB125" s="48">
        <v>6.7524100357864132</v>
      </c>
      <c r="AC125" s="48">
        <v>6.8229087408033786</v>
      </c>
      <c r="AD125" s="48">
        <v>6.8752103074029742</v>
      </c>
      <c r="AE125" s="48">
        <v>6.9253390067603933</v>
      </c>
      <c r="AF125" s="48">
        <v>7.002337612600761</v>
      </c>
      <c r="AG125" s="48">
        <v>7.0296297758784361</v>
      </c>
      <c r="AH125" s="48">
        <v>7.1027858110188475</v>
      </c>
      <c r="AI125" s="48">
        <v>7.166152369567004</v>
      </c>
      <c r="AJ125" s="48">
        <v>7.2068296489337884</v>
      </c>
      <c r="AK125" s="48">
        <v>7.2749648756820973</v>
      </c>
      <c r="AL125" s="48">
        <v>7.3362157573113356</v>
      </c>
      <c r="AM125" s="48">
        <v>7.3428758827579248</v>
      </c>
      <c r="AN125" s="48">
        <v>7.1238671349517269</v>
      </c>
      <c r="AO125" s="48">
        <v>7.1709174383522667</v>
      </c>
      <c r="AP125" s="48">
        <v>7.1592976292275772</v>
      </c>
      <c r="AQ125" s="48">
        <v>7.081453386936162</v>
      </c>
      <c r="AR125" s="48">
        <v>7.099666702525548</v>
      </c>
      <c r="AS125" s="48">
        <v>7.0378710730150402</v>
      </c>
      <c r="AT125" s="48">
        <v>7.083604292070504</v>
      </c>
      <c r="AU125" s="48">
        <v>7.1967361834798975</v>
      </c>
      <c r="AV125" s="48">
        <v>7.2653064109751586</v>
      </c>
      <c r="AW125" s="48">
        <v>7.3280172856421801</v>
      </c>
      <c r="AX125" s="48">
        <v>7.3879870209431955</v>
      </c>
      <c r="AY125" s="48">
        <v>7.4567605518009081</v>
      </c>
      <c r="AZ125" s="48">
        <v>7.5057744986496422</v>
      </c>
    </row>
    <row r="126" spans="1:52" ht="12" customHeight="1" x14ac:dyDescent="0.45">
      <c r="A126" s="83" t="s">
        <v>50</v>
      </c>
      <c r="B126" s="48">
        <v>1099.1244173901471</v>
      </c>
      <c r="C126" s="48">
        <v>1147.9944532250522</v>
      </c>
      <c r="D126" s="48">
        <v>1177.5555956655974</v>
      </c>
      <c r="E126" s="48">
        <v>1313.4033177962435</v>
      </c>
      <c r="F126" s="48">
        <v>1295.8069402291765</v>
      </c>
      <c r="G126" s="48">
        <v>1266.1310651756944</v>
      </c>
      <c r="H126" s="48">
        <v>1284.1620056590448</v>
      </c>
      <c r="I126" s="48">
        <v>1257.9520391369274</v>
      </c>
      <c r="J126" s="48">
        <v>1291.9945943983937</v>
      </c>
      <c r="K126" s="48">
        <v>986.88902828663402</v>
      </c>
      <c r="L126" s="48">
        <v>1058.6059445933802</v>
      </c>
      <c r="M126" s="48">
        <v>1036.8794816708767</v>
      </c>
      <c r="N126" s="48">
        <v>1051.0348141704587</v>
      </c>
      <c r="O126" s="48">
        <v>904.27577823495812</v>
      </c>
      <c r="P126" s="48">
        <v>916.48849719250836</v>
      </c>
      <c r="Q126" s="48">
        <v>1072.5405440392399</v>
      </c>
      <c r="R126" s="48">
        <v>1050.8467575824664</v>
      </c>
      <c r="S126" s="48">
        <v>1093.5451075060848</v>
      </c>
      <c r="T126" s="48">
        <v>1076.0415385651868</v>
      </c>
      <c r="U126" s="48">
        <v>1069.4176942009833</v>
      </c>
      <c r="V126" s="48">
        <v>1058.7767546746566</v>
      </c>
      <c r="W126" s="48">
        <v>1056.6576587910454</v>
      </c>
      <c r="X126" s="48">
        <v>1053.2100842450686</v>
      </c>
      <c r="Y126" s="48">
        <v>1048.9047988372606</v>
      </c>
      <c r="Z126" s="48">
        <v>1042.593464576343</v>
      </c>
      <c r="AA126" s="48">
        <v>1042.1281402641778</v>
      </c>
      <c r="AB126" s="48">
        <v>1043.8053709628866</v>
      </c>
      <c r="AC126" s="48">
        <v>1045.8575382818321</v>
      </c>
      <c r="AD126" s="48">
        <v>1047.5309152306181</v>
      </c>
      <c r="AE126" s="48">
        <v>1049.0628913666703</v>
      </c>
      <c r="AF126" s="48">
        <v>1049.4283394723889</v>
      </c>
      <c r="AG126" s="48">
        <v>1048.9981673559491</v>
      </c>
      <c r="AH126" s="48">
        <v>1048.8210183668209</v>
      </c>
      <c r="AI126" s="48">
        <v>1049.5510677084351</v>
      </c>
      <c r="AJ126" s="48">
        <v>1046.4783646231238</v>
      </c>
      <c r="AK126" s="48">
        <v>1045.1867118431485</v>
      </c>
      <c r="AL126" s="48">
        <v>1047.0272968894187</v>
      </c>
      <c r="AM126" s="48">
        <v>1045.507243199906</v>
      </c>
      <c r="AN126" s="48">
        <v>1045.8602381016344</v>
      </c>
      <c r="AO126" s="48">
        <v>1046.0666419615925</v>
      </c>
      <c r="AP126" s="48">
        <v>1038.009711653966</v>
      </c>
      <c r="AQ126" s="48">
        <v>1042.6399314784289</v>
      </c>
      <c r="AR126" s="48">
        <v>1038.7705744920111</v>
      </c>
      <c r="AS126" s="48">
        <v>1037.8778629650806</v>
      </c>
      <c r="AT126" s="48">
        <v>1039.1462240581548</v>
      </c>
      <c r="AU126" s="48">
        <v>1045.0149089810357</v>
      </c>
      <c r="AV126" s="48">
        <v>1051.7096398618992</v>
      </c>
      <c r="AW126" s="48">
        <v>1052.8648607753437</v>
      </c>
      <c r="AX126" s="48">
        <v>1058.5120699466738</v>
      </c>
      <c r="AY126" s="48">
        <v>1062.8358890516322</v>
      </c>
      <c r="AZ126" s="48">
        <v>1068.3872502489635</v>
      </c>
    </row>
    <row r="127" spans="1:52" ht="12" customHeight="1" x14ac:dyDescent="0.45">
      <c r="A127" s="83" t="s">
        <v>56</v>
      </c>
      <c r="B127" s="48">
        <v>9.757523473972006E-2</v>
      </c>
      <c r="C127" s="48">
        <v>0.20012999999999992</v>
      </c>
      <c r="D127" s="48">
        <v>0.49853000000000219</v>
      </c>
      <c r="E127" s="48">
        <v>0.20163000000000053</v>
      </c>
      <c r="F127" s="48">
        <v>0.10007999999999971</v>
      </c>
      <c r="G127" s="48">
        <v>0.20034202338537638</v>
      </c>
      <c r="H127" s="48">
        <v>0.20182000000000064</v>
      </c>
      <c r="I127" s="48">
        <v>0</v>
      </c>
      <c r="J127" s="48">
        <v>0</v>
      </c>
      <c r="K127" s="48">
        <v>0</v>
      </c>
      <c r="L127" s="48">
        <v>0</v>
      </c>
      <c r="M127" s="48">
        <v>1.0138921102814393</v>
      </c>
      <c r="N127" s="48">
        <v>0.36444332224645848</v>
      </c>
      <c r="O127" s="48">
        <v>0</v>
      </c>
      <c r="P127" s="48">
        <v>0</v>
      </c>
      <c r="Q127" s="48">
        <v>0</v>
      </c>
      <c r="R127" s="48">
        <v>0</v>
      </c>
      <c r="S127" s="48">
        <v>0</v>
      </c>
      <c r="T127" s="48">
        <v>0</v>
      </c>
      <c r="U127" s="48">
        <v>0</v>
      </c>
      <c r="V127" s="48">
        <v>0</v>
      </c>
      <c r="W127" s="48">
        <v>0</v>
      </c>
      <c r="X127" s="48">
        <v>0</v>
      </c>
      <c r="Y127" s="48">
        <v>0</v>
      </c>
      <c r="Z127" s="48">
        <v>0</v>
      </c>
      <c r="AA127" s="48">
        <v>0</v>
      </c>
      <c r="AB127" s="48">
        <v>0</v>
      </c>
      <c r="AC127" s="48">
        <v>0</v>
      </c>
      <c r="AD127" s="48">
        <v>0</v>
      </c>
      <c r="AE127" s="48">
        <v>0</v>
      </c>
      <c r="AF127" s="48">
        <v>0</v>
      </c>
      <c r="AG127" s="48">
        <v>0</v>
      </c>
      <c r="AH127" s="48">
        <v>0</v>
      </c>
      <c r="AI127" s="48">
        <v>0</v>
      </c>
      <c r="AJ127" s="48">
        <v>0</v>
      </c>
      <c r="AK127" s="48">
        <v>0</v>
      </c>
      <c r="AL127" s="48">
        <v>0</v>
      </c>
      <c r="AM127" s="48">
        <v>0</v>
      </c>
      <c r="AN127" s="48">
        <v>0</v>
      </c>
      <c r="AO127" s="48">
        <v>0</v>
      </c>
      <c r="AP127" s="48">
        <v>0</v>
      </c>
      <c r="AQ127" s="48">
        <v>0</v>
      </c>
      <c r="AR127" s="48">
        <v>0</v>
      </c>
      <c r="AS127" s="48">
        <v>0</v>
      </c>
      <c r="AT127" s="48">
        <v>0</v>
      </c>
      <c r="AU127" s="48">
        <v>0</v>
      </c>
      <c r="AV127" s="48">
        <v>0</v>
      </c>
      <c r="AW127" s="48">
        <v>0</v>
      </c>
      <c r="AX127" s="48">
        <v>0</v>
      </c>
      <c r="AY127" s="48">
        <v>0</v>
      </c>
      <c r="AZ127" s="48">
        <v>0</v>
      </c>
    </row>
    <row r="128" spans="1:52" ht="12" customHeight="1" x14ac:dyDescent="0.45">
      <c r="A128" s="83" t="s">
        <v>36</v>
      </c>
      <c r="B128" s="48">
        <v>282.09484638351569</v>
      </c>
      <c r="C128" s="48">
        <v>321.91402542751683</v>
      </c>
      <c r="D128" s="48">
        <v>266.15193137842181</v>
      </c>
      <c r="E128" s="48">
        <v>187.78602729017777</v>
      </c>
      <c r="F128" s="48">
        <v>219.62131762247344</v>
      </c>
      <c r="G128" s="48">
        <v>252.56484922096055</v>
      </c>
      <c r="H128" s="48">
        <v>274.17480591518802</v>
      </c>
      <c r="I128" s="48">
        <v>288.80109744854371</v>
      </c>
      <c r="J128" s="48">
        <v>277.62293211211545</v>
      </c>
      <c r="K128" s="48">
        <v>208.39240579774565</v>
      </c>
      <c r="L128" s="48">
        <v>277.22751775999745</v>
      </c>
      <c r="M128" s="48">
        <v>277.92943633049231</v>
      </c>
      <c r="N128" s="48">
        <v>238.37939364027375</v>
      </c>
      <c r="O128" s="48">
        <v>271.25620363845991</v>
      </c>
      <c r="P128" s="48">
        <v>249.94119982049227</v>
      </c>
      <c r="Q128" s="48">
        <v>157.57605805072711</v>
      </c>
      <c r="R128" s="48">
        <v>153.86281065887823</v>
      </c>
      <c r="S128" s="48">
        <v>163.36100936172463</v>
      </c>
      <c r="T128" s="48">
        <v>163.18704052729203</v>
      </c>
      <c r="U128" s="48">
        <v>163.59126365093059</v>
      </c>
      <c r="V128" s="48">
        <v>162.07536404282635</v>
      </c>
      <c r="W128" s="48">
        <v>162.24856784567811</v>
      </c>
      <c r="X128" s="48">
        <v>162.64925608823773</v>
      </c>
      <c r="Y128" s="48">
        <v>162.30614874250216</v>
      </c>
      <c r="Z128" s="48">
        <v>161.45325057070366</v>
      </c>
      <c r="AA128" s="48">
        <v>161.70380651995603</v>
      </c>
      <c r="AB128" s="48">
        <v>162.12381827344191</v>
      </c>
      <c r="AC128" s="48">
        <v>162.63975135029091</v>
      </c>
      <c r="AD128" s="48">
        <v>162.99023719350421</v>
      </c>
      <c r="AE128" s="48">
        <v>163.3446765627944</v>
      </c>
      <c r="AF128" s="48">
        <v>163.68635736061918</v>
      </c>
      <c r="AG128" s="48">
        <v>163.767921236056</v>
      </c>
      <c r="AH128" s="48">
        <v>164.13767377121147</v>
      </c>
      <c r="AI128" s="48">
        <v>164.5146009153525</v>
      </c>
      <c r="AJ128" s="48">
        <v>164.32043364676747</v>
      </c>
      <c r="AK128" s="48">
        <v>164.53443532545796</v>
      </c>
      <c r="AL128" s="48">
        <v>165.02091519928871</v>
      </c>
      <c r="AM128" s="48">
        <v>165.24557239713249</v>
      </c>
      <c r="AN128" s="48">
        <v>165.24845084079337</v>
      </c>
      <c r="AO128" s="48">
        <v>164.97631263784859</v>
      </c>
      <c r="AP128" s="48">
        <v>164.12443771731242</v>
      </c>
      <c r="AQ128" s="48">
        <v>164.25790606934925</v>
      </c>
      <c r="AR128" s="48">
        <v>163.68913461860998</v>
      </c>
      <c r="AS128" s="48">
        <v>163.37258756521658</v>
      </c>
      <c r="AT128" s="48">
        <v>163.87932894503501</v>
      </c>
      <c r="AU128" s="48">
        <v>164.96295929352547</v>
      </c>
      <c r="AV128" s="48">
        <v>166.08276636404256</v>
      </c>
      <c r="AW128" s="48">
        <v>166.39827116599415</v>
      </c>
      <c r="AX128" s="48">
        <v>167.4809239646471</v>
      </c>
      <c r="AY128" s="48">
        <v>168.27584644200732</v>
      </c>
      <c r="AZ128" s="48">
        <v>169.29611475339405</v>
      </c>
    </row>
    <row r="129" spans="1:52" ht="12" customHeight="1" x14ac:dyDescent="0.45">
      <c r="A129" s="81" t="s">
        <v>70</v>
      </c>
      <c r="B129" s="82">
        <v>3772.5414217844323</v>
      </c>
      <c r="C129" s="82">
        <v>3836.3144302280953</v>
      </c>
      <c r="D129" s="82">
        <v>3709.0408895267892</v>
      </c>
      <c r="E129" s="82">
        <v>3895.8372629715941</v>
      </c>
      <c r="F129" s="82">
        <v>4059.2297739954724</v>
      </c>
      <c r="G129" s="82">
        <v>3860.0721077086328</v>
      </c>
      <c r="H129" s="82">
        <v>4152.2184489827541</v>
      </c>
      <c r="I129" s="82">
        <v>4058.8426677146522</v>
      </c>
      <c r="J129" s="82">
        <v>3986.3371874472964</v>
      </c>
      <c r="K129" s="82">
        <v>3108.2653561153502</v>
      </c>
      <c r="L129" s="82">
        <v>3493.9035155230927</v>
      </c>
      <c r="M129" s="82">
        <v>3651.2375010975475</v>
      </c>
      <c r="N129" s="82">
        <v>3465.8343581929012</v>
      </c>
      <c r="O129" s="82">
        <v>3256.7737949683396</v>
      </c>
      <c r="P129" s="82">
        <v>3153.3025265132815</v>
      </c>
      <c r="Q129" s="82">
        <v>3271.9415025023363</v>
      </c>
      <c r="R129" s="82">
        <v>3209.8595410187668</v>
      </c>
      <c r="S129" s="82">
        <v>3353.8375966178569</v>
      </c>
      <c r="T129" s="82">
        <v>3322.5959698969823</v>
      </c>
      <c r="U129" s="82">
        <v>3346.0070368375605</v>
      </c>
      <c r="V129" s="82">
        <v>3325.2857964857799</v>
      </c>
      <c r="W129" s="82">
        <v>3323.6492713391722</v>
      </c>
      <c r="X129" s="82">
        <v>3322.7454530108721</v>
      </c>
      <c r="Y129" s="82">
        <v>3318.4340744017227</v>
      </c>
      <c r="Z129" s="82">
        <v>3298.7555011505801</v>
      </c>
      <c r="AA129" s="82">
        <v>3297.8123905826415</v>
      </c>
      <c r="AB129" s="82">
        <v>3304.0394437346727</v>
      </c>
      <c r="AC129" s="82">
        <v>3313.1418542042261</v>
      </c>
      <c r="AD129" s="82">
        <v>3321.0035374122413</v>
      </c>
      <c r="AE129" s="82">
        <v>3327.8918066106994</v>
      </c>
      <c r="AF129" s="82">
        <v>3335.4820711986663</v>
      </c>
      <c r="AG129" s="82">
        <v>3338.6714310336279</v>
      </c>
      <c r="AH129" s="82">
        <v>3348.1328714694623</v>
      </c>
      <c r="AI129" s="82">
        <v>3359.2189766778497</v>
      </c>
      <c r="AJ129" s="82">
        <v>3358.7794499694228</v>
      </c>
      <c r="AK129" s="82">
        <v>3361.3163726786511</v>
      </c>
      <c r="AL129" s="82">
        <v>3371.8273830858952</v>
      </c>
      <c r="AM129" s="82">
        <v>3380.9235645283902</v>
      </c>
      <c r="AN129" s="82">
        <v>3389.5385048084772</v>
      </c>
      <c r="AO129" s="82">
        <v>3397.1179528402276</v>
      </c>
      <c r="AP129" s="82">
        <v>3392.2650493082378</v>
      </c>
      <c r="AQ129" s="82">
        <v>3407.304710546865</v>
      </c>
      <c r="AR129" s="82">
        <v>3414.298399885166</v>
      </c>
      <c r="AS129" s="82">
        <v>3422.2917503526464</v>
      </c>
      <c r="AT129" s="82">
        <v>3436.283022032912</v>
      </c>
      <c r="AU129" s="82">
        <v>3453.5176411436132</v>
      </c>
      <c r="AV129" s="82">
        <v>3477.20413339888</v>
      </c>
      <c r="AW129" s="82">
        <v>3494.2246142799659</v>
      </c>
      <c r="AX129" s="82">
        <v>3510.3502939105115</v>
      </c>
      <c r="AY129" s="82">
        <v>3530.2947653887072</v>
      </c>
      <c r="AZ129" s="82">
        <v>3551.6080427553138</v>
      </c>
    </row>
    <row r="130" spans="1:52" ht="12" customHeight="1" x14ac:dyDescent="0.45">
      <c r="A130" s="81" t="s">
        <v>61</v>
      </c>
      <c r="B130" s="82">
        <v>2065.1278530369568</v>
      </c>
      <c r="C130" s="82">
        <v>2128.7670422452202</v>
      </c>
      <c r="D130" s="82">
        <v>2038.5420480627645</v>
      </c>
      <c r="E130" s="82">
        <v>2139.3961316786936</v>
      </c>
      <c r="F130" s="82">
        <v>2218.6920893709544</v>
      </c>
      <c r="G130" s="82">
        <v>2117.8808693588112</v>
      </c>
      <c r="H130" s="82">
        <v>2268.5578667935602</v>
      </c>
      <c r="I130" s="82">
        <v>2222.4719548975577</v>
      </c>
      <c r="J130" s="82">
        <v>2180.4026178023269</v>
      </c>
      <c r="K130" s="82">
        <v>1686.6354633959174</v>
      </c>
      <c r="L130" s="82">
        <v>1900.736460053713</v>
      </c>
      <c r="M130" s="82">
        <v>1959.6052575145043</v>
      </c>
      <c r="N130" s="82">
        <v>1856.4464090833062</v>
      </c>
      <c r="O130" s="82">
        <v>1755.9322594527705</v>
      </c>
      <c r="P130" s="82">
        <v>1698.8696534881449</v>
      </c>
      <c r="Q130" s="82">
        <v>1754.4138336194508</v>
      </c>
      <c r="R130" s="82">
        <v>1723.9316019185585</v>
      </c>
      <c r="S130" s="82">
        <v>1798.9317288011414</v>
      </c>
      <c r="T130" s="82">
        <v>1759.5099679996147</v>
      </c>
      <c r="U130" s="82">
        <v>1750.673865088402</v>
      </c>
      <c r="V130" s="82">
        <v>1731.6466098803533</v>
      </c>
      <c r="W130" s="82">
        <v>1727.906264416562</v>
      </c>
      <c r="X130" s="82">
        <v>1718.472232028495</v>
      </c>
      <c r="Y130" s="82">
        <v>1711.826137704596</v>
      </c>
      <c r="Z130" s="82">
        <v>1695.3558894882763</v>
      </c>
      <c r="AA130" s="82">
        <v>1690.6486632295932</v>
      </c>
      <c r="AB130" s="82">
        <v>1691.7165714629716</v>
      </c>
      <c r="AC130" s="82">
        <v>1694.9191443204388</v>
      </c>
      <c r="AD130" s="82">
        <v>1697.2550924842587</v>
      </c>
      <c r="AE130" s="82">
        <v>1696.7846216267662</v>
      </c>
      <c r="AF130" s="82">
        <v>1697.655485101777</v>
      </c>
      <c r="AG130" s="82">
        <v>1696.7997520921008</v>
      </c>
      <c r="AH130" s="82">
        <v>1696.4969065087037</v>
      </c>
      <c r="AI130" s="82">
        <v>1698.0093836673229</v>
      </c>
      <c r="AJ130" s="82">
        <v>1693.1593264246485</v>
      </c>
      <c r="AK130" s="82">
        <v>1690.0403813476062</v>
      </c>
      <c r="AL130" s="82">
        <v>1691.2399915459946</v>
      </c>
      <c r="AM130" s="82">
        <v>1688.0192080289573</v>
      </c>
      <c r="AN130" s="82">
        <v>1686.6675046900186</v>
      </c>
      <c r="AO130" s="82">
        <v>1683.4826637047322</v>
      </c>
      <c r="AP130" s="82">
        <v>1666.9526440879947</v>
      </c>
      <c r="AQ130" s="82">
        <v>1670.2338654804023</v>
      </c>
      <c r="AR130" s="82">
        <v>1660.7798952217486</v>
      </c>
      <c r="AS130" s="82">
        <v>1655.1853478462638</v>
      </c>
      <c r="AT130" s="82">
        <v>1654.7013515341507</v>
      </c>
      <c r="AU130" s="82">
        <v>1659.2231283879394</v>
      </c>
      <c r="AV130" s="82">
        <v>1665.8044060516752</v>
      </c>
      <c r="AW130" s="82">
        <v>1663.4622605308339</v>
      </c>
      <c r="AX130" s="82">
        <v>1666.9455381457824</v>
      </c>
      <c r="AY130" s="82">
        <v>1668.8853944654873</v>
      </c>
      <c r="AZ130" s="82">
        <v>1672.2452257483426</v>
      </c>
    </row>
    <row r="131" spans="1:52" ht="12" customHeight="1" x14ac:dyDescent="0.45">
      <c r="A131" s="84" t="s">
        <v>71</v>
      </c>
      <c r="B131" s="85">
        <v>1322.255057987541</v>
      </c>
      <c r="C131" s="85">
        <v>1397.6720600941753</v>
      </c>
      <c r="D131" s="85">
        <v>1282.6151485076773</v>
      </c>
      <c r="E131" s="85">
        <v>1318.3628575523148</v>
      </c>
      <c r="F131" s="85">
        <v>1407.3268441371804</v>
      </c>
      <c r="G131" s="85">
        <v>1302.3383480334917</v>
      </c>
      <c r="H131" s="85">
        <v>1398.8058611440051</v>
      </c>
      <c r="I131" s="85">
        <v>1311.5298483695981</v>
      </c>
      <c r="J131" s="85">
        <v>1284.7887103558201</v>
      </c>
      <c r="K131" s="85">
        <v>1027.1362141520435</v>
      </c>
      <c r="L131" s="85">
        <v>1129.3318694538161</v>
      </c>
      <c r="M131" s="85">
        <v>1143.8309173159955</v>
      </c>
      <c r="N131" s="85">
        <v>1099.3398074366605</v>
      </c>
      <c r="O131" s="85">
        <v>1034.2128221597511</v>
      </c>
      <c r="P131" s="85">
        <v>1008.0596588781436</v>
      </c>
      <c r="Q131" s="85">
        <v>1035.9872895749868</v>
      </c>
      <c r="R131" s="85">
        <v>1027.1813771086115</v>
      </c>
      <c r="S131" s="85">
        <v>1071.4437775703318</v>
      </c>
      <c r="T131" s="85">
        <v>1033.2633111302637</v>
      </c>
      <c r="U131" s="85">
        <v>1014.839491376384</v>
      </c>
      <c r="V131" s="85">
        <v>991.78646587814546</v>
      </c>
      <c r="W131" s="85">
        <v>989.0893419488076</v>
      </c>
      <c r="X131" s="85">
        <v>976.72130166096872</v>
      </c>
      <c r="Y131" s="85">
        <v>971.10323256167487</v>
      </c>
      <c r="Z131" s="85">
        <v>956.43032345360075</v>
      </c>
      <c r="AA131" s="85">
        <v>949.48143904329049</v>
      </c>
      <c r="AB131" s="85">
        <v>948.7850541132841</v>
      </c>
      <c r="AC131" s="85">
        <v>950.01957507504915</v>
      </c>
      <c r="AD131" s="85">
        <v>950.73808415599137</v>
      </c>
      <c r="AE131" s="85">
        <v>947.85549874511435</v>
      </c>
      <c r="AF131" s="85">
        <v>946.60053258238997</v>
      </c>
      <c r="AG131" s="85">
        <v>944.57620663585931</v>
      </c>
      <c r="AH131" s="85">
        <v>940.66091220657484</v>
      </c>
      <c r="AI131" s="85">
        <v>938.05612893828095</v>
      </c>
      <c r="AJ131" s="85">
        <v>931.48762798524808</v>
      </c>
      <c r="AK131" s="85">
        <v>925.07212294641727</v>
      </c>
      <c r="AL131" s="85">
        <v>921.76078469614265</v>
      </c>
      <c r="AM131" s="85">
        <v>917.57971027981853</v>
      </c>
      <c r="AN131" s="85">
        <v>916.41025991295157</v>
      </c>
      <c r="AO131" s="85">
        <v>904.4128869663009</v>
      </c>
      <c r="AP131" s="85">
        <v>875.35507282761523</v>
      </c>
      <c r="AQ131" s="85">
        <v>873.35903413766323</v>
      </c>
      <c r="AR131" s="85">
        <v>850.38227868981301</v>
      </c>
      <c r="AS131" s="85">
        <v>829.89864202490367</v>
      </c>
      <c r="AT131" s="85">
        <v>821.6017201155629</v>
      </c>
      <c r="AU131" s="85">
        <v>817.75327124796138</v>
      </c>
      <c r="AV131" s="85">
        <v>813.5340234463207</v>
      </c>
      <c r="AW131" s="85">
        <v>795.58002793168305</v>
      </c>
      <c r="AX131" s="85">
        <v>789.79761115040424</v>
      </c>
      <c r="AY131" s="85">
        <v>779.6383357087625</v>
      </c>
      <c r="AZ131" s="85">
        <v>769.32036477264</v>
      </c>
    </row>
    <row r="132" spans="1:52" ht="12" customHeight="1" x14ac:dyDescent="0.45">
      <c r="A132" s="86" t="s">
        <v>25</v>
      </c>
      <c r="B132" s="48">
        <v>78.503047764454266</v>
      </c>
      <c r="C132" s="48">
        <v>92.876046042657151</v>
      </c>
      <c r="D132" s="48">
        <v>82.940384300987176</v>
      </c>
      <c r="E132" s="48">
        <v>74.797813863060682</v>
      </c>
      <c r="F132" s="48">
        <v>67.108226054782833</v>
      </c>
      <c r="G132" s="48">
        <v>61.23151109003944</v>
      </c>
      <c r="H132" s="48">
        <v>67.87624131547264</v>
      </c>
      <c r="I132" s="48">
        <v>65.732474742164129</v>
      </c>
      <c r="J132" s="48">
        <v>65.823775941035478</v>
      </c>
      <c r="K132" s="48">
        <v>54.084923635481296</v>
      </c>
      <c r="L132" s="48">
        <v>57.719159502936613</v>
      </c>
      <c r="M132" s="48">
        <v>54.511070749153347</v>
      </c>
      <c r="N132" s="48">
        <v>59.026124231058922</v>
      </c>
      <c r="O132" s="48">
        <v>48.735646406687742</v>
      </c>
      <c r="P132" s="48">
        <v>43.557345828845264</v>
      </c>
      <c r="Q132" s="48">
        <v>46.582003420435022</v>
      </c>
      <c r="R132" s="48">
        <v>48.229905680423066</v>
      </c>
      <c r="S132" s="48">
        <v>51.046257282927897</v>
      </c>
      <c r="T132" s="48">
        <v>47.146823445071249</v>
      </c>
      <c r="U132" s="48">
        <v>46.892265713732037</v>
      </c>
      <c r="V132" s="48">
        <v>46.246012423792628</v>
      </c>
      <c r="W132" s="48">
        <v>46.348715342127747</v>
      </c>
      <c r="X132" s="48">
        <v>45.098134284707328</v>
      </c>
      <c r="Y132" s="48">
        <v>44.742051664127779</v>
      </c>
      <c r="Z132" s="48">
        <v>44.441311553429607</v>
      </c>
      <c r="AA132" s="48">
        <v>44.071777647348469</v>
      </c>
      <c r="AB132" s="48">
        <v>43.907489989717824</v>
      </c>
      <c r="AC132" s="48">
        <v>43.926953323247851</v>
      </c>
      <c r="AD132" s="48">
        <v>43.934953663239853</v>
      </c>
      <c r="AE132" s="48">
        <v>43.916139857525003</v>
      </c>
      <c r="AF132" s="48">
        <v>43.888060412738909</v>
      </c>
      <c r="AG132" s="48">
        <v>43.854965834437408</v>
      </c>
      <c r="AH132" s="48">
        <v>43.817363168341892</v>
      </c>
      <c r="AI132" s="48">
        <v>43.784511636297744</v>
      </c>
      <c r="AJ132" s="48">
        <v>43.670703955205333</v>
      </c>
      <c r="AK132" s="48">
        <v>43.422029009790492</v>
      </c>
      <c r="AL132" s="48">
        <v>43.468851635077833</v>
      </c>
      <c r="AM132" s="48">
        <v>42.875423358722749</v>
      </c>
      <c r="AN132" s="48">
        <v>41.926515603628062</v>
      </c>
      <c r="AO132" s="48">
        <v>42.397687108140438</v>
      </c>
      <c r="AP132" s="48">
        <v>41.446856561030678</v>
      </c>
      <c r="AQ132" s="48">
        <v>41.309934362270432</v>
      </c>
      <c r="AR132" s="48">
        <v>41.028626946808259</v>
      </c>
      <c r="AS132" s="48">
        <v>40.604149744624564</v>
      </c>
      <c r="AT132" s="48">
        <v>40.57891572403225</v>
      </c>
      <c r="AU132" s="48">
        <v>40.756932689673498</v>
      </c>
      <c r="AV132" s="48">
        <v>41.011370244975296</v>
      </c>
      <c r="AW132" s="48">
        <v>40.838518698415164</v>
      </c>
      <c r="AX132" s="48">
        <v>41.014177083882728</v>
      </c>
      <c r="AY132" s="48">
        <v>40.913964701544941</v>
      </c>
      <c r="AZ132" s="48">
        <v>40.786884954719341</v>
      </c>
    </row>
    <row r="133" spans="1:52" ht="12" customHeight="1" x14ac:dyDescent="0.45">
      <c r="A133" s="86" t="s">
        <v>49</v>
      </c>
      <c r="B133" s="48">
        <v>86.337077904403174</v>
      </c>
      <c r="C133" s="48">
        <v>94.125312699833913</v>
      </c>
      <c r="D133" s="48">
        <v>64.251915296612424</v>
      </c>
      <c r="E133" s="48">
        <v>60.830952574366698</v>
      </c>
      <c r="F133" s="48">
        <v>52.125834210685085</v>
      </c>
      <c r="G133" s="48">
        <v>52.954799995198677</v>
      </c>
      <c r="H133" s="48">
        <v>41.180987074267158</v>
      </c>
      <c r="I133" s="48">
        <v>37.611825582498319</v>
      </c>
      <c r="J133" s="48">
        <v>33.279585559694482</v>
      </c>
      <c r="K133" s="48">
        <v>34.380320599736031</v>
      </c>
      <c r="L133" s="48">
        <v>42.29889992112075</v>
      </c>
      <c r="M133" s="48">
        <v>31.238938893569895</v>
      </c>
      <c r="N133" s="48">
        <v>27.471043077017494</v>
      </c>
      <c r="O133" s="48">
        <v>26.283838248399601</v>
      </c>
      <c r="P133" s="48">
        <v>25.336350428649073</v>
      </c>
      <c r="Q133" s="48">
        <v>29.250696292876686</v>
      </c>
      <c r="R133" s="48">
        <v>29.364477429887906</v>
      </c>
      <c r="S133" s="48">
        <v>30.845961767001555</v>
      </c>
      <c r="T133" s="48">
        <v>28.933116004003686</v>
      </c>
      <c r="U133" s="48">
        <v>28.352139783925587</v>
      </c>
      <c r="V133" s="48">
        <v>27.840661895483468</v>
      </c>
      <c r="W133" s="48">
        <v>27.697196893456866</v>
      </c>
      <c r="X133" s="48">
        <v>26.762436647989102</v>
      </c>
      <c r="Y133" s="48">
        <v>26.539596106118754</v>
      </c>
      <c r="Z133" s="48">
        <v>25.74103808916546</v>
      </c>
      <c r="AA133" s="48">
        <v>25.448419833492935</v>
      </c>
      <c r="AB133" s="48">
        <v>25.098223342490218</v>
      </c>
      <c r="AC133" s="48">
        <v>25.047671087007778</v>
      </c>
      <c r="AD133" s="48">
        <v>24.970259665711211</v>
      </c>
      <c r="AE133" s="48">
        <v>24.643591117830024</v>
      </c>
      <c r="AF133" s="48">
        <v>24.518943093722946</v>
      </c>
      <c r="AG133" s="48">
        <v>24.311954580254483</v>
      </c>
      <c r="AH133" s="48">
        <v>24.091305851498156</v>
      </c>
      <c r="AI133" s="48">
        <v>23.927052950970392</v>
      </c>
      <c r="AJ133" s="48">
        <v>23.656656431392857</v>
      </c>
      <c r="AK133" s="48">
        <v>23.385651073631244</v>
      </c>
      <c r="AL133" s="48">
        <v>23.162608649906755</v>
      </c>
      <c r="AM133" s="48">
        <v>22.342913527031847</v>
      </c>
      <c r="AN133" s="48">
        <v>21.641627227465285</v>
      </c>
      <c r="AO133" s="48">
        <v>21.169268664757436</v>
      </c>
      <c r="AP133" s="48">
        <v>19.679981365558081</v>
      </c>
      <c r="AQ133" s="48">
        <v>19.344369597942269</v>
      </c>
      <c r="AR133" s="48">
        <v>18.239455013577665</v>
      </c>
      <c r="AS133" s="48">
        <v>17.663313498753229</v>
      </c>
      <c r="AT133" s="48">
        <v>17.255600330763823</v>
      </c>
      <c r="AU133" s="48">
        <v>17.168128027623997</v>
      </c>
      <c r="AV133" s="48">
        <v>17.063912740258793</v>
      </c>
      <c r="AW133" s="48">
        <v>16.552236382492158</v>
      </c>
      <c r="AX133" s="48">
        <v>16.406779147481767</v>
      </c>
      <c r="AY133" s="48">
        <v>16.138984725909271</v>
      </c>
      <c r="AZ133" s="48">
        <v>15.856142210445155</v>
      </c>
    </row>
    <row r="134" spans="1:52" ht="12" customHeight="1" x14ac:dyDescent="0.45">
      <c r="A134" s="86" t="s">
        <v>55</v>
      </c>
      <c r="B134" s="48">
        <v>112.63150761554346</v>
      </c>
      <c r="C134" s="48">
        <v>100.71637244119614</v>
      </c>
      <c r="D134" s="48">
        <v>88.398013943282351</v>
      </c>
      <c r="E134" s="48">
        <v>80.973176782210018</v>
      </c>
      <c r="F134" s="48">
        <v>103.15095420179365</v>
      </c>
      <c r="G134" s="48">
        <v>116.99777116179354</v>
      </c>
      <c r="H134" s="48">
        <v>116.7234501887786</v>
      </c>
      <c r="I134" s="48">
        <v>62.5045223703994</v>
      </c>
      <c r="J134" s="48">
        <v>56.201936927523512</v>
      </c>
      <c r="K134" s="48">
        <v>38.174331411980589</v>
      </c>
      <c r="L134" s="48">
        <v>24.508897067559129</v>
      </c>
      <c r="M134" s="48">
        <v>29.487680526214682</v>
      </c>
      <c r="N134" s="48">
        <v>24.601410226725321</v>
      </c>
      <c r="O134" s="48">
        <v>24.43504636596538</v>
      </c>
      <c r="P134" s="48">
        <v>21.946129975240435</v>
      </c>
      <c r="Q134" s="48">
        <v>11.685791425469951</v>
      </c>
      <c r="R134" s="48">
        <v>11.614105630142751</v>
      </c>
      <c r="S134" s="48">
        <v>11.847553036691531</v>
      </c>
      <c r="T134" s="48">
        <v>11.015618857797204</v>
      </c>
      <c r="U134" s="48">
        <v>11.162878093900387</v>
      </c>
      <c r="V134" s="48">
        <v>11.117240672775615</v>
      </c>
      <c r="W134" s="48">
        <v>10.760659476238068</v>
      </c>
      <c r="X134" s="48">
        <v>10.389784267476648</v>
      </c>
      <c r="Y134" s="48">
        <v>10.31154753402719</v>
      </c>
      <c r="Z134" s="48">
        <v>10.159017188040842</v>
      </c>
      <c r="AA134" s="48">
        <v>10.025870284069057</v>
      </c>
      <c r="AB134" s="48">
        <v>9.9331628233950937</v>
      </c>
      <c r="AC134" s="48">
        <v>9.8065570260976873</v>
      </c>
      <c r="AD134" s="48">
        <v>9.6689834208393695</v>
      </c>
      <c r="AE134" s="48">
        <v>9.5395161570826925</v>
      </c>
      <c r="AF134" s="48">
        <v>9.3577607262439564</v>
      </c>
      <c r="AG134" s="48">
        <v>9.1827673019122305</v>
      </c>
      <c r="AH134" s="48">
        <v>8.9018683197470523</v>
      </c>
      <c r="AI134" s="48">
        <v>8.6918714504398924</v>
      </c>
      <c r="AJ134" s="48">
        <v>8.448665157459212</v>
      </c>
      <c r="AK134" s="48">
        <v>7.9533625732121385</v>
      </c>
      <c r="AL134" s="48">
        <v>7.7144409331318737</v>
      </c>
      <c r="AM134" s="48">
        <v>7.4975895599123525</v>
      </c>
      <c r="AN134" s="48">
        <v>7.3267878682731391</v>
      </c>
      <c r="AO134" s="48">
        <v>5.7674405326874378</v>
      </c>
      <c r="AP134" s="48">
        <v>4.6046488800224541</v>
      </c>
      <c r="AQ134" s="48">
        <v>4.4219430732583804</v>
      </c>
      <c r="AR134" s="48">
        <v>3.720815680472259</v>
      </c>
      <c r="AS134" s="48">
        <v>3.3683563341834333</v>
      </c>
      <c r="AT134" s="48">
        <v>3.1795425234189461</v>
      </c>
      <c r="AU134" s="48">
        <v>3.0156075219891791</v>
      </c>
      <c r="AV134" s="48">
        <v>2.8550099466790355</v>
      </c>
      <c r="AW134" s="48">
        <v>2.6500341824644997</v>
      </c>
      <c r="AX134" s="48">
        <v>2.516475740381122</v>
      </c>
      <c r="AY134" s="48">
        <v>2.3631887097746058</v>
      </c>
      <c r="AZ134" s="48">
        <v>2.2103170244264896</v>
      </c>
    </row>
    <row r="135" spans="1:52" ht="12" customHeight="1" x14ac:dyDescent="0.45">
      <c r="A135" s="86" t="s">
        <v>50</v>
      </c>
      <c r="B135" s="48">
        <v>1044.7834247031401</v>
      </c>
      <c r="C135" s="48">
        <v>1109.9543289104881</v>
      </c>
      <c r="D135" s="48">
        <v>1047.0248349667954</v>
      </c>
      <c r="E135" s="48">
        <v>1101.7609143326774</v>
      </c>
      <c r="F135" s="48">
        <v>1184.9418296699189</v>
      </c>
      <c r="G135" s="48">
        <v>1071.15426578646</v>
      </c>
      <c r="H135" s="48">
        <v>1173.0251825654868</v>
      </c>
      <c r="I135" s="48">
        <v>1145.6810256745362</v>
      </c>
      <c r="J135" s="48">
        <v>1129.4834119275665</v>
      </c>
      <c r="K135" s="48">
        <v>900.49663850484558</v>
      </c>
      <c r="L135" s="48">
        <v>1004.8049129621998</v>
      </c>
      <c r="M135" s="48">
        <v>1028.5932271470576</v>
      </c>
      <c r="N135" s="48">
        <v>988.24122990185879</v>
      </c>
      <c r="O135" s="48">
        <v>934.75829113869838</v>
      </c>
      <c r="P135" s="48">
        <v>917.21983264540881</v>
      </c>
      <c r="Q135" s="48">
        <v>948.46879843620525</v>
      </c>
      <c r="R135" s="48">
        <v>937.9728883681579</v>
      </c>
      <c r="S135" s="48">
        <v>977.70400548371072</v>
      </c>
      <c r="T135" s="48">
        <v>946.16775282339154</v>
      </c>
      <c r="U135" s="48">
        <v>928.43220778482601</v>
      </c>
      <c r="V135" s="48">
        <v>906.58255088609371</v>
      </c>
      <c r="W135" s="48">
        <v>904.2827702369849</v>
      </c>
      <c r="X135" s="48">
        <v>894.47094646079563</v>
      </c>
      <c r="Y135" s="48">
        <v>889.51003725740111</v>
      </c>
      <c r="Z135" s="48">
        <v>876.08895662296482</v>
      </c>
      <c r="AA135" s="48">
        <v>869.93537127837999</v>
      </c>
      <c r="AB135" s="48">
        <v>869.84617795768099</v>
      </c>
      <c r="AC135" s="48">
        <v>871.23839363869581</v>
      </c>
      <c r="AD135" s="48">
        <v>872.16388740620096</v>
      </c>
      <c r="AE135" s="48">
        <v>869.75625161267669</v>
      </c>
      <c r="AF135" s="48">
        <v>868.83576834968414</v>
      </c>
      <c r="AG135" s="48">
        <v>867.22651891925523</v>
      </c>
      <c r="AH135" s="48">
        <v>863.85037486698775</v>
      </c>
      <c r="AI135" s="48">
        <v>861.6526929005729</v>
      </c>
      <c r="AJ135" s="48">
        <v>855.71160244119062</v>
      </c>
      <c r="AK135" s="48">
        <v>850.31108028978338</v>
      </c>
      <c r="AL135" s="48">
        <v>847.41488347802624</v>
      </c>
      <c r="AM135" s="48">
        <v>844.8637838341516</v>
      </c>
      <c r="AN135" s="48">
        <v>845.51532921358512</v>
      </c>
      <c r="AO135" s="48">
        <v>835.0784906607156</v>
      </c>
      <c r="AP135" s="48">
        <v>809.62358602100403</v>
      </c>
      <c r="AQ135" s="48">
        <v>808.28278710419215</v>
      </c>
      <c r="AR135" s="48">
        <v>787.39338104895478</v>
      </c>
      <c r="AS135" s="48">
        <v>768.26282244734239</v>
      </c>
      <c r="AT135" s="48">
        <v>760.58766153734791</v>
      </c>
      <c r="AU135" s="48">
        <v>756.81260300867473</v>
      </c>
      <c r="AV135" s="48">
        <v>752.60373051440763</v>
      </c>
      <c r="AW135" s="48">
        <v>735.53923866831121</v>
      </c>
      <c r="AX135" s="48">
        <v>729.86017917865865</v>
      </c>
      <c r="AY135" s="48">
        <v>720.22219757153368</v>
      </c>
      <c r="AZ135" s="48">
        <v>710.46702058304902</v>
      </c>
    </row>
    <row r="136" spans="1:52" ht="12" customHeight="1" x14ac:dyDescent="0.45">
      <c r="A136" s="84" t="s">
        <v>72</v>
      </c>
      <c r="B136" s="85">
        <v>742.8727950494158</v>
      </c>
      <c r="C136" s="85">
        <v>731.09498215104452</v>
      </c>
      <c r="D136" s="85">
        <v>755.9268995550874</v>
      </c>
      <c r="E136" s="85">
        <v>821.03327412637896</v>
      </c>
      <c r="F136" s="85">
        <v>811.36524523377318</v>
      </c>
      <c r="G136" s="85">
        <v>815.54252132531985</v>
      </c>
      <c r="H136" s="85">
        <v>869.75200564955503</v>
      </c>
      <c r="I136" s="85">
        <v>910.94210652795937</v>
      </c>
      <c r="J136" s="85">
        <v>895.61390744650612</v>
      </c>
      <c r="K136" s="85">
        <v>659.49924924387437</v>
      </c>
      <c r="L136" s="85">
        <v>771.40459059989655</v>
      </c>
      <c r="M136" s="85">
        <v>815.77434019850864</v>
      </c>
      <c r="N136" s="85">
        <v>757.10660164664591</v>
      </c>
      <c r="O136" s="85">
        <v>721.71943729301927</v>
      </c>
      <c r="P136" s="85">
        <v>690.80999461000113</v>
      </c>
      <c r="Q136" s="85">
        <v>718.42654404446353</v>
      </c>
      <c r="R136" s="85">
        <v>696.75022480994721</v>
      </c>
      <c r="S136" s="85">
        <v>727.48795123080981</v>
      </c>
      <c r="T136" s="85">
        <v>726.24665686935123</v>
      </c>
      <c r="U136" s="85">
        <v>735.83437371201785</v>
      </c>
      <c r="V136" s="85">
        <v>739.86014400220802</v>
      </c>
      <c r="W136" s="85">
        <v>738.81692246775458</v>
      </c>
      <c r="X136" s="85">
        <v>741.75093036752548</v>
      </c>
      <c r="Y136" s="85">
        <v>740.72290514292126</v>
      </c>
      <c r="Z136" s="85">
        <v>738.92556603467563</v>
      </c>
      <c r="AA136" s="85">
        <v>741.16722418630297</v>
      </c>
      <c r="AB136" s="85">
        <v>742.93151734968774</v>
      </c>
      <c r="AC136" s="85">
        <v>744.8995692453899</v>
      </c>
      <c r="AD136" s="85">
        <v>746.51700832826816</v>
      </c>
      <c r="AE136" s="85">
        <v>748.92912288165212</v>
      </c>
      <c r="AF136" s="85">
        <v>751.05495251938669</v>
      </c>
      <c r="AG136" s="85">
        <v>752.22354545624148</v>
      </c>
      <c r="AH136" s="85">
        <v>755.83599430212905</v>
      </c>
      <c r="AI136" s="85">
        <v>759.95325472904256</v>
      </c>
      <c r="AJ136" s="85">
        <v>761.67169843940007</v>
      </c>
      <c r="AK136" s="85">
        <v>764.96825840118879</v>
      </c>
      <c r="AL136" s="85">
        <v>769.47920684985172</v>
      </c>
      <c r="AM136" s="85">
        <v>770.43949774913847</v>
      </c>
      <c r="AN136" s="85">
        <v>770.25724477706649</v>
      </c>
      <c r="AO136" s="85">
        <v>779.06977673843153</v>
      </c>
      <c r="AP136" s="85">
        <v>791.5975712603796</v>
      </c>
      <c r="AQ136" s="85">
        <v>796.87483134273896</v>
      </c>
      <c r="AR136" s="85">
        <v>810.39761653193511</v>
      </c>
      <c r="AS136" s="85">
        <v>825.28670582136033</v>
      </c>
      <c r="AT136" s="85">
        <v>833.09963141858816</v>
      </c>
      <c r="AU136" s="85">
        <v>841.46985713997844</v>
      </c>
      <c r="AV136" s="85">
        <v>852.27038260535437</v>
      </c>
      <c r="AW136" s="85">
        <v>867.88223259915128</v>
      </c>
      <c r="AX136" s="85">
        <v>877.14792699537759</v>
      </c>
      <c r="AY136" s="85">
        <v>889.2470587567243</v>
      </c>
      <c r="AZ136" s="85">
        <v>902.92486097570338</v>
      </c>
    </row>
    <row r="137" spans="1:52" ht="12" customHeight="1" x14ac:dyDescent="0.45">
      <c r="A137" s="81" t="s">
        <v>64</v>
      </c>
      <c r="B137" s="82">
        <v>1128.3875958882691</v>
      </c>
      <c r="C137" s="82">
        <v>1170.4868609059124</v>
      </c>
      <c r="D137" s="82">
        <v>1117.4715013901443</v>
      </c>
      <c r="E137" s="82">
        <v>1175.149203306122</v>
      </c>
      <c r="F137" s="82">
        <v>1218.4350092575928</v>
      </c>
      <c r="G137" s="82">
        <v>1158.3519497965797</v>
      </c>
      <c r="H137" s="82">
        <v>1231.7554253276303</v>
      </c>
      <c r="I137" s="82">
        <v>1207.8898045087249</v>
      </c>
      <c r="J137" s="82">
        <v>1180.9039818132346</v>
      </c>
      <c r="K137" s="82">
        <v>909.65020152766738</v>
      </c>
      <c r="L137" s="82">
        <v>1019.3085416609141</v>
      </c>
      <c r="M137" s="82">
        <v>1045.4499364104659</v>
      </c>
      <c r="N137" s="82">
        <v>999.15918702059446</v>
      </c>
      <c r="O137" s="82">
        <v>938.73751188269102</v>
      </c>
      <c r="P137" s="82">
        <v>900.5977122666568</v>
      </c>
      <c r="Q137" s="82">
        <v>935.30953746534942</v>
      </c>
      <c r="R137" s="82">
        <v>913.88199545602833</v>
      </c>
      <c r="S137" s="82">
        <v>951.63393298735309</v>
      </c>
      <c r="T137" s="82">
        <v>906.28049126496455</v>
      </c>
      <c r="U137" s="82">
        <v>893.30077512873322</v>
      </c>
      <c r="V137" s="82">
        <v>882.50980225890282</v>
      </c>
      <c r="W137" s="82">
        <v>880.4030426473762</v>
      </c>
      <c r="X137" s="82">
        <v>871.98350695425586</v>
      </c>
      <c r="Y137" s="82">
        <v>866.85142765639966</v>
      </c>
      <c r="Z137" s="82">
        <v>857.04725688096494</v>
      </c>
      <c r="AA137" s="82">
        <v>854.01303485915469</v>
      </c>
      <c r="AB137" s="82">
        <v>853.89988740429158</v>
      </c>
      <c r="AC137" s="82">
        <v>855.00604496333199</v>
      </c>
      <c r="AD137" s="82">
        <v>855.63312110367951</v>
      </c>
      <c r="AE137" s="82">
        <v>854.35698375550703</v>
      </c>
      <c r="AF137" s="82">
        <v>853.76696273995367</v>
      </c>
      <c r="AG137" s="82">
        <v>852.88592522572981</v>
      </c>
      <c r="AH137" s="82">
        <v>851.27775561156602</v>
      </c>
      <c r="AI137" s="82">
        <v>851.10653043003572</v>
      </c>
      <c r="AJ137" s="82">
        <v>847.09387664028452</v>
      </c>
      <c r="AK137" s="82">
        <v>844.3739329742009</v>
      </c>
      <c r="AL137" s="82">
        <v>844.49454893686641</v>
      </c>
      <c r="AM137" s="82">
        <v>839.64060334231533</v>
      </c>
      <c r="AN137" s="82">
        <v>837.16534578248309</v>
      </c>
      <c r="AO137" s="82">
        <v>835.20387686122035</v>
      </c>
      <c r="AP137" s="82">
        <v>823.58915724768474</v>
      </c>
      <c r="AQ137" s="82">
        <v>825.74230346743423</v>
      </c>
      <c r="AR137" s="82">
        <v>819.69671252393459</v>
      </c>
      <c r="AS137" s="82">
        <v>815.70136564604991</v>
      </c>
      <c r="AT137" s="82">
        <v>814.23593719876112</v>
      </c>
      <c r="AU137" s="82">
        <v>817.17580564935679</v>
      </c>
      <c r="AV137" s="82">
        <v>820.86016361759675</v>
      </c>
      <c r="AW137" s="82">
        <v>819.84525800254823</v>
      </c>
      <c r="AX137" s="82">
        <v>820.86298493465608</v>
      </c>
      <c r="AY137" s="82">
        <v>821.3154752116709</v>
      </c>
      <c r="AZ137" s="82">
        <v>823.5995378975573</v>
      </c>
    </row>
    <row r="138" spans="1:52" ht="12" customHeight="1" x14ac:dyDescent="0.45">
      <c r="A138" s="84" t="s">
        <v>65</v>
      </c>
      <c r="B138" s="85">
        <v>410.44995285219238</v>
      </c>
      <c r="C138" s="85">
        <v>456.52756906183373</v>
      </c>
      <c r="D138" s="85">
        <v>431.2714452543421</v>
      </c>
      <c r="E138" s="85">
        <v>462.78040503565683</v>
      </c>
      <c r="F138" s="85">
        <v>452.1722136156547</v>
      </c>
      <c r="G138" s="85">
        <v>363.24194664619984</v>
      </c>
      <c r="H138" s="85">
        <v>411.79186153790442</v>
      </c>
      <c r="I138" s="85">
        <v>387.15724268142503</v>
      </c>
      <c r="J138" s="85">
        <v>352.05232379207121</v>
      </c>
      <c r="K138" s="85">
        <v>241.47778129661725</v>
      </c>
      <c r="L138" s="85">
        <v>246.80871049868131</v>
      </c>
      <c r="M138" s="85">
        <v>317.72975108609364</v>
      </c>
      <c r="N138" s="85">
        <v>260.91180569890611</v>
      </c>
      <c r="O138" s="85">
        <v>304.9402096793184</v>
      </c>
      <c r="P138" s="85">
        <v>236.08506068235712</v>
      </c>
      <c r="Q138" s="85">
        <v>262.23798643844015</v>
      </c>
      <c r="R138" s="85">
        <v>253.37854471666677</v>
      </c>
      <c r="S138" s="85">
        <v>262.87308716877783</v>
      </c>
      <c r="T138" s="85">
        <v>244.39134250253159</v>
      </c>
      <c r="U138" s="85">
        <v>237.66702584850233</v>
      </c>
      <c r="V138" s="85">
        <v>232.32550740124421</v>
      </c>
      <c r="W138" s="85">
        <v>232.02385319301902</v>
      </c>
      <c r="X138" s="85">
        <v>227.90652154951303</v>
      </c>
      <c r="Y138" s="85">
        <v>226.36219061906067</v>
      </c>
      <c r="Z138" s="85">
        <v>222.36808986579149</v>
      </c>
      <c r="AA138" s="85">
        <v>221.0618585833011</v>
      </c>
      <c r="AB138" s="85">
        <v>220.85552275963292</v>
      </c>
      <c r="AC138" s="85">
        <v>221.44188683911676</v>
      </c>
      <c r="AD138" s="85">
        <v>221.92354066976819</v>
      </c>
      <c r="AE138" s="85">
        <v>221.24686244374425</v>
      </c>
      <c r="AF138" s="85">
        <v>221.0104612359666</v>
      </c>
      <c r="AG138" s="85">
        <v>220.91029027356177</v>
      </c>
      <c r="AH138" s="85">
        <v>219.64869373088553</v>
      </c>
      <c r="AI138" s="85">
        <v>219.01196886016115</v>
      </c>
      <c r="AJ138" s="85">
        <v>217.1826342164585</v>
      </c>
      <c r="AK138" s="85">
        <v>215.41756778083857</v>
      </c>
      <c r="AL138" s="85">
        <v>214.61533340573644</v>
      </c>
      <c r="AM138" s="85">
        <v>212.37776303775496</v>
      </c>
      <c r="AN138" s="85">
        <v>212.35220924659441</v>
      </c>
      <c r="AO138" s="85">
        <v>208.34729399125484</v>
      </c>
      <c r="AP138" s="85">
        <v>199.67042715952007</v>
      </c>
      <c r="AQ138" s="85">
        <v>199.3344943392859</v>
      </c>
      <c r="AR138" s="85">
        <v>191.34464352836494</v>
      </c>
      <c r="AS138" s="85">
        <v>187.22266687844393</v>
      </c>
      <c r="AT138" s="85">
        <v>183.95050946161447</v>
      </c>
      <c r="AU138" s="85">
        <v>182.88826298134549</v>
      </c>
      <c r="AV138" s="85">
        <v>181.42917078727245</v>
      </c>
      <c r="AW138" s="85">
        <v>174.78740151527137</v>
      </c>
      <c r="AX138" s="85">
        <v>172.90755425473398</v>
      </c>
      <c r="AY138" s="85">
        <v>169.17211036216477</v>
      </c>
      <c r="AZ138" s="85">
        <v>165.48438448691965</v>
      </c>
    </row>
    <row r="139" spans="1:52" ht="12" customHeight="1" x14ac:dyDescent="0.45">
      <c r="A139" s="86" t="s">
        <v>25</v>
      </c>
      <c r="B139" s="48">
        <v>24.953074063804667</v>
      </c>
      <c r="C139" s="48">
        <v>31.422373396940447</v>
      </c>
      <c r="D139" s="48">
        <v>27.691774859538892</v>
      </c>
      <c r="E139" s="48">
        <v>24.105254416029585</v>
      </c>
      <c r="F139" s="48">
        <v>21.188389100242343</v>
      </c>
      <c r="G139" s="48">
        <v>18.299658031351299</v>
      </c>
      <c r="H139" s="48">
        <v>20.055123241037975</v>
      </c>
      <c r="I139" s="48">
        <v>20.153682980818097</v>
      </c>
      <c r="J139" s="48">
        <v>20.282455211913</v>
      </c>
      <c r="K139" s="48">
        <v>16.319071126702994</v>
      </c>
      <c r="L139" s="48">
        <v>15.136267282108529</v>
      </c>
      <c r="M139" s="48">
        <v>17.364460535527069</v>
      </c>
      <c r="N139" s="48">
        <v>18.283060079273401</v>
      </c>
      <c r="O139" s="48">
        <v>13.827971848228929</v>
      </c>
      <c r="P139" s="48">
        <v>11.667272977134168</v>
      </c>
      <c r="Q139" s="48">
        <v>11.777552258047669</v>
      </c>
      <c r="R139" s="48">
        <v>12.017536058546888</v>
      </c>
      <c r="S139" s="48">
        <v>12.759191596383817</v>
      </c>
      <c r="T139" s="48">
        <v>11.107225387618461</v>
      </c>
      <c r="U139" s="48">
        <v>10.895326111448561</v>
      </c>
      <c r="V139" s="48">
        <v>10.758800664423035</v>
      </c>
      <c r="W139" s="48">
        <v>10.710915942659661</v>
      </c>
      <c r="X139" s="48">
        <v>10.194101158828289</v>
      </c>
      <c r="Y139" s="48">
        <v>10.073146157764997</v>
      </c>
      <c r="Z139" s="48">
        <v>10.004933749662928</v>
      </c>
      <c r="AA139" s="48">
        <v>9.9363950596167445</v>
      </c>
      <c r="AB139" s="48">
        <v>9.8579656363851242</v>
      </c>
      <c r="AC139" s="48">
        <v>9.8498498351741741</v>
      </c>
      <c r="AD139" s="48">
        <v>9.8410860680536825</v>
      </c>
      <c r="AE139" s="48">
        <v>9.8118485306397591</v>
      </c>
      <c r="AF139" s="48">
        <v>9.7765318987078249</v>
      </c>
      <c r="AG139" s="48">
        <v>9.7465672099648728</v>
      </c>
      <c r="AH139" s="48">
        <v>9.6789727203667191</v>
      </c>
      <c r="AI139" s="48">
        <v>9.6217043661676485</v>
      </c>
      <c r="AJ139" s="48">
        <v>9.5286048489176611</v>
      </c>
      <c r="AK139" s="48">
        <v>9.3348986012871471</v>
      </c>
      <c r="AL139" s="48">
        <v>9.2823877272098674</v>
      </c>
      <c r="AM139" s="48">
        <v>8.9997725651518898</v>
      </c>
      <c r="AN139" s="48">
        <v>8.6575528504788508</v>
      </c>
      <c r="AO139" s="48">
        <v>8.5404345940365278</v>
      </c>
      <c r="AP139" s="48">
        <v>8.0360195018847911</v>
      </c>
      <c r="AQ139" s="48">
        <v>7.9037203638903666</v>
      </c>
      <c r="AR139" s="48">
        <v>7.6672059356077327</v>
      </c>
      <c r="AS139" s="48">
        <v>7.4862197240311845</v>
      </c>
      <c r="AT139" s="48">
        <v>7.3789011522330963</v>
      </c>
      <c r="AU139" s="48">
        <v>7.348008049130053</v>
      </c>
      <c r="AV139" s="48">
        <v>7.3334609743084007</v>
      </c>
      <c r="AW139" s="48">
        <v>7.1903009654241794</v>
      </c>
      <c r="AX139" s="48">
        <v>7.1652203722568384</v>
      </c>
      <c r="AY139" s="48">
        <v>7.0475526397192265</v>
      </c>
      <c r="AZ139" s="48">
        <v>6.9325805275349976</v>
      </c>
    </row>
    <row r="140" spans="1:52" ht="12" customHeight="1" x14ac:dyDescent="0.45">
      <c r="A140" s="86" t="s">
        <v>49</v>
      </c>
      <c r="B140" s="48">
        <v>28.516027069365578</v>
      </c>
      <c r="C140" s="48">
        <v>33.585004346894003</v>
      </c>
      <c r="D140" s="48">
        <v>24.612765663232981</v>
      </c>
      <c r="E140" s="48">
        <v>23.564385652690703</v>
      </c>
      <c r="F140" s="48">
        <v>21.485896160827927</v>
      </c>
      <c r="G140" s="48">
        <v>20.023163848463238</v>
      </c>
      <c r="H140" s="48">
        <v>14.86666481172526</v>
      </c>
      <c r="I140" s="48">
        <v>15.143089896767995</v>
      </c>
      <c r="J140" s="48">
        <v>13.470997959242739</v>
      </c>
      <c r="K140" s="48">
        <v>11.73040610257061</v>
      </c>
      <c r="L140" s="48">
        <v>10.318260204308674</v>
      </c>
      <c r="M140" s="48">
        <v>11.12216520211585</v>
      </c>
      <c r="N140" s="48">
        <v>10.093735057164169</v>
      </c>
      <c r="O140" s="48">
        <v>8.7785222447403832</v>
      </c>
      <c r="P140" s="48">
        <v>6.5827625200563515</v>
      </c>
      <c r="Q140" s="48">
        <v>9.8062869973400311</v>
      </c>
      <c r="R140" s="48">
        <v>9.6280820642056586</v>
      </c>
      <c r="S140" s="48">
        <v>10.018365379143205</v>
      </c>
      <c r="T140" s="48">
        <v>9.1839873039419189</v>
      </c>
      <c r="U140" s="48">
        <v>8.8909087700652041</v>
      </c>
      <c r="V140" s="48">
        <v>8.7594350791686573</v>
      </c>
      <c r="W140" s="48">
        <v>8.6831813205678099</v>
      </c>
      <c r="X140" s="48">
        <v>8.293314127925715</v>
      </c>
      <c r="Y140" s="48">
        <v>8.2054184652011379</v>
      </c>
      <c r="Z140" s="48">
        <v>7.9114170332930733</v>
      </c>
      <c r="AA140" s="48">
        <v>7.8575395787820037</v>
      </c>
      <c r="AB140" s="48">
        <v>7.7091861358646705</v>
      </c>
      <c r="AC140" s="48">
        <v>7.6852163002653739</v>
      </c>
      <c r="AD140" s="48">
        <v>7.655701859490776</v>
      </c>
      <c r="AE140" s="48">
        <v>7.5221126528285742</v>
      </c>
      <c r="AF140" s="48">
        <v>7.4661343198177557</v>
      </c>
      <c r="AG140" s="48">
        <v>7.3918108624567118</v>
      </c>
      <c r="AH140" s="48">
        <v>7.2879640343055883</v>
      </c>
      <c r="AI140" s="48">
        <v>7.206289807367587</v>
      </c>
      <c r="AJ140" s="48">
        <v>7.0835091191008628</v>
      </c>
      <c r="AK140" s="48">
        <v>6.9614669955083954</v>
      </c>
      <c r="AL140" s="48">
        <v>6.8679014163852443</v>
      </c>
      <c r="AM140" s="48">
        <v>6.5295129304692106</v>
      </c>
      <c r="AN140" s="48">
        <v>6.3343830595166137</v>
      </c>
      <c r="AO140" s="48">
        <v>6.1142643324916577</v>
      </c>
      <c r="AP140" s="48">
        <v>5.5614422553505491</v>
      </c>
      <c r="AQ140" s="48">
        <v>5.4645752890441841</v>
      </c>
      <c r="AR140" s="48">
        <v>5.058907777477696</v>
      </c>
      <c r="AS140" s="48">
        <v>4.9049119063276079</v>
      </c>
      <c r="AT140" s="48">
        <v>4.7248799181726397</v>
      </c>
      <c r="AU140" s="48">
        <v>4.6825936408084132</v>
      </c>
      <c r="AV140" s="48">
        <v>4.629808934308925</v>
      </c>
      <c r="AW140" s="48">
        <v>4.4071029658150298</v>
      </c>
      <c r="AX140" s="48">
        <v>4.344473759958011</v>
      </c>
      <c r="AY140" s="48">
        <v>4.2246857859145415</v>
      </c>
      <c r="AZ140" s="48">
        <v>4.1076063613643816</v>
      </c>
    </row>
    <row r="141" spans="1:52" ht="12" customHeight="1" x14ac:dyDescent="0.45">
      <c r="A141" s="86" t="s">
        <v>50</v>
      </c>
      <c r="B141" s="48">
        <v>356.98085171902216</v>
      </c>
      <c r="C141" s="48">
        <v>391.52019131799926</v>
      </c>
      <c r="D141" s="48">
        <v>378.96690473157025</v>
      </c>
      <c r="E141" s="48">
        <v>415.11076496693653</v>
      </c>
      <c r="F141" s="48">
        <v>409.49792835458442</v>
      </c>
      <c r="G141" s="48">
        <v>324.91912476638527</v>
      </c>
      <c r="H141" s="48">
        <v>376.87007348514118</v>
      </c>
      <c r="I141" s="48">
        <v>351.86046980383895</v>
      </c>
      <c r="J141" s="48">
        <v>318.29887062091547</v>
      </c>
      <c r="K141" s="48">
        <v>213.42830406734365</v>
      </c>
      <c r="L141" s="48">
        <v>221.35418301226412</v>
      </c>
      <c r="M141" s="48">
        <v>289.24312534845075</v>
      </c>
      <c r="N141" s="48">
        <v>232.53501056246856</v>
      </c>
      <c r="O141" s="48">
        <v>282.33371558634911</v>
      </c>
      <c r="P141" s="48">
        <v>217.83502518516661</v>
      </c>
      <c r="Q141" s="48">
        <v>240.65414718305243</v>
      </c>
      <c r="R141" s="48">
        <v>231.73292659391421</v>
      </c>
      <c r="S141" s="48">
        <v>240.09553019325082</v>
      </c>
      <c r="T141" s="48">
        <v>224.1001298109712</v>
      </c>
      <c r="U141" s="48">
        <v>217.88079096698857</v>
      </c>
      <c r="V141" s="48">
        <v>212.80727165765251</v>
      </c>
      <c r="W141" s="48">
        <v>212.62975592979154</v>
      </c>
      <c r="X141" s="48">
        <v>209.41910626275902</v>
      </c>
      <c r="Y141" s="48">
        <v>208.08362599609453</v>
      </c>
      <c r="Z141" s="48">
        <v>204.45173908283547</v>
      </c>
      <c r="AA141" s="48">
        <v>203.26792394490235</v>
      </c>
      <c r="AB141" s="48">
        <v>203.28837098738313</v>
      </c>
      <c r="AC141" s="48">
        <v>203.9068207036772</v>
      </c>
      <c r="AD141" s="48">
        <v>204.42675274222373</v>
      </c>
      <c r="AE141" s="48">
        <v>203.91290126027593</v>
      </c>
      <c r="AF141" s="48">
        <v>203.76779501744102</v>
      </c>
      <c r="AG141" s="48">
        <v>203.7719122011402</v>
      </c>
      <c r="AH141" s="48">
        <v>202.68175697621322</v>
      </c>
      <c r="AI141" s="48">
        <v>202.1839746866259</v>
      </c>
      <c r="AJ141" s="48">
        <v>200.57052024843998</v>
      </c>
      <c r="AK141" s="48">
        <v>199.12120218404303</v>
      </c>
      <c r="AL141" s="48">
        <v>198.46504426214133</v>
      </c>
      <c r="AM141" s="48">
        <v>196.84847754213385</v>
      </c>
      <c r="AN141" s="48">
        <v>197.36027333659894</v>
      </c>
      <c r="AO141" s="48">
        <v>193.69259506472665</v>
      </c>
      <c r="AP141" s="48">
        <v>186.07296540228472</v>
      </c>
      <c r="AQ141" s="48">
        <v>185.96619868635133</v>
      </c>
      <c r="AR141" s="48">
        <v>178.61852981527952</v>
      </c>
      <c r="AS141" s="48">
        <v>174.83153524808515</v>
      </c>
      <c r="AT141" s="48">
        <v>171.84672839120873</v>
      </c>
      <c r="AU141" s="48">
        <v>170.85766129140703</v>
      </c>
      <c r="AV141" s="48">
        <v>169.46590087865513</v>
      </c>
      <c r="AW141" s="48">
        <v>163.18999758403217</v>
      </c>
      <c r="AX141" s="48">
        <v>161.39786012251912</v>
      </c>
      <c r="AY141" s="48">
        <v>157.89987193653101</v>
      </c>
      <c r="AZ141" s="48">
        <v>154.44419759802028</v>
      </c>
    </row>
    <row r="142" spans="1:52" ht="12" customHeight="1" x14ac:dyDescent="0.45">
      <c r="A142" s="84" t="s">
        <v>66</v>
      </c>
      <c r="B142" s="85">
        <v>541.81827316719296</v>
      </c>
      <c r="C142" s="85">
        <v>535.56632908939071</v>
      </c>
      <c r="D142" s="85">
        <v>499.19400232487362</v>
      </c>
      <c r="E142" s="85">
        <v>520.25589575544404</v>
      </c>
      <c r="F142" s="85">
        <v>534.66455958656377</v>
      </c>
      <c r="G142" s="85">
        <v>510.60462339362596</v>
      </c>
      <c r="H142" s="85">
        <v>561.66944650148685</v>
      </c>
      <c r="I142" s="85">
        <v>527.56434029963543</v>
      </c>
      <c r="J142" s="85">
        <v>508.21799552991843</v>
      </c>
      <c r="K142" s="85">
        <v>415.79130539648213</v>
      </c>
      <c r="L142" s="85">
        <v>523.12416954342052</v>
      </c>
      <c r="M142" s="85">
        <v>460.57115339006634</v>
      </c>
      <c r="N142" s="85">
        <v>438.73929051283056</v>
      </c>
      <c r="O142" s="85">
        <v>402.46198412753449</v>
      </c>
      <c r="P142" s="85">
        <v>398.40379932262317</v>
      </c>
      <c r="Q142" s="85">
        <v>414.32146757546116</v>
      </c>
      <c r="R142" s="85">
        <v>410.68548828336054</v>
      </c>
      <c r="S142" s="85">
        <v>426.43478170412624</v>
      </c>
      <c r="T142" s="85">
        <v>404.0584643199735</v>
      </c>
      <c r="U142" s="85">
        <v>397.46733030731082</v>
      </c>
      <c r="V142" s="85">
        <v>393.42692371080955</v>
      </c>
      <c r="W142" s="85">
        <v>391.76903811969868</v>
      </c>
      <c r="X142" s="85">
        <v>386.18665023349132</v>
      </c>
      <c r="Y142" s="85">
        <v>383.47838099038773</v>
      </c>
      <c r="Z142" s="85">
        <v>378.39702494679204</v>
      </c>
      <c r="AA142" s="85">
        <v>376.20531593393741</v>
      </c>
      <c r="AB142" s="85">
        <v>375.16040640206654</v>
      </c>
      <c r="AC142" s="85">
        <v>374.71765181426287</v>
      </c>
      <c r="AD142" s="85">
        <v>373.93286902933943</v>
      </c>
      <c r="AE142" s="85">
        <v>372.29938407397555</v>
      </c>
      <c r="AF142" s="85">
        <v>370.93128828692346</v>
      </c>
      <c r="AG142" s="85">
        <v>369.50466770014469</v>
      </c>
      <c r="AH142" s="85">
        <v>367.57684930170313</v>
      </c>
      <c r="AI142" s="85">
        <v>366.62350989866343</v>
      </c>
      <c r="AJ142" s="85">
        <v>363.72651492529712</v>
      </c>
      <c r="AK142" s="85">
        <v>362.16504930844184</v>
      </c>
      <c r="AL142" s="85">
        <v>361.76224406030138</v>
      </c>
      <c r="AM142" s="85">
        <v>357.4224762248794</v>
      </c>
      <c r="AN142" s="85">
        <v>354.66526160684015</v>
      </c>
      <c r="AO142" s="85">
        <v>355.85059968552719</v>
      </c>
      <c r="AP142" s="85">
        <v>351.36705853362469</v>
      </c>
      <c r="AQ142" s="85">
        <v>352.61572446017431</v>
      </c>
      <c r="AR142" s="85">
        <v>352.7283651042107</v>
      </c>
      <c r="AS142" s="85">
        <v>351.70784875086514</v>
      </c>
      <c r="AT142" s="85">
        <v>352.15389244780084</v>
      </c>
      <c r="AU142" s="85">
        <v>354.38541357654202</v>
      </c>
      <c r="AV142" s="85">
        <v>357.2173357872274</v>
      </c>
      <c r="AW142" s="85">
        <v>361.252004784669</v>
      </c>
      <c r="AX142" s="85">
        <v>363.82429588412271</v>
      </c>
      <c r="AY142" s="85">
        <v>366.73526937435105</v>
      </c>
      <c r="AZ142" s="85">
        <v>370.67710225659499</v>
      </c>
    </row>
    <row r="143" spans="1:52" ht="12" customHeight="1" x14ac:dyDescent="0.45">
      <c r="A143" s="87" t="s">
        <v>20</v>
      </c>
      <c r="B143" s="88">
        <v>105.67462140734081</v>
      </c>
      <c r="C143" s="88">
        <v>113.89320811969715</v>
      </c>
      <c r="D143" s="88">
        <v>101.51334940987968</v>
      </c>
      <c r="E143" s="88">
        <v>113.47270400645455</v>
      </c>
      <c r="F143" s="88">
        <v>133.018126532753</v>
      </c>
      <c r="G143" s="88">
        <v>123.05775623599175</v>
      </c>
      <c r="H143" s="88">
        <v>133.6464077091905</v>
      </c>
      <c r="I143" s="88">
        <v>117.29190302668937</v>
      </c>
      <c r="J143" s="88">
        <v>107.93139852146248</v>
      </c>
      <c r="K143" s="88">
        <v>43.03324257799045</v>
      </c>
      <c r="L143" s="88">
        <v>107.72646816277158</v>
      </c>
      <c r="M143" s="88">
        <v>116.00358683381282</v>
      </c>
      <c r="N143" s="88">
        <v>104.36577300165486</v>
      </c>
      <c r="O143" s="88">
        <v>95.017198189845701</v>
      </c>
      <c r="P143" s="88">
        <v>122.02515461673035</v>
      </c>
      <c r="Q143" s="88">
        <v>105.37730031401182</v>
      </c>
      <c r="R143" s="88">
        <v>101.81454869130289</v>
      </c>
      <c r="S143" s="88">
        <v>104.84671197507276</v>
      </c>
      <c r="T143" s="88">
        <v>80.171498698917929</v>
      </c>
      <c r="U143" s="88">
        <v>76.856282930628225</v>
      </c>
      <c r="V143" s="88">
        <v>74.627565214254062</v>
      </c>
      <c r="W143" s="88">
        <v>73.343524198026046</v>
      </c>
      <c r="X143" s="88">
        <v>67.591042732794932</v>
      </c>
      <c r="Y143" s="88">
        <v>66.882276831837927</v>
      </c>
      <c r="Z143" s="88">
        <v>62.121452510442133</v>
      </c>
      <c r="AA143" s="88">
        <v>59.456734606553269</v>
      </c>
      <c r="AB143" s="88">
        <v>58.996379300728819</v>
      </c>
      <c r="AC143" s="88">
        <v>58.876234561279126</v>
      </c>
      <c r="AD143" s="88">
        <v>58.747730079921155</v>
      </c>
      <c r="AE143" s="88">
        <v>56.865692258022939</v>
      </c>
      <c r="AF143" s="88">
        <v>56.186616403408273</v>
      </c>
      <c r="AG143" s="88">
        <v>55.6249305407853</v>
      </c>
      <c r="AH143" s="88">
        <v>54.124947303151203</v>
      </c>
      <c r="AI143" s="88">
        <v>52.660493638478563</v>
      </c>
      <c r="AJ143" s="88">
        <v>50.635293561009213</v>
      </c>
      <c r="AK143" s="88">
        <v>48.13735085886772</v>
      </c>
      <c r="AL143" s="88">
        <v>46.271488573833331</v>
      </c>
      <c r="AM143" s="88">
        <v>43.565760481862768</v>
      </c>
      <c r="AN143" s="88">
        <v>42.405646334004999</v>
      </c>
      <c r="AO143" s="88">
        <v>37.026426629880469</v>
      </c>
      <c r="AP143" s="88">
        <v>28.897388623351343</v>
      </c>
      <c r="AQ143" s="88">
        <v>27.403514646687977</v>
      </c>
      <c r="AR143" s="88">
        <v>21.096115331260851</v>
      </c>
      <c r="AS143" s="88">
        <v>18.192382293131875</v>
      </c>
      <c r="AT143" s="88">
        <v>15.145510582442478</v>
      </c>
      <c r="AU143" s="88">
        <v>13.757470356521676</v>
      </c>
      <c r="AV143" s="88">
        <v>12.280778771805634</v>
      </c>
      <c r="AW143" s="88">
        <v>8.8703462254434786</v>
      </c>
      <c r="AX143" s="88">
        <v>7.5979286808191713</v>
      </c>
      <c r="AY143" s="88">
        <v>6.0661400436292521</v>
      </c>
      <c r="AZ143" s="88">
        <v>4.9275395223263896</v>
      </c>
    </row>
    <row r="144" spans="1:52" ht="12" customHeight="1" x14ac:dyDescent="0.45">
      <c r="A144" s="87" t="s">
        <v>24</v>
      </c>
      <c r="B144" s="88">
        <v>0</v>
      </c>
      <c r="C144" s="88">
        <v>0</v>
      </c>
      <c r="D144" s="88">
        <v>0</v>
      </c>
      <c r="E144" s="88">
        <v>0</v>
      </c>
      <c r="F144" s="88">
        <v>0</v>
      </c>
      <c r="G144" s="88">
        <v>0</v>
      </c>
      <c r="H144" s="88">
        <v>0</v>
      </c>
      <c r="I144" s="88">
        <v>0</v>
      </c>
      <c r="J144" s="88">
        <v>0</v>
      </c>
      <c r="K144" s="88">
        <v>0</v>
      </c>
      <c r="L144" s="88">
        <v>0</v>
      </c>
      <c r="M144" s="88">
        <v>0</v>
      </c>
      <c r="N144" s="88">
        <v>0</v>
      </c>
      <c r="O144" s="88">
        <v>0</v>
      </c>
      <c r="P144" s="88">
        <v>0</v>
      </c>
      <c r="Q144" s="88">
        <v>0</v>
      </c>
      <c r="R144" s="88">
        <v>0</v>
      </c>
      <c r="S144" s="88">
        <v>0</v>
      </c>
      <c r="T144" s="88">
        <v>0</v>
      </c>
      <c r="U144" s="88">
        <v>0</v>
      </c>
      <c r="V144" s="88">
        <v>0</v>
      </c>
      <c r="W144" s="88">
        <v>0</v>
      </c>
      <c r="X144" s="88">
        <v>0</v>
      </c>
      <c r="Y144" s="88">
        <v>0</v>
      </c>
      <c r="Z144" s="88">
        <v>0</v>
      </c>
      <c r="AA144" s="88">
        <v>0</v>
      </c>
      <c r="AB144" s="88">
        <v>0</v>
      </c>
      <c r="AC144" s="88">
        <v>0</v>
      </c>
      <c r="AD144" s="88">
        <v>0</v>
      </c>
      <c r="AE144" s="88">
        <v>0</v>
      </c>
      <c r="AF144" s="88">
        <v>0</v>
      </c>
      <c r="AG144" s="88">
        <v>0</v>
      </c>
      <c r="AH144" s="88">
        <v>0</v>
      </c>
      <c r="AI144" s="88">
        <v>0</v>
      </c>
      <c r="AJ144" s="88">
        <v>0</v>
      </c>
      <c r="AK144" s="88">
        <v>0</v>
      </c>
      <c r="AL144" s="88">
        <v>0</v>
      </c>
      <c r="AM144" s="88">
        <v>0</v>
      </c>
      <c r="AN144" s="88">
        <v>0</v>
      </c>
      <c r="AO144" s="88">
        <v>0</v>
      </c>
      <c r="AP144" s="88">
        <v>0</v>
      </c>
      <c r="AQ144" s="88">
        <v>0</v>
      </c>
      <c r="AR144" s="88">
        <v>0</v>
      </c>
      <c r="AS144" s="88">
        <v>0</v>
      </c>
      <c r="AT144" s="88">
        <v>0</v>
      </c>
      <c r="AU144" s="88">
        <v>0</v>
      </c>
      <c r="AV144" s="88">
        <v>0</v>
      </c>
      <c r="AW144" s="88">
        <v>0</v>
      </c>
      <c r="AX144" s="88">
        <v>0</v>
      </c>
      <c r="AY144" s="88">
        <v>0</v>
      </c>
      <c r="AZ144" s="88">
        <v>0</v>
      </c>
    </row>
    <row r="145" spans="1:52" ht="12" customHeight="1" x14ac:dyDescent="0.45">
      <c r="A145" s="87" t="s">
        <v>25</v>
      </c>
      <c r="B145" s="88">
        <v>11.445576463112062</v>
      </c>
      <c r="C145" s="88">
        <v>11.676735809985365</v>
      </c>
      <c r="D145" s="88">
        <v>10.94486843998259</v>
      </c>
      <c r="E145" s="88">
        <v>11.286122123260693</v>
      </c>
      <c r="F145" s="88">
        <v>10.56418688005092</v>
      </c>
      <c r="G145" s="88">
        <v>10.026479042434357</v>
      </c>
      <c r="H145" s="88">
        <v>10.898410788968631</v>
      </c>
      <c r="I145" s="88">
        <v>7.5936033512051626</v>
      </c>
      <c r="J145" s="88">
        <v>7.7562519765886888</v>
      </c>
      <c r="K145" s="88">
        <v>3.147515625166514</v>
      </c>
      <c r="L145" s="88">
        <v>5.436624568028507</v>
      </c>
      <c r="M145" s="88">
        <v>5.6001354479200458</v>
      </c>
      <c r="N145" s="88">
        <v>4.9329887852252767</v>
      </c>
      <c r="O145" s="88">
        <v>4.2670310622046852</v>
      </c>
      <c r="P145" s="88">
        <v>3.8953443032441295</v>
      </c>
      <c r="Q145" s="88">
        <v>3.5523519032778004</v>
      </c>
      <c r="R145" s="88">
        <v>3.5473260954209089</v>
      </c>
      <c r="S145" s="88">
        <v>3.7475369106613976</v>
      </c>
      <c r="T145" s="88">
        <v>2.9849538891393279</v>
      </c>
      <c r="U145" s="88">
        <v>2.8459756350323531</v>
      </c>
      <c r="V145" s="88">
        <v>2.7439997957080395</v>
      </c>
      <c r="W145" s="88">
        <v>2.7014228033469205</v>
      </c>
      <c r="X145" s="88">
        <v>2.3505211100511012</v>
      </c>
      <c r="Y145" s="88">
        <v>2.300025423675546</v>
      </c>
      <c r="Z145" s="88">
        <v>2.1520981960130556</v>
      </c>
      <c r="AA145" s="88">
        <v>2.0414488915532747</v>
      </c>
      <c r="AB145" s="88">
        <v>1.9577243153442607</v>
      </c>
      <c r="AC145" s="88">
        <v>1.9297353303402967</v>
      </c>
      <c r="AD145" s="88">
        <v>1.9060945162847671</v>
      </c>
      <c r="AE145" s="88">
        <v>1.8631619263696877</v>
      </c>
      <c r="AF145" s="88">
        <v>1.8252804426068283</v>
      </c>
      <c r="AG145" s="88">
        <v>1.7899032538538031</v>
      </c>
      <c r="AH145" s="88">
        <v>1.729418995104006</v>
      </c>
      <c r="AI145" s="88">
        <v>1.662684800940915</v>
      </c>
      <c r="AJ145" s="88">
        <v>1.5870229559490219</v>
      </c>
      <c r="AK145" s="88">
        <v>1.3820633041096784</v>
      </c>
      <c r="AL145" s="88">
        <v>1.3036081266602557</v>
      </c>
      <c r="AM145" s="88">
        <v>1.1754561520776043</v>
      </c>
      <c r="AN145" s="88">
        <v>1.102496916450094</v>
      </c>
      <c r="AO145" s="88">
        <v>1.0346214546984638</v>
      </c>
      <c r="AP145" s="88">
        <v>0.77856846955795223</v>
      </c>
      <c r="AQ145" s="88">
        <v>0.73678298262684494</v>
      </c>
      <c r="AR145" s="88">
        <v>0.66086118961673768</v>
      </c>
      <c r="AS145" s="88">
        <v>0.57146930962465647</v>
      </c>
      <c r="AT145" s="88">
        <v>0.50419514531952714</v>
      </c>
      <c r="AU145" s="88">
        <v>0.45116626572805352</v>
      </c>
      <c r="AV145" s="88">
        <v>0.394259660462974</v>
      </c>
      <c r="AW145" s="88">
        <v>0.33738686702390536</v>
      </c>
      <c r="AX145" s="88">
        <v>0.29046790793880534</v>
      </c>
      <c r="AY145" s="88">
        <v>0.23274323878270775</v>
      </c>
      <c r="AZ145" s="88">
        <v>0.19214745720061582</v>
      </c>
    </row>
    <row r="146" spans="1:52" ht="12" customHeight="1" x14ac:dyDescent="0.45">
      <c r="A146" s="87" t="s">
        <v>49</v>
      </c>
      <c r="B146" s="88">
        <v>5.4513728988515657</v>
      </c>
      <c r="C146" s="88">
        <v>6.255185005651084</v>
      </c>
      <c r="D146" s="88">
        <v>4.287025733523075</v>
      </c>
      <c r="E146" s="88">
        <v>3.9046411439990525</v>
      </c>
      <c r="F146" s="88">
        <v>2.2373800587240296</v>
      </c>
      <c r="G146" s="88">
        <v>2.3800970980383105</v>
      </c>
      <c r="H146" s="88">
        <v>2.5000410705213296</v>
      </c>
      <c r="I146" s="88">
        <v>2.1381325041946226</v>
      </c>
      <c r="J146" s="88">
        <v>1.7605028150109843</v>
      </c>
      <c r="K146" s="88">
        <v>1.2083385585866704</v>
      </c>
      <c r="L146" s="88">
        <v>2.5368342818134129</v>
      </c>
      <c r="M146" s="88">
        <v>2.086484604003334</v>
      </c>
      <c r="N146" s="88">
        <v>1.7035956339443261</v>
      </c>
      <c r="O146" s="88">
        <v>1.6519386859923535</v>
      </c>
      <c r="P146" s="88">
        <v>2.4974582548683282</v>
      </c>
      <c r="Q146" s="88">
        <v>2.7879896147718011</v>
      </c>
      <c r="R146" s="88">
        <v>2.7201649041036</v>
      </c>
      <c r="S146" s="88">
        <v>2.808593233140392</v>
      </c>
      <c r="T146" s="88">
        <v>1.9668818253145155</v>
      </c>
      <c r="U146" s="88">
        <v>1.7983921178169886</v>
      </c>
      <c r="V146" s="88">
        <v>1.7054146231298113</v>
      </c>
      <c r="W146" s="88">
        <v>1.6374929373803355</v>
      </c>
      <c r="X146" s="88">
        <v>1.3189345563142862</v>
      </c>
      <c r="Y146" s="88">
        <v>1.2982226267840919</v>
      </c>
      <c r="Z146" s="88">
        <v>1.0788712822733788</v>
      </c>
      <c r="AA146" s="88">
        <v>0.97232992712412281</v>
      </c>
      <c r="AB146" s="88">
        <v>0.88490494369596329</v>
      </c>
      <c r="AC146" s="88">
        <v>0.8734260515775959</v>
      </c>
      <c r="AD146" s="88">
        <v>0.86316209737958427</v>
      </c>
      <c r="AE146" s="88">
        <v>0.80186899147797286</v>
      </c>
      <c r="AF146" s="88">
        <v>0.7840868595534366</v>
      </c>
      <c r="AG146" s="88">
        <v>0.75972561549487827</v>
      </c>
      <c r="AH146" s="88">
        <v>0.72524852954569685</v>
      </c>
      <c r="AI146" s="88">
        <v>0.6966166806329851</v>
      </c>
      <c r="AJ146" s="88">
        <v>0.66244139556675163</v>
      </c>
      <c r="AK146" s="88">
        <v>0.61220164910489761</v>
      </c>
      <c r="AL146" s="88">
        <v>0.57674063945881726</v>
      </c>
      <c r="AM146" s="88">
        <v>0.49589255503971191</v>
      </c>
      <c r="AN146" s="88">
        <v>0.47479070068058149</v>
      </c>
      <c r="AO146" s="88">
        <v>0.43605046573728534</v>
      </c>
      <c r="AP146" s="88">
        <v>0.32113289736185779</v>
      </c>
      <c r="AQ146" s="88">
        <v>0.31068382441501852</v>
      </c>
      <c r="AR146" s="88">
        <v>0.25476493942818451</v>
      </c>
      <c r="AS146" s="88">
        <v>0.20637213792136891</v>
      </c>
      <c r="AT146" s="88">
        <v>0.1686170528293699</v>
      </c>
      <c r="AU146" s="88">
        <v>0.1540075162879336</v>
      </c>
      <c r="AV146" s="88">
        <v>0.13780038359029773</v>
      </c>
      <c r="AW146" s="88">
        <v>0.11351199697983932</v>
      </c>
      <c r="AX146" s="88">
        <v>9.9698465253494087E-2</v>
      </c>
      <c r="AY146" s="88">
        <v>8.0342365444167618E-2</v>
      </c>
      <c r="AZ146" s="88">
        <v>6.7439305315652578E-2</v>
      </c>
    </row>
    <row r="147" spans="1:52" ht="12" customHeight="1" x14ac:dyDescent="0.45">
      <c r="A147" s="87" t="s">
        <v>55</v>
      </c>
      <c r="B147" s="88">
        <v>0</v>
      </c>
      <c r="C147" s="88">
        <v>0</v>
      </c>
      <c r="D147" s="88">
        <v>0</v>
      </c>
      <c r="E147" s="88">
        <v>0</v>
      </c>
      <c r="F147" s="88">
        <v>0</v>
      </c>
      <c r="G147" s="88">
        <v>0</v>
      </c>
      <c r="H147" s="88">
        <v>0</v>
      </c>
      <c r="I147" s="88">
        <v>0</v>
      </c>
      <c r="J147" s="88">
        <v>0</v>
      </c>
      <c r="K147" s="88">
        <v>0</v>
      </c>
      <c r="L147" s="88">
        <v>0</v>
      </c>
      <c r="M147" s="88">
        <v>0</v>
      </c>
      <c r="N147" s="88">
        <v>0</v>
      </c>
      <c r="O147" s="88">
        <v>0</v>
      </c>
      <c r="P147" s="88">
        <v>0</v>
      </c>
      <c r="Q147" s="88">
        <v>0</v>
      </c>
      <c r="R147" s="88">
        <v>0</v>
      </c>
      <c r="S147" s="88">
        <v>4.1413865198262702E-5</v>
      </c>
      <c r="T147" s="88">
        <v>1.4696832305149045E-3</v>
      </c>
      <c r="U147" s="88">
        <v>1.5044729672251608E-3</v>
      </c>
      <c r="V147" s="88">
        <v>1.4948706414347418E-3</v>
      </c>
      <c r="W147" s="88">
        <v>1.5520339070609257E-3</v>
      </c>
      <c r="X147" s="88">
        <v>1.7107949433839262E-3</v>
      </c>
      <c r="Y147" s="88">
        <v>1.6715253678341376E-3</v>
      </c>
      <c r="Z147" s="88">
        <v>1.7394001398925072E-3</v>
      </c>
      <c r="AA147" s="88">
        <v>1.7949779215503609E-3</v>
      </c>
      <c r="AB147" s="88">
        <v>1.7776030044502169E-3</v>
      </c>
      <c r="AC147" s="88">
        <v>1.7361141424056248E-3</v>
      </c>
      <c r="AD147" s="88">
        <v>1.6940820121754039E-3</v>
      </c>
      <c r="AE147" s="88">
        <v>1.664349449971801E-3</v>
      </c>
      <c r="AF147" s="88">
        <v>1.6083089905776617E-3</v>
      </c>
      <c r="AG147" s="88">
        <v>1.5482406484811117E-3</v>
      </c>
      <c r="AH147" s="88">
        <v>1.4748353040721144E-3</v>
      </c>
      <c r="AI147" s="88">
        <v>1.4047436610021618E-3</v>
      </c>
      <c r="AJ147" s="88">
        <v>1.3259742460981297E-3</v>
      </c>
      <c r="AK147" s="88">
        <v>1.2163289146665439E-3</v>
      </c>
      <c r="AL147" s="88">
        <v>1.1264547691082431E-3</v>
      </c>
      <c r="AM147" s="88">
        <v>9.8320091396267534E-4</v>
      </c>
      <c r="AN147" s="88">
        <v>9.0936676203146245E-4</v>
      </c>
      <c r="AO147" s="88">
        <v>7.9169119262500359E-4</v>
      </c>
      <c r="AP147" s="88">
        <v>5.4173056523252304E-4</v>
      </c>
      <c r="AQ147" s="88">
        <v>5.0294358012683985E-4</v>
      </c>
      <c r="AR147" s="88">
        <v>3.6077531092185052E-4</v>
      </c>
      <c r="AS147" s="88">
        <v>2.4175860875587929E-4</v>
      </c>
      <c r="AT147" s="88">
        <v>1.9366233015777923E-4</v>
      </c>
      <c r="AU147" s="88">
        <v>1.7017703219458189E-4</v>
      </c>
      <c r="AV147" s="88">
        <v>1.4708075574712326E-4</v>
      </c>
      <c r="AW147" s="88">
        <v>1.0523869558951897E-4</v>
      </c>
      <c r="AX147" s="88">
        <v>8.782999549273519E-5</v>
      </c>
      <c r="AY147" s="88">
        <v>6.9063887160738263E-5</v>
      </c>
      <c r="AZ147" s="88">
        <v>5.5708191363865071E-5</v>
      </c>
    </row>
    <row r="148" spans="1:52" ht="12" customHeight="1" x14ac:dyDescent="0.45">
      <c r="A148" s="87" t="s">
        <v>67</v>
      </c>
      <c r="B148" s="88">
        <v>165.99317825304252</v>
      </c>
      <c r="C148" s="88">
        <v>140.27695435865724</v>
      </c>
      <c r="D148" s="88">
        <v>130.28738945017332</v>
      </c>
      <c r="E148" s="88">
        <v>143.00079964886265</v>
      </c>
      <c r="F148" s="88">
        <v>142.51378663998739</v>
      </c>
      <c r="G148" s="88">
        <v>136.90816325667163</v>
      </c>
      <c r="H148" s="88">
        <v>157.50045200088212</v>
      </c>
      <c r="I148" s="88">
        <v>128.64785886725525</v>
      </c>
      <c r="J148" s="88">
        <v>116.30738568063911</v>
      </c>
      <c r="K148" s="88">
        <v>111.40863080496885</v>
      </c>
      <c r="L148" s="88">
        <v>169.34971246599142</v>
      </c>
      <c r="M148" s="88">
        <v>84.095470912073807</v>
      </c>
      <c r="N148" s="88">
        <v>74.306921941657976</v>
      </c>
      <c r="O148" s="88">
        <v>72.698210609465235</v>
      </c>
      <c r="P148" s="88">
        <v>20.941369911529076</v>
      </c>
      <c r="Q148" s="88">
        <v>9.2757387501685784</v>
      </c>
      <c r="R148" s="88">
        <v>10.102768792917686</v>
      </c>
      <c r="S148" s="88">
        <v>11.457046905328481</v>
      </c>
      <c r="T148" s="88">
        <v>10.203206544698116</v>
      </c>
      <c r="U148" s="88">
        <v>9.3164997184250478</v>
      </c>
      <c r="V148" s="88">
        <v>7.5144241011023523</v>
      </c>
      <c r="W148" s="88">
        <v>7.4486081641108024</v>
      </c>
      <c r="X148" s="88">
        <v>6.7008512654360866</v>
      </c>
      <c r="Y148" s="88">
        <v>5.3713157504881579</v>
      </c>
      <c r="Z148" s="88">
        <v>4.4746160497851415</v>
      </c>
      <c r="AA148" s="88">
        <v>3.6927221648606889</v>
      </c>
      <c r="AB148" s="88">
        <v>3.650699219890023</v>
      </c>
      <c r="AC148" s="88">
        <v>3.5984990358972553</v>
      </c>
      <c r="AD148" s="88">
        <v>3.5388663429711502</v>
      </c>
      <c r="AE148" s="88">
        <v>3.3844971521804585</v>
      </c>
      <c r="AF148" s="88">
        <v>3.318305774958267</v>
      </c>
      <c r="AG148" s="88">
        <v>3.2355582506907448</v>
      </c>
      <c r="AH148" s="88">
        <v>3.1492670226987283</v>
      </c>
      <c r="AI148" s="88">
        <v>3.0674257547928403</v>
      </c>
      <c r="AJ148" s="88">
        <v>2.9698106456187934</v>
      </c>
      <c r="AK148" s="88">
        <v>2.8665257735514493</v>
      </c>
      <c r="AL148" s="88">
        <v>2.7727887022689135</v>
      </c>
      <c r="AM148" s="88">
        <v>2.2639461542666051</v>
      </c>
      <c r="AN148" s="88">
        <v>1.183303555169225</v>
      </c>
      <c r="AO148" s="88">
        <v>1.1020880495745968</v>
      </c>
      <c r="AP148" s="88">
        <v>0.78456592136517478</v>
      </c>
      <c r="AQ148" s="88">
        <v>0.49683562650761032</v>
      </c>
      <c r="AR148" s="88">
        <v>0.29963247183082531</v>
      </c>
      <c r="AS148" s="88">
        <v>9.3255260996395084E-2</v>
      </c>
      <c r="AT148" s="88">
        <v>7.5186880030596037E-2</v>
      </c>
      <c r="AU148" s="88">
        <v>6.3174109338259468E-2</v>
      </c>
      <c r="AV148" s="88">
        <v>5.0781272833770603E-2</v>
      </c>
      <c r="AW148" s="88">
        <v>3.6493921645451108E-2</v>
      </c>
      <c r="AX148" s="88">
        <v>2.8443136056804166E-2</v>
      </c>
      <c r="AY148" s="88">
        <v>2.0299312860173623E-2</v>
      </c>
      <c r="AZ148" s="88">
        <v>1.5348615761407308E-2</v>
      </c>
    </row>
    <row r="149" spans="1:52" ht="12" customHeight="1" x14ac:dyDescent="0.45">
      <c r="A149" s="87" t="s">
        <v>50</v>
      </c>
      <c r="B149" s="88">
        <v>208.35873625253413</v>
      </c>
      <c r="C149" s="88">
        <v>213.06299246226871</v>
      </c>
      <c r="D149" s="88">
        <v>210.21903099418398</v>
      </c>
      <c r="E149" s="88">
        <v>197.98727831731543</v>
      </c>
      <c r="F149" s="88">
        <v>197.47407630809849</v>
      </c>
      <c r="G149" s="88">
        <v>187.49774017103704</v>
      </c>
      <c r="H149" s="88">
        <v>211.96443928121653</v>
      </c>
      <c r="I149" s="88">
        <v>234.40189007172543</v>
      </c>
      <c r="J149" s="88">
        <v>232.15102520800093</v>
      </c>
      <c r="K149" s="88">
        <v>95.571673132603522</v>
      </c>
      <c r="L149" s="88">
        <v>171.70332140094231</v>
      </c>
      <c r="M149" s="88">
        <v>182.02011098139488</v>
      </c>
      <c r="N149" s="88">
        <v>144.97641520805274</v>
      </c>
      <c r="O149" s="88">
        <v>141.95783259915547</v>
      </c>
      <c r="P149" s="88">
        <v>163.4486792784528</v>
      </c>
      <c r="Q149" s="88">
        <v>155.19427439337667</v>
      </c>
      <c r="R149" s="88">
        <v>152.04096533224111</v>
      </c>
      <c r="S149" s="88">
        <v>157.66901301752694</v>
      </c>
      <c r="T149" s="88">
        <v>151.0045794035839</v>
      </c>
      <c r="U149" s="88">
        <v>146.42549313565974</v>
      </c>
      <c r="V149" s="88">
        <v>143.68294369913835</v>
      </c>
      <c r="W149" s="88">
        <v>142.52148609946494</v>
      </c>
      <c r="X149" s="88">
        <v>136.41559434229637</v>
      </c>
      <c r="Y149" s="88">
        <v>134.42372250296106</v>
      </c>
      <c r="Z149" s="88">
        <v>129.29371839032245</v>
      </c>
      <c r="AA149" s="88">
        <v>125.32185478170842</v>
      </c>
      <c r="AB149" s="88">
        <v>124.08827972874714</v>
      </c>
      <c r="AC149" s="88">
        <v>123.37239453061855</v>
      </c>
      <c r="AD149" s="88">
        <v>122.62524739376443</v>
      </c>
      <c r="AE149" s="88">
        <v>121.04608758550239</v>
      </c>
      <c r="AF149" s="88">
        <v>119.8178230466424</v>
      </c>
      <c r="AG149" s="88">
        <v>118.56093881579621</v>
      </c>
      <c r="AH149" s="88">
        <v>116.55776571287068</v>
      </c>
      <c r="AI149" s="88">
        <v>114.70680134372994</v>
      </c>
      <c r="AJ149" s="88">
        <v>112.19816793067874</v>
      </c>
      <c r="AK149" s="88">
        <v>109.08436882226211</v>
      </c>
      <c r="AL149" s="88">
        <v>106.27186467229656</v>
      </c>
      <c r="AM149" s="88">
        <v>100.72688630763416</v>
      </c>
      <c r="AN149" s="88">
        <v>95.109078937591349</v>
      </c>
      <c r="AO149" s="88">
        <v>89.898512141480353</v>
      </c>
      <c r="AP149" s="88">
        <v>78.419760630164959</v>
      </c>
      <c r="AQ149" s="88">
        <v>76.102160074052478</v>
      </c>
      <c r="AR149" s="88">
        <v>67.100159123879465</v>
      </c>
      <c r="AS149" s="88">
        <v>59.176669532968624</v>
      </c>
      <c r="AT149" s="88">
        <v>56.164557644871287</v>
      </c>
      <c r="AU149" s="88">
        <v>54.270168516617453</v>
      </c>
      <c r="AV149" s="88">
        <v>52.217650617231961</v>
      </c>
      <c r="AW149" s="88">
        <v>47.707213584225983</v>
      </c>
      <c r="AX149" s="88">
        <v>45.655695722297082</v>
      </c>
      <c r="AY149" s="88">
        <v>43.132980676791789</v>
      </c>
      <c r="AZ149" s="88">
        <v>40.971660663875078</v>
      </c>
    </row>
    <row r="150" spans="1:52" ht="12" customHeight="1" x14ac:dyDescent="0.45">
      <c r="A150" s="87" t="s">
        <v>56</v>
      </c>
      <c r="B150" s="88">
        <v>0</v>
      </c>
      <c r="C150" s="88">
        <v>0</v>
      </c>
      <c r="D150" s="88">
        <v>0</v>
      </c>
      <c r="E150" s="88">
        <v>0</v>
      </c>
      <c r="F150" s="88">
        <v>0</v>
      </c>
      <c r="G150" s="88">
        <v>0</v>
      </c>
      <c r="H150" s="88">
        <v>0</v>
      </c>
      <c r="I150" s="88">
        <v>0</v>
      </c>
      <c r="J150" s="88">
        <v>0</v>
      </c>
      <c r="K150" s="88">
        <v>0</v>
      </c>
      <c r="L150" s="88">
        <v>0</v>
      </c>
      <c r="M150" s="88">
        <v>0</v>
      </c>
      <c r="N150" s="88">
        <v>0</v>
      </c>
      <c r="O150" s="88">
        <v>0</v>
      </c>
      <c r="P150" s="88">
        <v>0</v>
      </c>
      <c r="Q150" s="88">
        <v>0</v>
      </c>
      <c r="R150" s="88">
        <v>0</v>
      </c>
      <c r="S150" s="88">
        <v>0</v>
      </c>
      <c r="T150" s="88">
        <v>0</v>
      </c>
      <c r="U150" s="88">
        <v>0</v>
      </c>
      <c r="V150" s="88">
        <v>0</v>
      </c>
      <c r="W150" s="88">
        <v>0</v>
      </c>
      <c r="X150" s="88">
        <v>0</v>
      </c>
      <c r="Y150" s="88">
        <v>0</v>
      </c>
      <c r="Z150" s="88">
        <v>0</v>
      </c>
      <c r="AA150" s="88">
        <v>0</v>
      </c>
      <c r="AB150" s="88">
        <v>0</v>
      </c>
      <c r="AC150" s="88">
        <v>0</v>
      </c>
      <c r="AD150" s="88">
        <v>0</v>
      </c>
      <c r="AE150" s="88">
        <v>0</v>
      </c>
      <c r="AF150" s="88">
        <v>0</v>
      </c>
      <c r="AG150" s="88">
        <v>0</v>
      </c>
      <c r="AH150" s="88">
        <v>0</v>
      </c>
      <c r="AI150" s="88">
        <v>0</v>
      </c>
      <c r="AJ150" s="88">
        <v>0</v>
      </c>
      <c r="AK150" s="88">
        <v>0</v>
      </c>
      <c r="AL150" s="88">
        <v>0</v>
      </c>
      <c r="AM150" s="88">
        <v>0</v>
      </c>
      <c r="AN150" s="88">
        <v>0</v>
      </c>
      <c r="AO150" s="88">
        <v>0</v>
      </c>
      <c r="AP150" s="88">
        <v>0</v>
      </c>
      <c r="AQ150" s="88">
        <v>0</v>
      </c>
      <c r="AR150" s="88">
        <v>0</v>
      </c>
      <c r="AS150" s="88">
        <v>0</v>
      </c>
      <c r="AT150" s="88">
        <v>0</v>
      </c>
      <c r="AU150" s="88">
        <v>0</v>
      </c>
      <c r="AV150" s="88">
        <v>0</v>
      </c>
      <c r="AW150" s="88">
        <v>0</v>
      </c>
      <c r="AX150" s="88">
        <v>0</v>
      </c>
      <c r="AY150" s="88">
        <v>0</v>
      </c>
      <c r="AZ150" s="88">
        <v>0</v>
      </c>
    </row>
    <row r="151" spans="1:52" ht="12" customHeight="1" x14ac:dyDescent="0.45">
      <c r="A151" s="87" t="s">
        <v>59</v>
      </c>
      <c r="B151" s="88">
        <v>1.2130630195042476</v>
      </c>
      <c r="C151" s="88">
        <v>1.7204200857089524</v>
      </c>
      <c r="D151" s="88">
        <v>0.94627048581968864</v>
      </c>
      <c r="E151" s="88">
        <v>0.99879963513905712</v>
      </c>
      <c r="F151" s="88">
        <v>3.289382250863794</v>
      </c>
      <c r="G151" s="88">
        <v>4.8998653928863529</v>
      </c>
      <c r="H151" s="88">
        <v>12.012783845965584</v>
      </c>
      <c r="I151" s="88">
        <v>9.1021191755506425</v>
      </c>
      <c r="J151" s="88">
        <v>14.857278665894349</v>
      </c>
      <c r="K151" s="88">
        <v>14.95348789733691</v>
      </c>
      <c r="L151" s="88">
        <v>16.454745725327488</v>
      </c>
      <c r="M151" s="88">
        <v>15.228523809281361</v>
      </c>
      <c r="N151" s="88">
        <v>14.242948150183603</v>
      </c>
      <c r="O151" s="88">
        <v>11.894064686302373</v>
      </c>
      <c r="P151" s="88">
        <v>10.117859458541604</v>
      </c>
      <c r="Q151" s="88">
        <v>6.6349668683587195</v>
      </c>
      <c r="R151" s="88">
        <v>6.4099126200056054</v>
      </c>
      <c r="S151" s="88">
        <v>6.8358751945683069</v>
      </c>
      <c r="T151" s="88">
        <v>7.0274773754235733</v>
      </c>
      <c r="U151" s="88">
        <v>7.1003121986002791</v>
      </c>
      <c r="V151" s="88">
        <v>7.1514935166835629</v>
      </c>
      <c r="W151" s="88">
        <v>7.5527109851393686</v>
      </c>
      <c r="X151" s="88">
        <v>8.1154943436261426</v>
      </c>
      <c r="Y151" s="88">
        <v>8.3801578109011352</v>
      </c>
      <c r="Z151" s="88">
        <v>8.9318258914247437</v>
      </c>
      <c r="AA151" s="88">
        <v>9.3696705880385434</v>
      </c>
      <c r="AB151" s="88">
        <v>9.6354140362337688</v>
      </c>
      <c r="AC151" s="88">
        <v>9.8649707150089636</v>
      </c>
      <c r="AD151" s="88">
        <v>10.093478010229234</v>
      </c>
      <c r="AE151" s="88">
        <v>10.366058401061991</v>
      </c>
      <c r="AF151" s="88">
        <v>10.615416597219699</v>
      </c>
      <c r="AG151" s="88">
        <v>10.849086516566038</v>
      </c>
      <c r="AH151" s="88">
        <v>11.041970130022568</v>
      </c>
      <c r="AI151" s="88">
        <v>11.394708162348998</v>
      </c>
      <c r="AJ151" s="88">
        <v>11.812518767646203</v>
      </c>
      <c r="AK151" s="88">
        <v>12.227869534403629</v>
      </c>
      <c r="AL151" s="88">
        <v>12.974325113557141</v>
      </c>
      <c r="AM151" s="88">
        <v>13.931438429822318</v>
      </c>
      <c r="AN151" s="88">
        <v>14.767586714121073</v>
      </c>
      <c r="AO151" s="88">
        <v>16.84778107325689</v>
      </c>
      <c r="AP151" s="88">
        <v>17.635613846583624</v>
      </c>
      <c r="AQ151" s="88">
        <v>18.276063177077251</v>
      </c>
      <c r="AR151" s="88">
        <v>19.087485256504134</v>
      </c>
      <c r="AS151" s="88">
        <v>19.524558458824902</v>
      </c>
      <c r="AT151" s="88">
        <v>20.611866732286277</v>
      </c>
      <c r="AU151" s="88">
        <v>21.601919708485319</v>
      </c>
      <c r="AV151" s="88">
        <v>22.594168925302782</v>
      </c>
      <c r="AW151" s="88">
        <v>23.864410984146112</v>
      </c>
      <c r="AX151" s="88">
        <v>24.86603607006813</v>
      </c>
      <c r="AY151" s="88">
        <v>26.021357264024523</v>
      </c>
      <c r="AZ151" s="88">
        <v>27.12650927915227</v>
      </c>
    </row>
    <row r="152" spans="1:52" ht="12" customHeight="1" x14ac:dyDescent="0.45">
      <c r="A152" s="87" t="s">
        <v>35</v>
      </c>
      <c r="B152" s="88">
        <v>43.681724872807649</v>
      </c>
      <c r="C152" s="88">
        <v>48.680833247422143</v>
      </c>
      <c r="D152" s="88">
        <v>40.996067811311249</v>
      </c>
      <c r="E152" s="88">
        <v>49.605550880412636</v>
      </c>
      <c r="F152" s="88">
        <v>45.567620916086213</v>
      </c>
      <c r="G152" s="88">
        <v>45.834522196566503</v>
      </c>
      <c r="H152" s="88">
        <v>33.14691180474226</v>
      </c>
      <c r="I152" s="88">
        <v>28.388833303014987</v>
      </c>
      <c r="J152" s="88">
        <v>27.45415266232191</v>
      </c>
      <c r="K152" s="88">
        <v>146.46841679982924</v>
      </c>
      <c r="L152" s="88">
        <v>49.916462938545834</v>
      </c>
      <c r="M152" s="88">
        <v>55.536840801580048</v>
      </c>
      <c r="N152" s="88">
        <v>94.2106477921118</v>
      </c>
      <c r="O152" s="88">
        <v>74.97570829456869</v>
      </c>
      <c r="P152" s="88">
        <v>75.477933499256878</v>
      </c>
      <c r="Q152" s="88">
        <v>131.49884573149575</v>
      </c>
      <c r="R152" s="88">
        <v>134.04980184736868</v>
      </c>
      <c r="S152" s="88">
        <v>139.06353299487341</v>
      </c>
      <c r="T152" s="88">
        <v>150.38068593906922</v>
      </c>
      <c r="U152" s="88">
        <v>152.765304629632</v>
      </c>
      <c r="V152" s="88">
        <v>155.57204522605298</v>
      </c>
      <c r="W152" s="88">
        <v>156.07111006067049</v>
      </c>
      <c r="X152" s="88">
        <v>163.00154476730447</v>
      </c>
      <c r="Y152" s="88">
        <v>164.06443923363045</v>
      </c>
      <c r="Z152" s="88">
        <v>169.36291955690589</v>
      </c>
      <c r="AA152" s="88">
        <v>174.11418370213374</v>
      </c>
      <c r="AB152" s="88">
        <v>174.58571884751342</v>
      </c>
      <c r="AC152" s="88">
        <v>174.75928397809494</v>
      </c>
      <c r="AD152" s="88">
        <v>174.61605572254527</v>
      </c>
      <c r="AE152" s="88">
        <v>176.22122429524862</v>
      </c>
      <c r="AF152" s="88">
        <v>176.49116931494626</v>
      </c>
      <c r="AG152" s="88">
        <v>176.60320187580015</v>
      </c>
      <c r="AH152" s="88">
        <v>177.92672946292049</v>
      </c>
      <c r="AI152" s="88">
        <v>179.86467719829747</v>
      </c>
      <c r="AJ152" s="88">
        <v>181.05736279729877</v>
      </c>
      <c r="AK152" s="88">
        <v>184.78917664963157</v>
      </c>
      <c r="AL152" s="88">
        <v>188.24564054583979</v>
      </c>
      <c r="AM152" s="88">
        <v>190.0843676318506</v>
      </c>
      <c r="AN152" s="88">
        <v>192.00767594524976</v>
      </c>
      <c r="AO152" s="88">
        <v>201.68672819126795</v>
      </c>
      <c r="AP152" s="88">
        <v>214.22478944912629</v>
      </c>
      <c r="AQ152" s="88">
        <v>217.70122395565309</v>
      </c>
      <c r="AR152" s="88">
        <v>230.75852225348916</v>
      </c>
      <c r="AS152" s="88">
        <v>239.67966646440161</v>
      </c>
      <c r="AT152" s="88">
        <v>244.19090723992451</v>
      </c>
      <c r="AU152" s="88">
        <v>248.62625490100555</v>
      </c>
      <c r="AV152" s="88">
        <v>253.893303093111</v>
      </c>
      <c r="AW152" s="88">
        <v>264.62056184160423</v>
      </c>
      <c r="AX152" s="88">
        <v>269.39120704792782</v>
      </c>
      <c r="AY152" s="88">
        <v>274.86661744347401</v>
      </c>
      <c r="AZ152" s="88">
        <v>280.53895072402912</v>
      </c>
    </row>
    <row r="153" spans="1:52" ht="12" customHeight="1" x14ac:dyDescent="0.45">
      <c r="A153" s="87" t="s">
        <v>36</v>
      </c>
      <c r="B153" s="88">
        <v>0</v>
      </c>
      <c r="C153" s="88">
        <v>0</v>
      </c>
      <c r="D153" s="88">
        <v>0</v>
      </c>
      <c r="E153" s="88">
        <v>0</v>
      </c>
      <c r="F153" s="88">
        <v>0</v>
      </c>
      <c r="G153" s="88">
        <v>0</v>
      </c>
      <c r="H153" s="88">
        <v>0</v>
      </c>
      <c r="I153" s="88">
        <v>0</v>
      </c>
      <c r="J153" s="88">
        <v>0</v>
      </c>
      <c r="K153" s="88">
        <v>0</v>
      </c>
      <c r="L153" s="88">
        <v>0</v>
      </c>
      <c r="M153" s="88">
        <v>0</v>
      </c>
      <c r="N153" s="88">
        <v>0</v>
      </c>
      <c r="O153" s="88">
        <v>0</v>
      </c>
      <c r="P153" s="88">
        <v>0</v>
      </c>
      <c r="Q153" s="88">
        <v>0</v>
      </c>
      <c r="R153" s="88">
        <v>0</v>
      </c>
      <c r="S153" s="88">
        <v>6.4300590894009833E-3</v>
      </c>
      <c r="T153" s="88">
        <v>0.31771096059637594</v>
      </c>
      <c r="U153" s="88">
        <v>0.35756546854896881</v>
      </c>
      <c r="V153" s="88">
        <v>0.4275426640989507</v>
      </c>
      <c r="W153" s="88">
        <v>0.49113083765275761</v>
      </c>
      <c r="X153" s="88">
        <v>0.69095632072451696</v>
      </c>
      <c r="Y153" s="88">
        <v>0.75654928474152416</v>
      </c>
      <c r="Z153" s="88">
        <v>0.9797836694852905</v>
      </c>
      <c r="AA153" s="88">
        <v>1.2345762940437741</v>
      </c>
      <c r="AB153" s="88">
        <v>1.3595084069086731</v>
      </c>
      <c r="AC153" s="88">
        <v>1.4413714973037368</v>
      </c>
      <c r="AD153" s="88">
        <v>1.5405407842316703</v>
      </c>
      <c r="AE153" s="88">
        <v>1.749129114661496</v>
      </c>
      <c r="AF153" s="88">
        <v>1.8909815385977156</v>
      </c>
      <c r="AG153" s="88">
        <v>2.0797745905090737</v>
      </c>
      <c r="AH153" s="88">
        <v>2.3200273100856776</v>
      </c>
      <c r="AI153" s="88">
        <v>2.5686975757806607</v>
      </c>
      <c r="AJ153" s="88">
        <v>2.8025708972835348</v>
      </c>
      <c r="AK153" s="88">
        <v>3.0642763875961481</v>
      </c>
      <c r="AL153" s="88">
        <v>3.3446612316174917</v>
      </c>
      <c r="AM153" s="88">
        <v>5.1777453114116803</v>
      </c>
      <c r="AN153" s="88">
        <v>7.6137731368110737</v>
      </c>
      <c r="AO153" s="88">
        <v>7.8175999884385146</v>
      </c>
      <c r="AP153" s="88">
        <v>10.304696965548244</v>
      </c>
      <c r="AQ153" s="88">
        <v>11.587957229573924</v>
      </c>
      <c r="AR153" s="88">
        <v>13.470463762890379</v>
      </c>
      <c r="AS153" s="88">
        <v>14.263233534386979</v>
      </c>
      <c r="AT153" s="88">
        <v>15.292857507766648</v>
      </c>
      <c r="AU153" s="88">
        <v>15.461082025525544</v>
      </c>
      <c r="AV153" s="88">
        <v>15.648445982133229</v>
      </c>
      <c r="AW153" s="88">
        <v>15.701974124904382</v>
      </c>
      <c r="AX153" s="88">
        <v>15.894731023765917</v>
      </c>
      <c r="AY153" s="88">
        <v>16.3147199654573</v>
      </c>
      <c r="AZ153" s="88">
        <v>16.837450980743064</v>
      </c>
    </row>
    <row r="154" spans="1:52" ht="12" customHeight="1" x14ac:dyDescent="0.45">
      <c r="A154" s="89" t="s">
        <v>68</v>
      </c>
      <c r="B154" s="90">
        <v>176.11936986888347</v>
      </c>
      <c r="C154" s="90">
        <v>178.39296275468789</v>
      </c>
      <c r="D154" s="90">
        <v>187.00605381092885</v>
      </c>
      <c r="E154" s="90">
        <v>192.11290251502078</v>
      </c>
      <c r="F154" s="90">
        <v>231.59823605537423</v>
      </c>
      <c r="G154" s="90">
        <v>284.50537975675388</v>
      </c>
      <c r="H154" s="90">
        <v>258.29411728823925</v>
      </c>
      <c r="I154" s="90">
        <v>293.16822152766417</v>
      </c>
      <c r="J154" s="90">
        <v>320.63366249124505</v>
      </c>
      <c r="K154" s="90">
        <v>252.38111483456794</v>
      </c>
      <c r="L154" s="90">
        <v>249.37566161881261</v>
      </c>
      <c r="M154" s="90">
        <v>267.14903193430581</v>
      </c>
      <c r="N154" s="90">
        <v>299.50809080885762</v>
      </c>
      <c r="O154" s="90">
        <v>231.33531807583799</v>
      </c>
      <c r="P154" s="90">
        <v>266.10885226167653</v>
      </c>
      <c r="Q154" s="90">
        <v>258.75008345144801</v>
      </c>
      <c r="R154" s="90">
        <v>249.81796245600097</v>
      </c>
      <c r="S154" s="90">
        <v>262.3260641144492</v>
      </c>
      <c r="T154" s="90">
        <v>257.8306844424593</v>
      </c>
      <c r="U154" s="90">
        <v>258.16641897291987</v>
      </c>
      <c r="V154" s="90">
        <v>256.75737114684875</v>
      </c>
      <c r="W154" s="90">
        <v>256.6101513346581</v>
      </c>
      <c r="X154" s="90">
        <v>257.89033517125137</v>
      </c>
      <c r="Y154" s="90">
        <v>257.0108560469514</v>
      </c>
      <c r="Z154" s="90">
        <v>256.28214206838169</v>
      </c>
      <c r="AA154" s="90">
        <v>256.74586034191628</v>
      </c>
      <c r="AB154" s="90">
        <v>257.88395824259197</v>
      </c>
      <c r="AC154" s="90">
        <v>258.84650630995253</v>
      </c>
      <c r="AD154" s="90">
        <v>259.77671140457204</v>
      </c>
      <c r="AE154" s="90">
        <v>260.81073723778752</v>
      </c>
      <c r="AF154" s="90">
        <v>261.82521321706372</v>
      </c>
      <c r="AG154" s="90">
        <v>262.47096725202334</v>
      </c>
      <c r="AH154" s="90">
        <v>264.05221257897728</v>
      </c>
      <c r="AI154" s="90">
        <v>265.47105167121123</v>
      </c>
      <c r="AJ154" s="90">
        <v>266.18472749852913</v>
      </c>
      <c r="AK154" s="90">
        <v>266.79131588492038</v>
      </c>
      <c r="AL154" s="90">
        <v>268.11697147082856</v>
      </c>
      <c r="AM154" s="90">
        <v>269.84036407968108</v>
      </c>
      <c r="AN154" s="90">
        <v>270.14787492904873</v>
      </c>
      <c r="AO154" s="90">
        <v>271.00598318443855</v>
      </c>
      <c r="AP154" s="90">
        <v>272.55167155454029</v>
      </c>
      <c r="AQ154" s="90">
        <v>273.79208466797417</v>
      </c>
      <c r="AR154" s="90">
        <v>275.62370389135867</v>
      </c>
      <c r="AS154" s="90">
        <v>276.7708500167405</v>
      </c>
      <c r="AT154" s="90">
        <v>278.13153528934572</v>
      </c>
      <c r="AU154" s="90">
        <v>279.90212909146925</v>
      </c>
      <c r="AV154" s="90">
        <v>282.21365704309665</v>
      </c>
      <c r="AW154" s="90">
        <v>283.80585170260792</v>
      </c>
      <c r="AX154" s="90">
        <v>284.13113479579954</v>
      </c>
      <c r="AY154" s="90">
        <v>285.40809547515488</v>
      </c>
      <c r="AZ154" s="90">
        <v>287.4380511540424</v>
      </c>
    </row>
    <row r="155" spans="1:52" ht="12" customHeight="1" x14ac:dyDescent="0.45">
      <c r="A155" s="33"/>
      <c r="B155" s="34"/>
      <c r="C155" s="34"/>
      <c r="D155" s="34"/>
      <c r="E155" s="34"/>
      <c r="F155" s="34"/>
      <c r="G155" s="34"/>
      <c r="H155" s="34"/>
      <c r="I155" s="34"/>
      <c r="J155" s="34"/>
      <c r="K155" s="34"/>
      <c r="L155" s="34"/>
      <c r="M155" s="34"/>
      <c r="N155" s="34"/>
      <c r="O155" s="34"/>
      <c r="P155" s="34"/>
      <c r="Q155" s="34"/>
      <c r="R155" s="34"/>
      <c r="S155" s="34"/>
      <c r="T155" s="34"/>
      <c r="U155" s="34"/>
      <c r="V155" s="34"/>
      <c r="W155" s="34"/>
      <c r="X155" s="34"/>
      <c r="Y155" s="34"/>
      <c r="Z155" s="34"/>
      <c r="AA155" s="34"/>
      <c r="AB155" s="34"/>
      <c r="AC155" s="34"/>
      <c r="AD155" s="34"/>
      <c r="AE155" s="34"/>
      <c r="AF155" s="34"/>
      <c r="AG155" s="34"/>
      <c r="AH155" s="34"/>
      <c r="AI155" s="34"/>
      <c r="AJ155" s="34"/>
      <c r="AK155" s="34"/>
      <c r="AL155" s="34"/>
      <c r="AM155" s="34"/>
      <c r="AN155" s="34"/>
      <c r="AO155" s="34"/>
      <c r="AP155" s="34"/>
      <c r="AQ155" s="34"/>
      <c r="AR155" s="34"/>
      <c r="AS155" s="34"/>
      <c r="AT155" s="34"/>
      <c r="AU155" s="34"/>
      <c r="AV155" s="34"/>
      <c r="AW155" s="34"/>
      <c r="AX155" s="34"/>
      <c r="AY155" s="34"/>
      <c r="AZ155" s="34"/>
    </row>
    <row r="156" spans="1:52" ht="12" customHeight="1" x14ac:dyDescent="0.45">
      <c r="A156" s="27" t="s">
        <v>73</v>
      </c>
      <c r="B156" s="35"/>
      <c r="C156" s="35"/>
      <c r="D156" s="35"/>
      <c r="E156" s="35"/>
      <c r="F156" s="35"/>
      <c r="G156" s="35"/>
      <c r="H156" s="35"/>
      <c r="I156" s="35"/>
      <c r="J156" s="35"/>
      <c r="K156" s="35"/>
      <c r="L156" s="35"/>
      <c r="M156" s="35"/>
      <c r="N156" s="35"/>
      <c r="O156" s="35"/>
      <c r="P156" s="35"/>
      <c r="Q156" s="35"/>
      <c r="R156" s="35"/>
      <c r="S156" s="35"/>
      <c r="T156" s="35"/>
      <c r="U156" s="35"/>
      <c r="V156" s="35"/>
      <c r="W156" s="35"/>
      <c r="X156" s="35"/>
      <c r="Y156" s="35"/>
      <c r="Z156" s="35"/>
      <c r="AA156" s="35"/>
      <c r="AB156" s="35"/>
      <c r="AC156" s="35"/>
      <c r="AD156" s="35"/>
      <c r="AE156" s="35"/>
      <c r="AF156" s="35"/>
      <c r="AG156" s="35"/>
      <c r="AH156" s="35"/>
      <c r="AI156" s="35"/>
      <c r="AJ156" s="35"/>
      <c r="AK156" s="35"/>
      <c r="AL156" s="35"/>
      <c r="AM156" s="35"/>
      <c r="AN156" s="35"/>
      <c r="AO156" s="35"/>
      <c r="AP156" s="35"/>
      <c r="AQ156" s="35"/>
      <c r="AR156" s="35"/>
      <c r="AS156" s="35"/>
      <c r="AT156" s="35"/>
      <c r="AU156" s="35"/>
      <c r="AV156" s="35"/>
      <c r="AW156" s="35"/>
      <c r="AX156" s="35"/>
      <c r="AY156" s="35"/>
      <c r="AZ156" s="35"/>
    </row>
    <row r="157" spans="1:52" ht="12" customHeight="1" x14ac:dyDescent="0.45">
      <c r="A157" s="91" t="s">
        <v>11</v>
      </c>
      <c r="B157" s="92">
        <v>1</v>
      </c>
      <c r="C157" s="92">
        <v>1</v>
      </c>
      <c r="D157" s="92">
        <v>1</v>
      </c>
      <c r="E157" s="92">
        <v>1</v>
      </c>
      <c r="F157" s="92">
        <v>1</v>
      </c>
      <c r="G157" s="92">
        <v>1</v>
      </c>
      <c r="H157" s="92">
        <v>1</v>
      </c>
      <c r="I157" s="92">
        <v>1</v>
      </c>
      <c r="J157" s="92">
        <v>1</v>
      </c>
      <c r="K157" s="92">
        <v>1</v>
      </c>
      <c r="L157" s="92">
        <v>1</v>
      </c>
      <c r="M157" s="92">
        <v>1</v>
      </c>
      <c r="N157" s="92">
        <v>1</v>
      </c>
      <c r="O157" s="92">
        <v>1</v>
      </c>
      <c r="P157" s="92">
        <v>1</v>
      </c>
      <c r="Q157" s="92">
        <v>1</v>
      </c>
      <c r="R157" s="92">
        <v>1</v>
      </c>
      <c r="S157" s="92">
        <v>1</v>
      </c>
      <c r="T157" s="92">
        <v>1</v>
      </c>
      <c r="U157" s="92">
        <v>1</v>
      </c>
      <c r="V157" s="92">
        <v>1</v>
      </c>
      <c r="W157" s="92">
        <v>1</v>
      </c>
      <c r="X157" s="92">
        <v>1</v>
      </c>
      <c r="Y157" s="92">
        <v>1</v>
      </c>
      <c r="Z157" s="92">
        <v>1</v>
      </c>
      <c r="AA157" s="92">
        <v>1</v>
      </c>
      <c r="AB157" s="92">
        <v>1</v>
      </c>
      <c r="AC157" s="92">
        <v>1</v>
      </c>
      <c r="AD157" s="92">
        <v>1</v>
      </c>
      <c r="AE157" s="92">
        <v>1</v>
      </c>
      <c r="AF157" s="92">
        <v>1</v>
      </c>
      <c r="AG157" s="92">
        <v>1</v>
      </c>
      <c r="AH157" s="92">
        <v>1</v>
      </c>
      <c r="AI157" s="92">
        <v>1</v>
      </c>
      <c r="AJ157" s="92">
        <v>1</v>
      </c>
      <c r="AK157" s="92">
        <v>1</v>
      </c>
      <c r="AL157" s="92">
        <v>1</v>
      </c>
      <c r="AM157" s="92">
        <v>1</v>
      </c>
      <c r="AN157" s="92">
        <v>1</v>
      </c>
      <c r="AO157" s="92">
        <v>1</v>
      </c>
      <c r="AP157" s="92">
        <v>1</v>
      </c>
      <c r="AQ157" s="92">
        <v>1</v>
      </c>
      <c r="AR157" s="92">
        <v>1</v>
      </c>
      <c r="AS157" s="92">
        <v>1</v>
      </c>
      <c r="AT157" s="92">
        <v>1</v>
      </c>
      <c r="AU157" s="92">
        <v>1</v>
      </c>
      <c r="AV157" s="92">
        <v>1</v>
      </c>
      <c r="AW157" s="92">
        <v>1</v>
      </c>
      <c r="AX157" s="92">
        <v>1</v>
      </c>
      <c r="AY157" s="92">
        <v>1</v>
      </c>
      <c r="AZ157" s="92">
        <v>1</v>
      </c>
    </row>
    <row r="158" spans="1:52" ht="12" customHeight="1" x14ac:dyDescent="0.45">
      <c r="A158" s="69" t="s">
        <v>47</v>
      </c>
      <c r="B158" s="93">
        <v>1.4986979167347033E-3</v>
      </c>
      <c r="C158" s="93">
        <v>1.4976059911195473E-3</v>
      </c>
      <c r="D158" s="93">
        <v>1.4961366583297394E-3</v>
      </c>
      <c r="E158" s="93">
        <v>1.4965618908150994E-3</v>
      </c>
      <c r="F158" s="93">
        <v>1.4921839447739203E-3</v>
      </c>
      <c r="G158" s="93">
        <v>1.492977993753783E-3</v>
      </c>
      <c r="H158" s="93">
        <v>1.4967611565013682E-3</v>
      </c>
      <c r="I158" s="93">
        <v>1.4981104162261117E-3</v>
      </c>
      <c r="J158" s="93">
        <v>1.5061605863238995E-3</v>
      </c>
      <c r="K158" s="93">
        <v>1.5142790738625748E-3</v>
      </c>
      <c r="L158" s="93">
        <v>1.5165852982319242E-3</v>
      </c>
      <c r="M158" s="93">
        <v>1.5174768390132343E-3</v>
      </c>
      <c r="N158" s="93">
        <v>1.5193526142836657E-3</v>
      </c>
      <c r="O158" s="93">
        <v>1.5192989776350713E-3</v>
      </c>
      <c r="P158" s="93">
        <v>1.5200857108654882E-3</v>
      </c>
      <c r="Q158" s="93">
        <v>1.5187177621355668E-3</v>
      </c>
      <c r="R158" s="93">
        <v>1.2272306377159624E-3</v>
      </c>
      <c r="S158" s="93">
        <v>9.8709301974927413E-4</v>
      </c>
      <c r="T158" s="93">
        <v>7.9770253064653134E-4</v>
      </c>
      <c r="U158" s="93">
        <v>6.2059757702662708E-4</v>
      </c>
      <c r="V158" s="93">
        <v>1.0954912513277514E-3</v>
      </c>
      <c r="W158" s="93">
        <v>8.0895792035184618E-4</v>
      </c>
      <c r="X158" s="93">
        <v>7.6471891372782176E-4</v>
      </c>
      <c r="Y158" s="93">
        <v>5.3863195841388116E-4</v>
      </c>
      <c r="Z158" s="93">
        <v>8.7625998388942826E-4</v>
      </c>
      <c r="AA158" s="93">
        <v>5.3705510087493171E-4</v>
      </c>
      <c r="AB158" s="93">
        <v>3.5543650317727528E-4</v>
      </c>
      <c r="AC158" s="93">
        <v>2.7839191795785194E-4</v>
      </c>
      <c r="AD158" s="93">
        <v>5.8369457878858081E-4</v>
      </c>
      <c r="AE158" s="93">
        <v>3.2874410173292548E-4</v>
      </c>
      <c r="AF158" s="93">
        <v>2.9930460238886418E-4</v>
      </c>
      <c r="AG158" s="93">
        <v>3.162059760390475E-4</v>
      </c>
      <c r="AH158" s="93">
        <v>3.5434255761028754E-4</v>
      </c>
      <c r="AI158" s="93">
        <v>3.6601561852786816E-4</v>
      </c>
      <c r="AJ158" s="93">
        <v>3.9848905769769149E-4</v>
      </c>
      <c r="AK158" s="93">
        <v>4.2330651363072956E-4</v>
      </c>
      <c r="AL158" s="93">
        <v>4.490342077162387E-4</v>
      </c>
      <c r="AM158" s="93">
        <v>4.8779768379205026E-4</v>
      </c>
      <c r="AN158" s="93">
        <v>5.2272408079180675E-4</v>
      </c>
      <c r="AO158" s="93">
        <v>5.5824260986440737E-4</v>
      </c>
      <c r="AP158" s="93">
        <v>5.9688411049778985E-4</v>
      </c>
      <c r="AQ158" s="93">
        <v>6.320355804898055E-4</v>
      </c>
      <c r="AR158" s="93">
        <v>6.7060775006464661E-4</v>
      </c>
      <c r="AS158" s="93">
        <v>7.0908148566005674E-4</v>
      </c>
      <c r="AT158" s="93">
        <v>7.4562618835910597E-4</v>
      </c>
      <c r="AU158" s="93">
        <v>7.8096208536032716E-4</v>
      </c>
      <c r="AV158" s="93">
        <v>8.2297728167449169E-4</v>
      </c>
      <c r="AW158" s="93">
        <v>8.5847809079145246E-4</v>
      </c>
      <c r="AX158" s="93">
        <v>8.9320424691615547E-4</v>
      </c>
      <c r="AY158" s="93">
        <v>9.6984061683962617E-4</v>
      </c>
      <c r="AZ158" s="93">
        <v>1.010080333669456E-3</v>
      </c>
    </row>
    <row r="159" spans="1:52" ht="12" customHeight="1" x14ac:dyDescent="0.45">
      <c r="A159" s="77" t="s">
        <v>48</v>
      </c>
      <c r="B159" s="94">
        <v>1.0892018326173394E-3</v>
      </c>
      <c r="C159" s="94">
        <v>1.0908469674827893E-3</v>
      </c>
      <c r="D159" s="94">
        <v>1.0838485585728042E-3</v>
      </c>
      <c r="E159" s="94">
        <v>1.0876295165003433E-3</v>
      </c>
      <c r="F159" s="94">
        <v>1.0883702597579514E-3</v>
      </c>
      <c r="G159" s="94">
        <v>1.0975233977977721E-3</v>
      </c>
      <c r="H159" s="94">
        <v>1.0951848462983E-3</v>
      </c>
      <c r="I159" s="94">
        <v>1.089469331942729E-3</v>
      </c>
      <c r="J159" s="94">
        <v>1.0940533865026799E-3</v>
      </c>
      <c r="K159" s="94">
        <v>1.0907921943295949E-3</v>
      </c>
      <c r="L159" s="94">
        <v>1.1027794918643564E-3</v>
      </c>
      <c r="M159" s="94">
        <v>1.1091301586721931E-3</v>
      </c>
      <c r="N159" s="94">
        <v>1.111028284977171E-3</v>
      </c>
      <c r="O159" s="94">
        <v>1.0860022965870472E-3</v>
      </c>
      <c r="P159" s="94">
        <v>1.0862684980175593E-3</v>
      </c>
      <c r="Q159" s="94">
        <v>1.0722115260177105E-3</v>
      </c>
      <c r="R159" s="94">
        <v>1.082796260543289E-3</v>
      </c>
      <c r="S159" s="94">
        <v>1.0939095529348996E-3</v>
      </c>
      <c r="T159" s="94">
        <v>1.127579500371454E-3</v>
      </c>
      <c r="U159" s="94">
        <v>1.1363497621686082E-3</v>
      </c>
      <c r="V159" s="94">
        <v>1.135926024572432E-3</v>
      </c>
      <c r="W159" s="94">
        <v>1.1364090612178792E-3</v>
      </c>
      <c r="X159" s="94">
        <v>1.148548524592825E-3</v>
      </c>
      <c r="Y159" s="94">
        <v>1.1574793149732895E-3</v>
      </c>
      <c r="Z159" s="94">
        <v>1.100152426821071E-3</v>
      </c>
      <c r="AA159" s="94">
        <v>1.0989184107147937E-3</v>
      </c>
      <c r="AB159" s="94">
        <v>1.0982361871225829E-3</v>
      </c>
      <c r="AC159" s="94">
        <v>1.0880997948104093E-3</v>
      </c>
      <c r="AD159" s="94">
        <v>1.0828406574927573E-3</v>
      </c>
      <c r="AE159" s="94">
        <v>1.0816473691387335E-3</v>
      </c>
      <c r="AF159" s="94">
        <v>1.0828424040607481E-3</v>
      </c>
      <c r="AG159" s="94">
        <v>1.0785453136009679E-3</v>
      </c>
      <c r="AH159" s="94">
        <v>1.0868007544043118E-3</v>
      </c>
      <c r="AI159" s="94">
        <v>1.0897324161751182E-3</v>
      </c>
      <c r="AJ159" s="94">
        <v>1.0952219394808063E-3</v>
      </c>
      <c r="AK159" s="94">
        <v>1.0974255990003528E-3</v>
      </c>
      <c r="AL159" s="94">
        <v>1.0656387536282876E-3</v>
      </c>
      <c r="AM159" s="94">
        <v>1.0683311107524034E-3</v>
      </c>
      <c r="AN159" s="94">
        <v>1.0714548682891284E-3</v>
      </c>
      <c r="AO159" s="94">
        <v>1.0626348367216471E-3</v>
      </c>
      <c r="AP159" s="94">
        <v>1.0611984868263366E-3</v>
      </c>
      <c r="AQ159" s="94">
        <v>1.0530807104174361E-3</v>
      </c>
      <c r="AR159" s="94">
        <v>1.05109297737584E-3</v>
      </c>
      <c r="AS159" s="94">
        <v>1.0471800306378518E-3</v>
      </c>
      <c r="AT159" s="94">
        <v>1.0489650602690719E-3</v>
      </c>
      <c r="AU159" s="94">
        <v>1.048644587417107E-3</v>
      </c>
      <c r="AV159" s="94">
        <v>1.0484518524936537E-3</v>
      </c>
      <c r="AW159" s="94">
        <v>1.0517956432198395E-3</v>
      </c>
      <c r="AX159" s="94">
        <v>1.0508410249987128E-3</v>
      </c>
      <c r="AY159" s="94">
        <v>1.0514255461240973E-3</v>
      </c>
      <c r="AZ159" s="94">
        <v>1.056419516706939E-3</v>
      </c>
    </row>
    <row r="160" spans="1:52" ht="12" customHeight="1" x14ac:dyDescent="0.45">
      <c r="A160" s="77" t="s">
        <v>51</v>
      </c>
      <c r="B160" s="94">
        <v>7.9930555559184178E-4</v>
      </c>
      <c r="C160" s="94">
        <v>7.9872319526375882E-4</v>
      </c>
      <c r="D160" s="94">
        <v>7.9793955110919431E-4</v>
      </c>
      <c r="E160" s="94">
        <v>7.981663417680532E-4</v>
      </c>
      <c r="F160" s="94">
        <v>7.9583143721275742E-4</v>
      </c>
      <c r="G160" s="94">
        <v>7.9625493000201749E-4</v>
      </c>
      <c r="H160" s="94">
        <v>7.9827261680072989E-4</v>
      </c>
      <c r="I160" s="94">
        <v>7.9899222198725973E-4</v>
      </c>
      <c r="J160" s="94">
        <v>8.0328564603941277E-4</v>
      </c>
      <c r="K160" s="94">
        <v>8.0761550606003971E-4</v>
      </c>
      <c r="L160" s="94">
        <v>8.0884549239035948E-4</v>
      </c>
      <c r="M160" s="94">
        <v>8.0932098080705827E-4</v>
      </c>
      <c r="N160" s="94">
        <v>8.1032139428462179E-4</v>
      </c>
      <c r="O160" s="94">
        <v>8.1029278807203786E-4</v>
      </c>
      <c r="P160" s="94">
        <v>8.1071237912826047E-4</v>
      </c>
      <c r="Q160" s="94">
        <v>8.0998280647230224E-4</v>
      </c>
      <c r="R160" s="94">
        <v>7.7939312109860952E-4</v>
      </c>
      <c r="S160" s="94">
        <v>7.8779938706000454E-4</v>
      </c>
      <c r="T160" s="94">
        <v>8.1243048968164739E-4</v>
      </c>
      <c r="U160" s="94">
        <v>8.2126935053127362E-4</v>
      </c>
      <c r="V160" s="94">
        <v>8.2287243277146373E-4</v>
      </c>
      <c r="W160" s="94">
        <v>8.2216409551283929E-4</v>
      </c>
      <c r="X160" s="94">
        <v>8.298679583518861E-4</v>
      </c>
      <c r="Y160" s="94">
        <v>8.3367477386843457E-4</v>
      </c>
      <c r="Z160" s="94">
        <v>8.3480575651377154E-4</v>
      </c>
      <c r="AA160" s="94">
        <v>8.3577517199654122E-4</v>
      </c>
      <c r="AB160" s="94">
        <v>8.3659709264417045E-4</v>
      </c>
      <c r="AC160" s="94">
        <v>8.3637494284110909E-4</v>
      </c>
      <c r="AD160" s="94">
        <v>8.3654447552246032E-4</v>
      </c>
      <c r="AE160" s="94">
        <v>8.3753153183490205E-4</v>
      </c>
      <c r="AF160" s="94">
        <v>8.4037196435584759E-4</v>
      </c>
      <c r="AG160" s="94">
        <v>8.3163926439185087E-4</v>
      </c>
      <c r="AH160" s="94">
        <v>6.678368112057715E-4</v>
      </c>
      <c r="AI160" s="94">
        <v>6.7535057392680833E-4</v>
      </c>
      <c r="AJ160" s="94">
        <v>6.8343015898288367E-4</v>
      </c>
      <c r="AK160" s="94">
        <v>6.8569770693117037E-4</v>
      </c>
      <c r="AL160" s="94">
        <v>6.9077663648326761E-4</v>
      </c>
      <c r="AM160" s="94">
        <v>6.9544586816207993E-4</v>
      </c>
      <c r="AN160" s="94">
        <v>7.0096044301774687E-4</v>
      </c>
      <c r="AO160" s="94">
        <v>7.0533587291766791E-4</v>
      </c>
      <c r="AP160" s="94">
        <v>7.1584032745328934E-4</v>
      </c>
      <c r="AQ160" s="94">
        <v>7.2549998452235687E-4</v>
      </c>
      <c r="AR160" s="94">
        <v>7.36106794601092E-4</v>
      </c>
      <c r="AS160" s="94">
        <v>7.4596687791686066E-4</v>
      </c>
      <c r="AT160" s="94">
        <v>7.5802779710863787E-4</v>
      </c>
      <c r="AU160" s="94">
        <v>7.6650199351731209E-4</v>
      </c>
      <c r="AV160" s="94">
        <v>7.7810873142522107E-4</v>
      </c>
      <c r="AW160" s="94">
        <v>7.7911119965010361E-4</v>
      </c>
      <c r="AX160" s="94">
        <v>7.8073270064236045E-4</v>
      </c>
      <c r="AY160" s="94">
        <v>7.8787042442071947E-4</v>
      </c>
      <c r="AZ160" s="94">
        <v>7.9237760218293257E-4</v>
      </c>
    </row>
    <row r="161" spans="1:52" ht="12" customHeight="1" x14ac:dyDescent="0.45">
      <c r="A161" s="77" t="s">
        <v>52</v>
      </c>
      <c r="B161" s="94">
        <v>1.9982638889796043E-2</v>
      </c>
      <c r="C161" s="94">
        <v>1.9968079881593968E-2</v>
      </c>
      <c r="D161" s="94">
        <v>1.9948488777729857E-2</v>
      </c>
      <c r="E161" s="94">
        <v>1.9954158544201336E-2</v>
      </c>
      <c r="F161" s="94">
        <v>1.9895785930318939E-2</v>
      </c>
      <c r="G161" s="94">
        <v>1.9906373250050444E-2</v>
      </c>
      <c r="H161" s="94">
        <v>1.9956815420018245E-2</v>
      </c>
      <c r="I161" s="94">
        <v>1.9974805549681486E-2</v>
      </c>
      <c r="J161" s="94">
        <v>2.0082141150985333E-2</v>
      </c>
      <c r="K161" s="94">
        <v>2.0190387651500996E-2</v>
      </c>
      <c r="L161" s="94">
        <v>2.0221137309758986E-2</v>
      </c>
      <c r="M161" s="94">
        <v>2.0233024520176449E-2</v>
      </c>
      <c r="N161" s="94">
        <v>2.0258034857115539E-2</v>
      </c>
      <c r="O161" s="94">
        <v>2.0257319701800947E-2</v>
      </c>
      <c r="P161" s="94">
        <v>2.026780947820651E-2</v>
      </c>
      <c r="Q161" s="94">
        <v>2.0249570161807562E-2</v>
      </c>
      <c r="R161" s="94">
        <v>2.0210320254494242E-2</v>
      </c>
      <c r="S161" s="94">
        <v>2.0414835092144982E-2</v>
      </c>
      <c r="T161" s="94">
        <v>2.1021374673806298E-2</v>
      </c>
      <c r="U161" s="94">
        <v>2.1214407819930853E-2</v>
      </c>
      <c r="V161" s="94">
        <v>2.124443686302753E-2</v>
      </c>
      <c r="W161" s="94">
        <v>2.1265341176579147E-2</v>
      </c>
      <c r="X161" s="94">
        <v>2.1505775597451364E-2</v>
      </c>
      <c r="Y161" s="94">
        <v>2.1664051663259958E-2</v>
      </c>
      <c r="Z161" s="94">
        <v>2.0570777959757969E-2</v>
      </c>
      <c r="AA161" s="94">
        <v>2.0537252315106051E-2</v>
      </c>
      <c r="AB161" s="94">
        <v>2.0515658935372549E-2</v>
      </c>
      <c r="AC161" s="94">
        <v>2.0312124803551556E-2</v>
      </c>
      <c r="AD161" s="94">
        <v>2.0099282079334247E-2</v>
      </c>
      <c r="AE161" s="94">
        <v>2.0115289167695394E-2</v>
      </c>
      <c r="AF161" s="94">
        <v>2.0109647554299389E-2</v>
      </c>
      <c r="AG161" s="94">
        <v>2.0010624840367138E-2</v>
      </c>
      <c r="AH161" s="94">
        <v>2.0168702806747568E-2</v>
      </c>
      <c r="AI161" s="94">
        <v>2.02251785516296E-2</v>
      </c>
      <c r="AJ161" s="94">
        <v>2.0336023600452641E-2</v>
      </c>
      <c r="AK161" s="94">
        <v>2.03897880647427E-2</v>
      </c>
      <c r="AL161" s="94">
        <v>1.996184179209284E-2</v>
      </c>
      <c r="AM161" s="94">
        <v>2.0067219920221577E-2</v>
      </c>
      <c r="AN161" s="94">
        <v>2.0183241383600344E-2</v>
      </c>
      <c r="AO161" s="94">
        <v>2.0168513286780109E-2</v>
      </c>
      <c r="AP161" s="94">
        <v>2.0209126000857561E-2</v>
      </c>
      <c r="AQ161" s="94">
        <v>2.0239517432103244E-2</v>
      </c>
      <c r="AR161" s="94">
        <v>2.0330827184153796E-2</v>
      </c>
      <c r="AS161" s="94">
        <v>2.040839700620898E-2</v>
      </c>
      <c r="AT161" s="94">
        <v>2.055385875963809E-2</v>
      </c>
      <c r="AU161" s="94">
        <v>2.0647109520835153E-2</v>
      </c>
      <c r="AV161" s="94">
        <v>2.0770120537687575E-2</v>
      </c>
      <c r="AW161" s="94">
        <v>2.0937528023026501E-2</v>
      </c>
      <c r="AX161" s="94">
        <v>2.102970060375333E-2</v>
      </c>
      <c r="AY161" s="94">
        <v>2.1253823410583354E-2</v>
      </c>
      <c r="AZ161" s="94">
        <v>2.1732224193008486E-2</v>
      </c>
    </row>
    <row r="162" spans="1:52" ht="12" customHeight="1" x14ac:dyDescent="0.45">
      <c r="A162" s="79" t="s">
        <v>53</v>
      </c>
      <c r="B162" s="95">
        <v>4.9956597224490112E-4</v>
      </c>
      <c r="C162" s="95">
        <v>4.9920199703984913E-4</v>
      </c>
      <c r="D162" s="95">
        <v>4.9871221944324646E-4</v>
      </c>
      <c r="E162" s="95">
        <v>4.9885396360503328E-4</v>
      </c>
      <c r="F162" s="95">
        <v>4.9739464825797352E-4</v>
      </c>
      <c r="G162" s="95">
        <v>4.9765933125126103E-4</v>
      </c>
      <c r="H162" s="95">
        <v>4.9892038550045602E-4</v>
      </c>
      <c r="I162" s="95">
        <v>4.9937013874203724E-4</v>
      </c>
      <c r="J162" s="95">
        <v>5.0205352877463305E-4</v>
      </c>
      <c r="K162" s="95">
        <v>5.0475969128752486E-4</v>
      </c>
      <c r="L162" s="95">
        <v>5.0552843274397454E-4</v>
      </c>
      <c r="M162" s="95">
        <v>5.0582561300441134E-4</v>
      </c>
      <c r="N162" s="95">
        <v>5.0645087142788849E-4</v>
      </c>
      <c r="O162" s="95">
        <v>5.0643299254502362E-4</v>
      </c>
      <c r="P162" s="95">
        <v>5.0669523695516267E-4</v>
      </c>
      <c r="Q162" s="95">
        <v>5.0623925404518887E-4</v>
      </c>
      <c r="R162" s="95">
        <v>5.0564444434705489E-4</v>
      </c>
      <c r="S162" s="95">
        <v>5.1086041082426537E-4</v>
      </c>
      <c r="T162" s="95">
        <v>5.2653826336819922E-4</v>
      </c>
      <c r="U162" s="95">
        <v>5.3212977155375817E-4</v>
      </c>
      <c r="V162" s="95">
        <v>5.3335482744246111E-4</v>
      </c>
      <c r="W162" s="95">
        <v>5.338856173593931E-4</v>
      </c>
      <c r="X162" s="95">
        <v>5.3989816238766801E-4</v>
      </c>
      <c r="Y162" s="95">
        <v>5.4406499340567762E-4</v>
      </c>
      <c r="Z162" s="95">
        <v>5.1105741953129911E-4</v>
      </c>
      <c r="AA162" s="95">
        <v>5.0971262413457123E-4</v>
      </c>
      <c r="AB162" s="95">
        <v>5.0846295712719878E-4</v>
      </c>
      <c r="AC162" s="95">
        <v>5.0059226638416549E-4</v>
      </c>
      <c r="AD162" s="95">
        <v>4.9452283566085329E-4</v>
      </c>
      <c r="AE162" s="95">
        <v>4.9280278869045526E-4</v>
      </c>
      <c r="AF162" s="95">
        <v>4.9062282181797155E-4</v>
      </c>
      <c r="AG162" s="95">
        <v>4.8568937369786549E-4</v>
      </c>
      <c r="AH162" s="95">
        <v>4.8824049783619276E-4</v>
      </c>
      <c r="AI162" s="95">
        <v>4.8846066193101556E-4</v>
      </c>
      <c r="AJ162" s="95">
        <v>4.8966987243628443E-4</v>
      </c>
      <c r="AK162" s="95">
        <v>4.8970306313513652E-4</v>
      </c>
      <c r="AL162" s="95">
        <v>4.6843181516969092E-4</v>
      </c>
      <c r="AM162" s="95">
        <v>4.6906344878826694E-4</v>
      </c>
      <c r="AN162" s="95">
        <v>4.7031507752842705E-4</v>
      </c>
      <c r="AO162" s="95">
        <v>4.6715904215404797E-4</v>
      </c>
      <c r="AP162" s="95">
        <v>4.667026390510375E-4</v>
      </c>
      <c r="AQ162" s="95">
        <v>4.6612717390385517E-4</v>
      </c>
      <c r="AR162" s="95">
        <v>4.673087303494884E-4</v>
      </c>
      <c r="AS162" s="95">
        <v>4.682523671669821E-4</v>
      </c>
      <c r="AT162" s="95">
        <v>4.7108225908293073E-4</v>
      </c>
      <c r="AU162" s="95">
        <v>4.7281965338768226E-4</v>
      </c>
      <c r="AV162" s="95">
        <v>4.7516112376428245E-4</v>
      </c>
      <c r="AW162" s="95">
        <v>4.7861028178227712E-4</v>
      </c>
      <c r="AX162" s="95">
        <v>4.8032149760020309E-4</v>
      </c>
      <c r="AY162" s="95">
        <v>4.8475907469968071E-4</v>
      </c>
      <c r="AZ162" s="95">
        <v>4.9488142975010353E-4</v>
      </c>
    </row>
    <row r="163" spans="1:52" ht="12" customHeight="1" x14ac:dyDescent="0.45">
      <c r="A163" s="96" t="s">
        <v>54</v>
      </c>
      <c r="B163" s="97">
        <v>9.4218185526969339E-2</v>
      </c>
      <c r="C163" s="97">
        <v>9.5638988461341945E-2</v>
      </c>
      <c r="D163" s="97">
        <v>9.6483419039744056E-2</v>
      </c>
      <c r="E163" s="97">
        <v>9.6544608780916544E-2</v>
      </c>
      <c r="F163" s="97">
        <v>9.7100691003442346E-2</v>
      </c>
      <c r="G163" s="97">
        <v>9.7396057850563086E-2</v>
      </c>
      <c r="H163" s="97">
        <v>9.6962445540730496E-2</v>
      </c>
      <c r="I163" s="97">
        <v>9.5990770831614461E-2</v>
      </c>
      <c r="J163" s="97">
        <v>9.6066383139307349E-2</v>
      </c>
      <c r="K163" s="97">
        <v>9.521757039548269E-2</v>
      </c>
      <c r="L163" s="97">
        <v>9.6508548815460227E-2</v>
      </c>
      <c r="M163" s="97">
        <v>9.6123184249753371E-2</v>
      </c>
      <c r="N163" s="97">
        <v>9.5372084356686579E-2</v>
      </c>
      <c r="O163" s="97">
        <v>9.4745255347606278E-2</v>
      </c>
      <c r="P163" s="97">
        <v>9.4892327426883694E-2</v>
      </c>
      <c r="Q163" s="97">
        <v>9.5266752108679867E-2</v>
      </c>
      <c r="R163" s="97">
        <v>9.7176515262289875E-2</v>
      </c>
      <c r="S163" s="97">
        <v>9.8120916725511098E-2</v>
      </c>
      <c r="T163" s="97">
        <v>0.10039386687134078</v>
      </c>
      <c r="U163" s="97">
        <v>0.10064145852998278</v>
      </c>
      <c r="V163" s="97">
        <v>0.1002907358138921</v>
      </c>
      <c r="W163" s="97">
        <v>0.10024988995176937</v>
      </c>
      <c r="X163" s="97">
        <v>0.1009851008366552</v>
      </c>
      <c r="Y163" s="97">
        <v>9.9729391319167041E-2</v>
      </c>
      <c r="Z163" s="97">
        <v>9.9741212206762367E-2</v>
      </c>
      <c r="AA163" s="97">
        <v>9.9736685283601939E-2</v>
      </c>
      <c r="AB163" s="97">
        <v>9.9715278138776856E-2</v>
      </c>
      <c r="AC163" s="97">
        <v>9.9707078091622214E-2</v>
      </c>
      <c r="AD163" s="97">
        <v>9.955218604968058E-2</v>
      </c>
      <c r="AE163" s="97">
        <v>9.9872426665883182E-2</v>
      </c>
      <c r="AF163" s="97">
        <v>9.9914650683456521E-2</v>
      </c>
      <c r="AG163" s="97">
        <v>9.9938683135778625E-2</v>
      </c>
      <c r="AH163" s="97">
        <v>0.10060650130947343</v>
      </c>
      <c r="AI163" s="97">
        <v>0.10089146958274503</v>
      </c>
      <c r="AJ163" s="97">
        <v>0.1013603254242894</v>
      </c>
      <c r="AK163" s="97">
        <v>0.10164451452109066</v>
      </c>
      <c r="AL163" s="97">
        <v>0.10165080001359886</v>
      </c>
      <c r="AM163" s="97">
        <v>0.10210187009691302</v>
      </c>
      <c r="AN163" s="97">
        <v>0.10188947402013711</v>
      </c>
      <c r="AO163" s="97">
        <v>0.10215666334022686</v>
      </c>
      <c r="AP163" s="97">
        <v>0.1024277391186745</v>
      </c>
      <c r="AQ163" s="97">
        <v>0.10254299734080588</v>
      </c>
      <c r="AR163" s="97">
        <v>0.1027354730792837</v>
      </c>
      <c r="AS163" s="97">
        <v>0.10285678973556793</v>
      </c>
      <c r="AT163" s="97">
        <v>0.10295946756882587</v>
      </c>
      <c r="AU163" s="97">
        <v>0.10284050491172761</v>
      </c>
      <c r="AV163" s="97">
        <v>0.1028721728282266</v>
      </c>
      <c r="AW163" s="97">
        <v>0.10294733441411823</v>
      </c>
      <c r="AX163" s="97">
        <v>0.10286836970614251</v>
      </c>
      <c r="AY163" s="97">
        <v>0.10259799293982617</v>
      </c>
      <c r="AZ163" s="97">
        <v>0.10228949272401559</v>
      </c>
    </row>
    <row r="164" spans="1:52" ht="12" customHeight="1" x14ac:dyDescent="0.45">
      <c r="A164" s="96" t="s">
        <v>58</v>
      </c>
      <c r="B164" s="97">
        <v>0.69084359817118113</v>
      </c>
      <c r="C164" s="97">
        <v>0.68881879789207168</v>
      </c>
      <c r="D164" s="97">
        <v>0.68985790508475142</v>
      </c>
      <c r="E164" s="97">
        <v>0.69012991942434554</v>
      </c>
      <c r="F164" s="97">
        <v>0.68950774604276421</v>
      </c>
      <c r="G164" s="97">
        <v>0.68934035634606228</v>
      </c>
      <c r="H164" s="97">
        <v>0.69153347836650159</v>
      </c>
      <c r="I164" s="97">
        <v>0.69136701796599087</v>
      </c>
      <c r="J164" s="97">
        <v>0.68993448205346553</v>
      </c>
      <c r="K164" s="97">
        <v>0.69320048117518107</v>
      </c>
      <c r="L164" s="97">
        <v>0.68727934305050475</v>
      </c>
      <c r="M164" s="97">
        <v>0.68563498312155857</v>
      </c>
      <c r="N164" s="97">
        <v>0.68680748786414791</v>
      </c>
      <c r="O164" s="97">
        <v>0.68885532432077456</v>
      </c>
      <c r="P164" s="97">
        <v>0.68928507366673764</v>
      </c>
      <c r="Q164" s="97">
        <v>0.68911500647884849</v>
      </c>
      <c r="R164" s="97">
        <v>0.68555556293434161</v>
      </c>
      <c r="S164" s="97">
        <v>0.68236931562352754</v>
      </c>
      <c r="T164" s="97">
        <v>0.67613899707266756</v>
      </c>
      <c r="U164" s="97">
        <v>0.67524527560733549</v>
      </c>
      <c r="V164" s="97">
        <v>0.6752718332181471</v>
      </c>
      <c r="W164" s="97">
        <v>0.67539146613579382</v>
      </c>
      <c r="X164" s="97">
        <v>0.67307807626446747</v>
      </c>
      <c r="Y164" s="97">
        <v>0.67753013900754422</v>
      </c>
      <c r="Z164" s="97">
        <v>0.67835693183049561</v>
      </c>
      <c r="AA164" s="97">
        <v>0.67871575096064451</v>
      </c>
      <c r="AB164" s="97">
        <v>0.67897967918345214</v>
      </c>
      <c r="AC164" s="97">
        <v>0.67914989194392916</v>
      </c>
      <c r="AD164" s="97">
        <v>0.67926109450251748</v>
      </c>
      <c r="AE164" s="97">
        <v>0.67850143550638409</v>
      </c>
      <c r="AF164" s="97">
        <v>0.67821170078423398</v>
      </c>
      <c r="AG164" s="97">
        <v>0.67807797804124403</v>
      </c>
      <c r="AH164" s="97">
        <v>0.67585527946182966</v>
      </c>
      <c r="AI164" s="97">
        <v>0.67462798919256106</v>
      </c>
      <c r="AJ164" s="97">
        <v>0.67276647021514391</v>
      </c>
      <c r="AK164" s="97">
        <v>0.67157587389109974</v>
      </c>
      <c r="AL164" s="97">
        <v>0.67171300952568935</v>
      </c>
      <c r="AM164" s="97">
        <v>0.66989963389518226</v>
      </c>
      <c r="AN164" s="97">
        <v>0.66979011105759123</v>
      </c>
      <c r="AO164" s="97">
        <v>0.66869565061713987</v>
      </c>
      <c r="AP164" s="97">
        <v>0.66747473824648651</v>
      </c>
      <c r="AQ164" s="97">
        <v>0.66677344490806467</v>
      </c>
      <c r="AR164" s="97">
        <v>0.66574530324832337</v>
      </c>
      <c r="AS164" s="97">
        <v>0.66491228577057104</v>
      </c>
      <c r="AT164" s="97">
        <v>0.66398647631901297</v>
      </c>
      <c r="AU164" s="97">
        <v>0.66381927421068743</v>
      </c>
      <c r="AV164" s="97">
        <v>0.6631417370581868</v>
      </c>
      <c r="AW164" s="97">
        <v>0.66221759527356949</v>
      </c>
      <c r="AX164" s="97">
        <v>0.66204701615248873</v>
      </c>
      <c r="AY164" s="97">
        <v>0.66189571870777808</v>
      </c>
      <c r="AZ164" s="97">
        <v>0.66164334149240001</v>
      </c>
    </row>
    <row r="165" spans="1:52" ht="12" customHeight="1" x14ac:dyDescent="0.45">
      <c r="A165" s="96" t="s">
        <v>61</v>
      </c>
      <c r="B165" s="97">
        <v>0.12940413602071765</v>
      </c>
      <c r="C165" s="97">
        <v>0.12888726936892006</v>
      </c>
      <c r="D165" s="97">
        <v>0.12716205763336366</v>
      </c>
      <c r="E165" s="97">
        <v>0.12704910211221004</v>
      </c>
      <c r="F165" s="97">
        <v>0.12701923731563489</v>
      </c>
      <c r="G165" s="97">
        <v>0.12780428917027406</v>
      </c>
      <c r="H165" s="97">
        <v>0.12703810784681574</v>
      </c>
      <c r="I165" s="97">
        <v>0.12768651465807332</v>
      </c>
      <c r="J165" s="97">
        <v>0.12881733742872548</v>
      </c>
      <c r="K165" s="97">
        <v>0.12731706417935476</v>
      </c>
      <c r="L165" s="97">
        <v>0.12995811233120946</v>
      </c>
      <c r="M165" s="97">
        <v>0.13051372251681323</v>
      </c>
      <c r="N165" s="97">
        <v>0.13024847534794237</v>
      </c>
      <c r="O165" s="97">
        <v>0.1300718236337812</v>
      </c>
      <c r="P165" s="97">
        <v>0.12938838347093948</v>
      </c>
      <c r="Q165" s="97">
        <v>0.12875153651349394</v>
      </c>
      <c r="R165" s="97">
        <v>0.12923731496391094</v>
      </c>
      <c r="S165" s="97">
        <v>0.13059177550535458</v>
      </c>
      <c r="T165" s="97">
        <v>0.13365127361234336</v>
      </c>
      <c r="U165" s="97">
        <v>0.13436313509185954</v>
      </c>
      <c r="V165" s="97">
        <v>0.13427559806602501</v>
      </c>
      <c r="W165" s="97">
        <v>0.13441272414389366</v>
      </c>
      <c r="X165" s="97">
        <v>0.13554908217033698</v>
      </c>
      <c r="Y165" s="97">
        <v>0.13367990266714977</v>
      </c>
      <c r="Z165" s="97">
        <v>0.13375613278680917</v>
      </c>
      <c r="AA165" s="97">
        <v>0.13380521761513384</v>
      </c>
      <c r="AB165" s="97">
        <v>0.1338237895567897</v>
      </c>
      <c r="AC165" s="97">
        <v>0.13398091039034574</v>
      </c>
      <c r="AD165" s="97">
        <v>0.13398740810193885</v>
      </c>
      <c r="AE165" s="97">
        <v>0.13449929179201786</v>
      </c>
      <c r="AF165" s="97">
        <v>0.13476000240133637</v>
      </c>
      <c r="AG165" s="97">
        <v>0.13493678449223379</v>
      </c>
      <c r="AH165" s="97">
        <v>0.13608219142379541</v>
      </c>
      <c r="AI165" s="97">
        <v>0.13672139595602278</v>
      </c>
      <c r="AJ165" s="97">
        <v>0.13765906615565013</v>
      </c>
      <c r="AK165" s="97">
        <v>0.1382779644070371</v>
      </c>
      <c r="AL165" s="97">
        <v>0.13853543503647969</v>
      </c>
      <c r="AM165" s="97">
        <v>0.1394459442349712</v>
      </c>
      <c r="AN165" s="97">
        <v>0.13969093296569812</v>
      </c>
      <c r="AO165" s="97">
        <v>0.14028460799458323</v>
      </c>
      <c r="AP165" s="97">
        <v>0.14091658748385241</v>
      </c>
      <c r="AQ165" s="97">
        <v>0.14130236758256562</v>
      </c>
      <c r="AR165" s="97">
        <v>0.14183715960068835</v>
      </c>
      <c r="AS165" s="97">
        <v>0.14228970225021287</v>
      </c>
      <c r="AT165" s="97">
        <v>0.14278884310096793</v>
      </c>
      <c r="AU165" s="97">
        <v>0.14292807741727506</v>
      </c>
      <c r="AV165" s="97">
        <v>0.14330180643927926</v>
      </c>
      <c r="AW165" s="97">
        <v>0.14379989724577791</v>
      </c>
      <c r="AX165" s="97">
        <v>0.14392679000673692</v>
      </c>
      <c r="AY165" s="97">
        <v>0.14405598411114728</v>
      </c>
      <c r="AZ165" s="97">
        <v>0.1441477523965474</v>
      </c>
    </row>
    <row r="166" spans="1:52" ht="12" customHeight="1" x14ac:dyDescent="0.45">
      <c r="A166" s="98" t="s">
        <v>64</v>
      </c>
      <c r="B166" s="99">
        <v>6.1664670114147009E-2</v>
      </c>
      <c r="C166" s="99">
        <v>6.2800486245166404E-2</v>
      </c>
      <c r="D166" s="99">
        <v>6.267149247695597E-2</v>
      </c>
      <c r="E166" s="99">
        <v>6.2440999425638036E-2</v>
      </c>
      <c r="F166" s="99">
        <v>6.260275941783694E-2</v>
      </c>
      <c r="G166" s="99">
        <v>6.1668507730245362E-2</v>
      </c>
      <c r="H166" s="99">
        <v>6.0620013820833103E-2</v>
      </c>
      <c r="I166" s="99">
        <v>6.1094948885741678E-2</v>
      </c>
      <c r="J166" s="99">
        <v>6.1194103079875717E-2</v>
      </c>
      <c r="K166" s="99">
        <v>6.0157050132940745E-2</v>
      </c>
      <c r="L166" s="99">
        <v>6.2099119777835873E-2</v>
      </c>
      <c r="M166" s="99">
        <v>6.3553332000201565E-2</v>
      </c>
      <c r="N166" s="99">
        <v>6.3366764409134149E-2</v>
      </c>
      <c r="O166" s="99">
        <v>6.2148249941197976E-2</v>
      </c>
      <c r="P166" s="99">
        <v>6.2242644132266191E-2</v>
      </c>
      <c r="Q166" s="99">
        <v>6.2709983388499202E-2</v>
      </c>
      <c r="R166" s="99">
        <v>6.4225222121258516E-2</v>
      </c>
      <c r="S166" s="99">
        <v>6.5123494682893412E-2</v>
      </c>
      <c r="T166" s="99">
        <v>6.5530236985774093E-2</v>
      </c>
      <c r="U166" s="99">
        <v>6.5425376489611067E-2</v>
      </c>
      <c r="V166" s="99">
        <v>6.5329751502794048E-2</v>
      </c>
      <c r="W166" s="99">
        <v>6.5379161897522006E-2</v>
      </c>
      <c r="X166" s="99">
        <v>6.5598931572028868E-2</v>
      </c>
      <c r="Y166" s="99">
        <v>6.4322664302217863E-2</v>
      </c>
      <c r="Z166" s="99">
        <v>6.4252669629419196E-2</v>
      </c>
      <c r="AA166" s="99">
        <v>6.422363251779295E-2</v>
      </c>
      <c r="AB166" s="99">
        <v>6.4166861445537779E-2</v>
      </c>
      <c r="AC166" s="99">
        <v>6.4146535848557687E-2</v>
      </c>
      <c r="AD166" s="99">
        <v>6.4102426719064284E-2</v>
      </c>
      <c r="AE166" s="99">
        <v>6.4270831076622389E-2</v>
      </c>
      <c r="AF166" s="99">
        <v>6.4290856784050221E-2</v>
      </c>
      <c r="AG166" s="99">
        <v>6.4323849562646737E-2</v>
      </c>
      <c r="AH166" s="99">
        <v>6.4690104377097421E-2</v>
      </c>
      <c r="AI166" s="99">
        <v>6.4914407446480693E-2</v>
      </c>
      <c r="AJ166" s="99">
        <v>6.5211303575866048E-2</v>
      </c>
      <c r="AK166" s="99">
        <v>6.5415726233332458E-2</v>
      </c>
      <c r="AL166" s="99">
        <v>6.5465032219141739E-2</v>
      </c>
      <c r="AM166" s="99">
        <v>6.5764693741217156E-2</v>
      </c>
      <c r="AN166" s="99">
        <v>6.5680786103346184E-2</v>
      </c>
      <c r="AO166" s="99">
        <v>6.590119239961223E-2</v>
      </c>
      <c r="AP166" s="99">
        <v>6.613118358630049E-2</v>
      </c>
      <c r="AQ166" s="99">
        <v>6.6264929287127169E-2</v>
      </c>
      <c r="AR166" s="99">
        <v>6.6426120635159666E-2</v>
      </c>
      <c r="AS166" s="99">
        <v>6.656234447605737E-2</v>
      </c>
      <c r="AT166" s="99">
        <v>6.6687652946735329E-2</v>
      </c>
      <c r="AU166" s="99">
        <v>6.6696105619792459E-2</v>
      </c>
      <c r="AV166" s="99">
        <v>6.678946414726207E-2</v>
      </c>
      <c r="AW166" s="99">
        <v>6.6929649828064139E-2</v>
      </c>
      <c r="AX166" s="99">
        <v>6.6923024060721009E-2</v>
      </c>
      <c r="AY166" s="99">
        <v>6.69025851685809E-2</v>
      </c>
      <c r="AZ166" s="99">
        <v>6.6833430311718969E-2</v>
      </c>
    </row>
    <row r="167" spans="1:52" ht="12" customHeight="1" x14ac:dyDescent="0.45">
      <c r="A167" s="91" t="s">
        <v>12</v>
      </c>
      <c r="B167" s="92">
        <v>1</v>
      </c>
      <c r="C167" s="92">
        <v>1</v>
      </c>
      <c r="D167" s="92">
        <v>1</v>
      </c>
      <c r="E167" s="92">
        <v>1</v>
      </c>
      <c r="F167" s="92">
        <v>1</v>
      </c>
      <c r="G167" s="92">
        <v>1</v>
      </c>
      <c r="H167" s="92">
        <v>1</v>
      </c>
      <c r="I167" s="92">
        <v>1</v>
      </c>
      <c r="J167" s="92">
        <v>1</v>
      </c>
      <c r="K167" s="92">
        <v>1</v>
      </c>
      <c r="L167" s="92">
        <v>1</v>
      </c>
      <c r="M167" s="92">
        <v>1</v>
      </c>
      <c r="N167" s="92">
        <v>1</v>
      </c>
      <c r="O167" s="92">
        <v>1</v>
      </c>
      <c r="P167" s="92">
        <v>1</v>
      </c>
      <c r="Q167" s="92">
        <v>1</v>
      </c>
      <c r="R167" s="92">
        <v>1</v>
      </c>
      <c r="S167" s="92">
        <v>1</v>
      </c>
      <c r="T167" s="92">
        <v>1</v>
      </c>
      <c r="U167" s="92">
        <v>1</v>
      </c>
      <c r="V167" s="92">
        <v>1</v>
      </c>
      <c r="W167" s="92">
        <v>1</v>
      </c>
      <c r="X167" s="92">
        <v>1</v>
      </c>
      <c r="Y167" s="92">
        <v>1</v>
      </c>
      <c r="Z167" s="92">
        <v>1</v>
      </c>
      <c r="AA167" s="92">
        <v>1</v>
      </c>
      <c r="AB167" s="92">
        <v>1</v>
      </c>
      <c r="AC167" s="92">
        <v>1</v>
      </c>
      <c r="AD167" s="92">
        <v>1</v>
      </c>
      <c r="AE167" s="92">
        <v>1</v>
      </c>
      <c r="AF167" s="92">
        <v>1</v>
      </c>
      <c r="AG167" s="92">
        <v>1</v>
      </c>
      <c r="AH167" s="92">
        <v>1</v>
      </c>
      <c r="AI167" s="92">
        <v>1</v>
      </c>
      <c r="AJ167" s="92">
        <v>1</v>
      </c>
      <c r="AK167" s="92">
        <v>1</v>
      </c>
      <c r="AL167" s="92">
        <v>1</v>
      </c>
      <c r="AM167" s="92">
        <v>1</v>
      </c>
      <c r="AN167" s="92">
        <v>1</v>
      </c>
      <c r="AO167" s="92">
        <v>1</v>
      </c>
      <c r="AP167" s="92">
        <v>1</v>
      </c>
      <c r="AQ167" s="92">
        <v>1</v>
      </c>
      <c r="AR167" s="92">
        <v>1</v>
      </c>
      <c r="AS167" s="92">
        <v>1</v>
      </c>
      <c r="AT167" s="92">
        <v>1</v>
      </c>
      <c r="AU167" s="92">
        <v>1</v>
      </c>
      <c r="AV167" s="92">
        <v>1</v>
      </c>
      <c r="AW167" s="92">
        <v>1</v>
      </c>
      <c r="AX167" s="92">
        <v>1</v>
      </c>
      <c r="AY167" s="92">
        <v>1</v>
      </c>
      <c r="AZ167" s="92">
        <v>1</v>
      </c>
    </row>
    <row r="168" spans="1:52" ht="12" customHeight="1" x14ac:dyDescent="0.45">
      <c r="A168" s="69" t="s">
        <v>47</v>
      </c>
      <c r="B168" s="93">
        <v>2.8726517218503212E-3</v>
      </c>
      <c r="C168" s="93">
        <v>2.8748433105688304E-3</v>
      </c>
      <c r="D168" s="93">
        <v>2.8870431814821511E-3</v>
      </c>
      <c r="E168" s="93">
        <v>2.8890155275929398E-3</v>
      </c>
      <c r="F168" s="93">
        <v>2.8842497677733009E-3</v>
      </c>
      <c r="G168" s="93">
        <v>2.8787597234737538E-3</v>
      </c>
      <c r="H168" s="93">
        <v>2.8791161155936338E-3</v>
      </c>
      <c r="I168" s="93">
        <v>2.8827431691168018E-3</v>
      </c>
      <c r="J168" s="93">
        <v>2.8794130454115967E-3</v>
      </c>
      <c r="K168" s="93">
        <v>2.8815813767410388E-3</v>
      </c>
      <c r="L168" s="93">
        <v>2.8822616739134148E-3</v>
      </c>
      <c r="M168" s="93">
        <v>2.8947655764484494E-3</v>
      </c>
      <c r="N168" s="93">
        <v>2.9006028444623442E-3</v>
      </c>
      <c r="O168" s="93">
        <v>2.9018353502634361E-3</v>
      </c>
      <c r="P168" s="93">
        <v>2.9038601600245716E-3</v>
      </c>
      <c r="Q168" s="93">
        <v>2.9032523803095411E-3</v>
      </c>
      <c r="R168" s="93">
        <v>2.3387656294945195E-3</v>
      </c>
      <c r="S168" s="93">
        <v>1.8504105621059363E-3</v>
      </c>
      <c r="T168" s="93">
        <v>1.4354071969813107E-3</v>
      </c>
      <c r="U168" s="93">
        <v>1.090337978027931E-3</v>
      </c>
      <c r="V168" s="93">
        <v>1.9411171296167967E-3</v>
      </c>
      <c r="W168" s="93">
        <v>1.4413724627628914E-3</v>
      </c>
      <c r="X168" s="93">
        <v>1.3823466469034781E-3</v>
      </c>
      <c r="Y168" s="93">
        <v>9.9334977971916806E-4</v>
      </c>
      <c r="Z168" s="93">
        <v>1.6053816824052383E-3</v>
      </c>
      <c r="AA168" s="93">
        <v>1.0196270064910069E-3</v>
      </c>
      <c r="AB168" s="93">
        <v>6.9823974908517813E-4</v>
      </c>
      <c r="AC168" s="93">
        <v>5.6798615998563881E-4</v>
      </c>
      <c r="AD168" s="93">
        <v>1.0898138420731582E-3</v>
      </c>
      <c r="AE168" s="93">
        <v>6.5796785530995098E-4</v>
      </c>
      <c r="AF168" s="93">
        <v>6.1948376789998122E-4</v>
      </c>
      <c r="AG168" s="93">
        <v>6.6720549781701258E-4</v>
      </c>
      <c r="AH168" s="93">
        <v>7.4386047925104428E-4</v>
      </c>
      <c r="AI168" s="93">
        <v>7.8843689856251291E-4</v>
      </c>
      <c r="AJ168" s="93">
        <v>8.4758755108682365E-4</v>
      </c>
      <c r="AK168" s="93">
        <v>9.0478376743664986E-4</v>
      </c>
      <c r="AL168" s="93">
        <v>9.6534691342357469E-4</v>
      </c>
      <c r="AM168" s="93">
        <v>1.0867968033379119E-3</v>
      </c>
      <c r="AN168" s="93">
        <v>1.1687530767282763E-3</v>
      </c>
      <c r="AO168" s="93">
        <v>1.2739700674614231E-3</v>
      </c>
      <c r="AP168" s="93">
        <v>1.5295807903260568E-3</v>
      </c>
      <c r="AQ168" s="93">
        <v>1.558367727796475E-3</v>
      </c>
      <c r="AR168" s="93">
        <v>1.7646188324356711E-3</v>
      </c>
      <c r="AS168" s="93">
        <v>1.8918673671510218E-3</v>
      </c>
      <c r="AT168" s="93">
        <v>1.9266179362083104E-3</v>
      </c>
      <c r="AU168" s="93">
        <v>1.9266747011236936E-3</v>
      </c>
      <c r="AV168" s="93">
        <v>1.9297617284831979E-3</v>
      </c>
      <c r="AW168" s="93">
        <v>1.9824474615133679E-3</v>
      </c>
      <c r="AX168" s="93">
        <v>1.9762346295168474E-3</v>
      </c>
      <c r="AY168" s="93">
        <v>1.9853537159425809E-3</v>
      </c>
      <c r="AZ168" s="93">
        <v>1.9774812134195027E-3</v>
      </c>
    </row>
    <row r="169" spans="1:52" ht="12" customHeight="1" x14ac:dyDescent="0.45">
      <c r="A169" s="77" t="s">
        <v>48</v>
      </c>
      <c r="B169" s="94">
        <v>2.1245032416760228E-3</v>
      </c>
      <c r="C169" s="94">
        <v>2.1319129815692462E-3</v>
      </c>
      <c r="D169" s="94">
        <v>2.1478133362638394E-3</v>
      </c>
      <c r="E169" s="94">
        <v>2.1474673612377252E-3</v>
      </c>
      <c r="F169" s="94">
        <v>2.1416144248270169E-3</v>
      </c>
      <c r="G169" s="94">
        <v>2.1369332248241412E-3</v>
      </c>
      <c r="H169" s="94">
        <v>2.1390717396390251E-3</v>
      </c>
      <c r="I169" s="94">
        <v>2.1358421325325338E-3</v>
      </c>
      <c r="J169" s="94">
        <v>2.1322303888105217E-3</v>
      </c>
      <c r="K169" s="94">
        <v>2.1467918092061599E-3</v>
      </c>
      <c r="L169" s="94">
        <v>2.1554480084720398E-3</v>
      </c>
      <c r="M169" s="94">
        <v>2.1648132745147944E-3</v>
      </c>
      <c r="N169" s="94">
        <v>2.1772671403838101E-3</v>
      </c>
      <c r="O169" s="94">
        <v>2.1868169195663504E-3</v>
      </c>
      <c r="P169" s="94">
        <v>2.2032152194745142E-3</v>
      </c>
      <c r="Q169" s="94">
        <v>2.2176170115954749E-3</v>
      </c>
      <c r="R169" s="94">
        <v>2.2242291867443794E-3</v>
      </c>
      <c r="S169" s="94">
        <v>2.2201665322169142E-3</v>
      </c>
      <c r="T169" s="94">
        <v>2.2345326413337483E-3</v>
      </c>
      <c r="U169" s="94">
        <v>2.2120930674477835E-3</v>
      </c>
      <c r="V169" s="94">
        <v>2.2037626850514788E-3</v>
      </c>
      <c r="W169" s="94">
        <v>2.2026143642481497E-3</v>
      </c>
      <c r="X169" s="94">
        <v>2.2055533146484682E-3</v>
      </c>
      <c r="Y169" s="94">
        <v>2.1989353518058574E-3</v>
      </c>
      <c r="Z169" s="94">
        <v>2.1311073031824437E-3</v>
      </c>
      <c r="AA169" s="94">
        <v>2.1224840649283015E-3</v>
      </c>
      <c r="AB169" s="94">
        <v>2.1136296851650025E-3</v>
      </c>
      <c r="AC169" s="94">
        <v>2.1015030605989562E-3</v>
      </c>
      <c r="AD169" s="94">
        <v>2.0505495647178329E-3</v>
      </c>
      <c r="AE169" s="94">
        <v>2.0475480138766326E-3</v>
      </c>
      <c r="AF169" s="94">
        <v>2.0263178294467263E-3</v>
      </c>
      <c r="AG169" s="94">
        <v>2.0169377327753988E-3</v>
      </c>
      <c r="AH169" s="94">
        <v>2.0107337256330378E-3</v>
      </c>
      <c r="AI169" s="94">
        <v>2.0040683405454797E-3</v>
      </c>
      <c r="AJ169" s="94">
        <v>1.9960721136037442E-3</v>
      </c>
      <c r="AK169" s="94">
        <v>1.9836330932732345E-3</v>
      </c>
      <c r="AL169" s="94">
        <v>1.9761267290879362E-3</v>
      </c>
      <c r="AM169" s="94">
        <v>1.9651485729331101E-3</v>
      </c>
      <c r="AN169" s="94">
        <v>1.9536577404162892E-3</v>
      </c>
      <c r="AO169" s="94">
        <v>1.9465013616545403E-3</v>
      </c>
      <c r="AP169" s="94">
        <v>1.9580916784081846E-3</v>
      </c>
      <c r="AQ169" s="94">
        <v>1.9502769554691659E-3</v>
      </c>
      <c r="AR169" s="94">
        <v>1.9351676288658852E-3</v>
      </c>
      <c r="AS169" s="94">
        <v>1.9171494558538199E-3</v>
      </c>
      <c r="AT169" s="94">
        <v>1.9081264532431498E-3</v>
      </c>
      <c r="AU169" s="94">
        <v>1.8967849831111544E-3</v>
      </c>
      <c r="AV169" s="94">
        <v>1.8868694221555061E-3</v>
      </c>
      <c r="AW169" s="94">
        <v>1.8773953291509526E-3</v>
      </c>
      <c r="AX169" s="94">
        <v>1.8677301496554822E-3</v>
      </c>
      <c r="AY169" s="94">
        <v>1.8529300051668086E-3</v>
      </c>
      <c r="AZ169" s="94">
        <v>1.8417949500205422E-3</v>
      </c>
    </row>
    <row r="170" spans="1:52" ht="12" customHeight="1" x14ac:dyDescent="0.45">
      <c r="A170" s="77" t="s">
        <v>51</v>
      </c>
      <c r="B170" s="94">
        <v>2.1225852273272817E-3</v>
      </c>
      <c r="C170" s="94">
        <v>2.1242045791626959E-3</v>
      </c>
      <c r="D170" s="94">
        <v>2.1332189910313356E-3</v>
      </c>
      <c r="E170" s="94">
        <v>2.134676345811274E-3</v>
      </c>
      <c r="F170" s="94">
        <v>2.1311549542993098E-3</v>
      </c>
      <c r="G170" s="94">
        <v>2.1270983933041297E-3</v>
      </c>
      <c r="H170" s="94">
        <v>2.1273617293163022E-3</v>
      </c>
      <c r="I170" s="94">
        <v>2.130041737536041E-3</v>
      </c>
      <c r="J170" s="94">
        <v>2.1275811289881695E-3</v>
      </c>
      <c r="K170" s="94">
        <v>2.1291832960774883E-3</v>
      </c>
      <c r="L170" s="94">
        <v>2.1296859636014682E-3</v>
      </c>
      <c r="M170" s="94">
        <v>2.1389250226224172E-3</v>
      </c>
      <c r="N170" s="94">
        <v>2.1432381451495924E-3</v>
      </c>
      <c r="O170" s="94">
        <v>2.1441488363364469E-3</v>
      </c>
      <c r="P170" s="94">
        <v>2.1456449561947804E-3</v>
      </c>
      <c r="Q170" s="94">
        <v>2.1451958713876043E-3</v>
      </c>
      <c r="R170" s="94">
        <v>2.1396973620455909E-3</v>
      </c>
      <c r="S170" s="94">
        <v>2.1408961305227942E-3</v>
      </c>
      <c r="T170" s="94">
        <v>2.1586494879389218E-3</v>
      </c>
      <c r="U170" s="94">
        <v>2.1650079304620005E-3</v>
      </c>
      <c r="V170" s="94">
        <v>2.1665350236319005E-3</v>
      </c>
      <c r="W170" s="94">
        <v>2.1675956758721794E-3</v>
      </c>
      <c r="X170" s="94">
        <v>2.1737321759684953E-3</v>
      </c>
      <c r="Y170" s="94">
        <v>2.1677412187264358E-3</v>
      </c>
      <c r="Z170" s="94">
        <v>2.0860764792964169E-3</v>
      </c>
      <c r="AA170" s="94">
        <v>2.0776339171253684E-3</v>
      </c>
      <c r="AB170" s="94">
        <v>2.0686548108592726E-3</v>
      </c>
      <c r="AC170" s="94">
        <v>2.0509303281609553E-3</v>
      </c>
      <c r="AD170" s="94">
        <v>1.9490960102992371E-3</v>
      </c>
      <c r="AE170" s="94">
        <v>1.9421091784659393E-3</v>
      </c>
      <c r="AF170" s="94">
        <v>1.9040438697257938E-3</v>
      </c>
      <c r="AG170" s="94">
        <v>1.87565845302806E-3</v>
      </c>
      <c r="AH170" s="94">
        <v>1.8631776858162418E-3</v>
      </c>
      <c r="AI170" s="94">
        <v>1.8526270017408372E-3</v>
      </c>
      <c r="AJ170" s="94">
        <v>1.8416091055921528E-3</v>
      </c>
      <c r="AK170" s="94">
        <v>1.8231486807735076E-3</v>
      </c>
      <c r="AL170" s="94">
        <v>1.8133509168469374E-3</v>
      </c>
      <c r="AM170" s="94">
        <v>1.8008293783723431E-3</v>
      </c>
      <c r="AN170" s="94">
        <v>1.791773380107885E-3</v>
      </c>
      <c r="AO170" s="94">
        <v>1.7830771822402178E-3</v>
      </c>
      <c r="AP170" s="94">
        <v>1.8431622498715906E-3</v>
      </c>
      <c r="AQ170" s="94">
        <v>1.8382724953878641E-3</v>
      </c>
      <c r="AR170" s="94">
        <v>1.8321589173193686E-3</v>
      </c>
      <c r="AS170" s="94">
        <v>1.8270801421188367E-3</v>
      </c>
      <c r="AT170" s="94">
        <v>1.8250805635519455E-3</v>
      </c>
      <c r="AU170" s="94">
        <v>1.8211179622981053E-3</v>
      </c>
      <c r="AV170" s="94">
        <v>1.8187390173195672E-3</v>
      </c>
      <c r="AW170" s="94">
        <v>1.8194786498452601E-3</v>
      </c>
      <c r="AX170" s="94">
        <v>1.8178149086367542E-3</v>
      </c>
      <c r="AY170" s="94">
        <v>1.8154235949351307E-3</v>
      </c>
      <c r="AZ170" s="94">
        <v>1.814637251252671E-3</v>
      </c>
    </row>
    <row r="171" spans="1:52" ht="12" customHeight="1" x14ac:dyDescent="0.45">
      <c r="A171" s="77" t="s">
        <v>52</v>
      </c>
      <c r="B171" s="94">
        <v>5.3064630683182047E-2</v>
      </c>
      <c r="C171" s="94">
        <v>5.3105114479067399E-2</v>
      </c>
      <c r="D171" s="94">
        <v>5.3330474775783406E-2</v>
      </c>
      <c r="E171" s="94">
        <v>5.336690864528186E-2</v>
      </c>
      <c r="F171" s="94">
        <v>5.3278873857482742E-2</v>
      </c>
      <c r="G171" s="94">
        <v>5.3177459832603247E-2</v>
      </c>
      <c r="H171" s="94">
        <v>5.3184043232907575E-2</v>
      </c>
      <c r="I171" s="94">
        <v>5.3251043438401001E-2</v>
      </c>
      <c r="J171" s="94">
        <v>5.3189528224704262E-2</v>
      </c>
      <c r="K171" s="94">
        <v>5.3229582401937231E-2</v>
      </c>
      <c r="L171" s="94">
        <v>5.3242149090036731E-2</v>
      </c>
      <c r="M171" s="94">
        <v>5.3473125565560442E-2</v>
      </c>
      <c r="N171" s="94">
        <v>5.3617726128897036E-2</v>
      </c>
      <c r="O171" s="94">
        <v>5.3603720908411194E-2</v>
      </c>
      <c r="P171" s="94">
        <v>5.3641123904869525E-2</v>
      </c>
      <c r="Q171" s="94">
        <v>5.3629896784690087E-2</v>
      </c>
      <c r="R171" s="94">
        <v>5.3458141395419219E-2</v>
      </c>
      <c r="S171" s="94">
        <v>5.3493722261240266E-2</v>
      </c>
      <c r="T171" s="94">
        <v>5.3860483087213168E-2</v>
      </c>
      <c r="U171" s="94">
        <v>5.3889782233066258E-2</v>
      </c>
      <c r="V171" s="94">
        <v>5.3882949346103812E-2</v>
      </c>
      <c r="W171" s="94">
        <v>5.3922424336530432E-2</v>
      </c>
      <c r="X171" s="94">
        <v>5.4085760627862703E-2</v>
      </c>
      <c r="Y171" s="94">
        <v>5.3951941530646759E-2</v>
      </c>
      <c r="Z171" s="94">
        <v>5.237029081917996E-2</v>
      </c>
      <c r="AA171" s="94">
        <v>5.2246111218055759E-2</v>
      </c>
      <c r="AB171" s="94">
        <v>5.2107762910113563E-2</v>
      </c>
      <c r="AC171" s="94">
        <v>5.1788338836932873E-2</v>
      </c>
      <c r="AD171" s="94">
        <v>4.9037698751025004E-2</v>
      </c>
      <c r="AE171" s="94">
        <v>4.8949399454149965E-2</v>
      </c>
      <c r="AF171" s="94">
        <v>4.8324390439881737E-2</v>
      </c>
      <c r="AG171" s="94">
        <v>4.7900859794563683E-2</v>
      </c>
      <c r="AH171" s="94">
        <v>4.7766164625225857E-2</v>
      </c>
      <c r="AI171" s="94">
        <v>4.7661583184036786E-2</v>
      </c>
      <c r="AJ171" s="94">
        <v>4.7538242583000982E-2</v>
      </c>
      <c r="AK171" s="94">
        <v>4.7340022037823254E-2</v>
      </c>
      <c r="AL171" s="94">
        <v>4.7267876624147165E-2</v>
      </c>
      <c r="AM171" s="94">
        <v>4.7220744882428618E-2</v>
      </c>
      <c r="AN171" s="94">
        <v>4.7197719752112455E-2</v>
      </c>
      <c r="AO171" s="94">
        <v>4.7219112982333646E-2</v>
      </c>
      <c r="AP171" s="94">
        <v>4.9727816998753366E-2</v>
      </c>
      <c r="AQ171" s="94">
        <v>4.9755424326106731E-2</v>
      </c>
      <c r="AR171" s="94">
        <v>4.9928602796348823E-2</v>
      </c>
      <c r="AS171" s="94">
        <v>5.0025083777581587E-2</v>
      </c>
      <c r="AT171" s="94">
        <v>5.0093297591440315E-2</v>
      </c>
      <c r="AU171" s="94">
        <v>5.0074254972081907E-2</v>
      </c>
      <c r="AV171" s="94">
        <v>5.009096864684201E-2</v>
      </c>
      <c r="AW171" s="94">
        <v>5.0210986263399211E-2</v>
      </c>
      <c r="AX171" s="94">
        <v>5.0218833894811715E-2</v>
      </c>
      <c r="AY171" s="94">
        <v>5.0238599453643999E-2</v>
      </c>
      <c r="AZ171" s="94">
        <v>5.0279048017232153E-2</v>
      </c>
    </row>
    <row r="172" spans="1:52" ht="12" customHeight="1" x14ac:dyDescent="0.45">
      <c r="A172" s="79" t="s">
        <v>53</v>
      </c>
      <c r="B172" s="95">
        <v>1.54543796134727E-3</v>
      </c>
      <c r="C172" s="95">
        <v>1.5058517346073907E-3</v>
      </c>
      <c r="D172" s="95">
        <v>1.4888877023965246E-3</v>
      </c>
      <c r="E172" s="95">
        <v>1.4714205704633634E-3</v>
      </c>
      <c r="F172" s="95">
        <v>1.4854262303226394E-3</v>
      </c>
      <c r="G172" s="95">
        <v>1.4672141244558253E-3</v>
      </c>
      <c r="H172" s="95">
        <v>1.4590185944221073E-3</v>
      </c>
      <c r="I172" s="95">
        <v>1.4787432313702327E-3</v>
      </c>
      <c r="J172" s="95">
        <v>1.484135073253129E-3</v>
      </c>
      <c r="K172" s="95">
        <v>1.4646049770489602E-3</v>
      </c>
      <c r="L172" s="95">
        <v>1.4711257082836021E-3</v>
      </c>
      <c r="M172" s="95">
        <v>1.4775062389947189E-3</v>
      </c>
      <c r="N172" s="95">
        <v>1.4559986650007819E-3</v>
      </c>
      <c r="O172" s="95">
        <v>1.4528406104756947E-3</v>
      </c>
      <c r="P172" s="95">
        <v>1.4571216580931295E-3</v>
      </c>
      <c r="Q172" s="95">
        <v>1.4500298779625833E-3</v>
      </c>
      <c r="R172" s="95">
        <v>1.4304330536063898E-3</v>
      </c>
      <c r="S172" s="95">
        <v>1.4270085478454387E-3</v>
      </c>
      <c r="T172" s="95">
        <v>1.4376548836974494E-3</v>
      </c>
      <c r="U172" s="95">
        <v>1.4411403478589719E-3</v>
      </c>
      <c r="V172" s="95">
        <v>1.4423883977918044E-3</v>
      </c>
      <c r="W172" s="95">
        <v>1.4437421814597544E-3</v>
      </c>
      <c r="X172" s="95">
        <v>1.4485252721023235E-3</v>
      </c>
      <c r="Y172" s="95">
        <v>1.4452373498419905E-3</v>
      </c>
      <c r="Z172" s="95">
        <v>1.3860555813912929E-3</v>
      </c>
      <c r="AA172" s="95">
        <v>1.3813761619702071E-3</v>
      </c>
      <c r="AB172" s="95">
        <v>1.3764247592650165E-3</v>
      </c>
      <c r="AC172" s="95">
        <v>1.36518988763654E-3</v>
      </c>
      <c r="AD172" s="95">
        <v>1.291926763860269E-3</v>
      </c>
      <c r="AE172" s="95">
        <v>1.2869620539963799E-3</v>
      </c>
      <c r="AF172" s="95">
        <v>1.2596115302736805E-3</v>
      </c>
      <c r="AG172" s="95">
        <v>1.2338831913314609E-3</v>
      </c>
      <c r="AH172" s="95">
        <v>1.2250930077779914E-3</v>
      </c>
      <c r="AI172" s="95">
        <v>1.218080175028186E-3</v>
      </c>
      <c r="AJ172" s="95">
        <v>1.2109083621273337E-3</v>
      </c>
      <c r="AK172" s="95">
        <v>1.1991271509904653E-3</v>
      </c>
      <c r="AL172" s="95">
        <v>1.1929905839640359E-3</v>
      </c>
      <c r="AM172" s="95">
        <v>1.1868591858316564E-3</v>
      </c>
      <c r="AN172" s="95">
        <v>1.1834331981718802E-3</v>
      </c>
      <c r="AO172" s="95">
        <v>1.1797385561543128E-3</v>
      </c>
      <c r="AP172" s="95">
        <v>1.2252248810407699E-3</v>
      </c>
      <c r="AQ172" s="95">
        <v>1.2239915486771712E-3</v>
      </c>
      <c r="AR172" s="95">
        <v>1.2244811865883042E-3</v>
      </c>
      <c r="AS172" s="95">
        <v>1.2235766084735149E-3</v>
      </c>
      <c r="AT172" s="95">
        <v>1.2245038777256249E-3</v>
      </c>
      <c r="AU172" s="95">
        <v>1.2237229570083732E-3</v>
      </c>
      <c r="AV172" s="95">
        <v>1.2242280968817374E-3</v>
      </c>
      <c r="AW172" s="95">
        <v>1.226804260519513E-3</v>
      </c>
      <c r="AX172" s="95">
        <v>1.2275955101433663E-3</v>
      </c>
      <c r="AY172" s="95">
        <v>1.2284837598125324E-3</v>
      </c>
      <c r="AZ172" s="95">
        <v>1.2296478783339229E-3</v>
      </c>
    </row>
    <row r="173" spans="1:52" ht="12" customHeight="1" x14ac:dyDescent="0.45">
      <c r="A173" s="96" t="s">
        <v>69</v>
      </c>
      <c r="B173" s="97">
        <v>0.17175581927452485</v>
      </c>
      <c r="C173" s="97">
        <v>0.17500029437240233</v>
      </c>
      <c r="D173" s="97">
        <v>0.1708336813892285</v>
      </c>
      <c r="E173" s="97">
        <v>0.17007157509295359</v>
      </c>
      <c r="F173" s="97">
        <v>0.16847206534983186</v>
      </c>
      <c r="G173" s="97">
        <v>0.17041970268268042</v>
      </c>
      <c r="H173" s="97">
        <v>0.16947653151220907</v>
      </c>
      <c r="I173" s="97">
        <v>0.1706954262853527</v>
      </c>
      <c r="J173" s="97">
        <v>0.16947199484716688</v>
      </c>
      <c r="K173" s="97">
        <v>0.16647457347468431</v>
      </c>
      <c r="L173" s="97">
        <v>0.16775639447025889</v>
      </c>
      <c r="M173" s="97">
        <v>0.16233605406212215</v>
      </c>
      <c r="N173" s="97">
        <v>0.16285466136562135</v>
      </c>
      <c r="O173" s="97">
        <v>0.16411428652900131</v>
      </c>
      <c r="P173" s="97">
        <v>0.16470258593612244</v>
      </c>
      <c r="Q173" s="97">
        <v>0.16354933021425674</v>
      </c>
      <c r="R173" s="97">
        <v>0.16325037022866504</v>
      </c>
      <c r="S173" s="97">
        <v>0.16324821147317228</v>
      </c>
      <c r="T173" s="97">
        <v>0.16393493170268994</v>
      </c>
      <c r="U173" s="97">
        <v>0.16326053478376512</v>
      </c>
      <c r="V173" s="97">
        <v>0.16291582097149526</v>
      </c>
      <c r="W173" s="97">
        <v>0.16296765697439186</v>
      </c>
      <c r="X173" s="97">
        <v>0.16305122755585272</v>
      </c>
      <c r="Y173" s="97">
        <v>0.163000520079227</v>
      </c>
      <c r="Z173" s="97">
        <v>0.16347115963647552</v>
      </c>
      <c r="AA173" s="97">
        <v>0.16378323876544709</v>
      </c>
      <c r="AB173" s="97">
        <v>0.16394208046206504</v>
      </c>
      <c r="AC173" s="97">
        <v>0.16399616245224716</v>
      </c>
      <c r="AD173" s="97">
        <v>0.16438658517301469</v>
      </c>
      <c r="AE173" s="97">
        <v>0.16454704743661983</v>
      </c>
      <c r="AF173" s="97">
        <v>0.1645561676580668</v>
      </c>
      <c r="AG173" s="97">
        <v>0.16453800960740644</v>
      </c>
      <c r="AH173" s="97">
        <v>0.16436709096964028</v>
      </c>
      <c r="AI173" s="97">
        <v>0.16418250027679557</v>
      </c>
      <c r="AJ173" s="97">
        <v>0.1640047209847359</v>
      </c>
      <c r="AK173" s="97">
        <v>0.16394727956826566</v>
      </c>
      <c r="AL173" s="97">
        <v>0.16389245576881625</v>
      </c>
      <c r="AM173" s="97">
        <v>0.16373770816785674</v>
      </c>
      <c r="AN173" s="97">
        <v>0.16353208980692888</v>
      </c>
      <c r="AO173" s="97">
        <v>0.1634187468345005</v>
      </c>
      <c r="AP173" s="97">
        <v>0.16262710209855027</v>
      </c>
      <c r="AQ173" s="97">
        <v>0.1626765857061637</v>
      </c>
      <c r="AR173" s="97">
        <v>0.16216566846590943</v>
      </c>
      <c r="AS173" s="97">
        <v>0.16187179402439575</v>
      </c>
      <c r="AT173" s="97">
        <v>0.16172291097894273</v>
      </c>
      <c r="AU173" s="97">
        <v>0.16194416977167861</v>
      </c>
      <c r="AV173" s="97">
        <v>0.16203958243900526</v>
      </c>
      <c r="AW173" s="97">
        <v>0.16175782495896268</v>
      </c>
      <c r="AX173" s="97">
        <v>0.16203487183514154</v>
      </c>
      <c r="AY173" s="97">
        <v>0.16208186664157542</v>
      </c>
      <c r="AZ173" s="97">
        <v>0.16217794011841188</v>
      </c>
    </row>
    <row r="174" spans="1:52" ht="12" customHeight="1" x14ac:dyDescent="0.45">
      <c r="A174" s="96" t="s">
        <v>70</v>
      </c>
      <c r="B174" s="97">
        <v>0.41511392628838256</v>
      </c>
      <c r="C174" s="97">
        <v>0.41035229332885204</v>
      </c>
      <c r="D174" s="97">
        <v>0.41449020734029651</v>
      </c>
      <c r="E174" s="97">
        <v>0.41491379506508885</v>
      </c>
      <c r="F174" s="97">
        <v>0.4167371085235973</v>
      </c>
      <c r="G174" s="97">
        <v>0.41530395992709174</v>
      </c>
      <c r="H174" s="97">
        <v>0.41711098547710906</v>
      </c>
      <c r="I174" s="97">
        <v>0.41591360909732189</v>
      </c>
      <c r="J174" s="97">
        <v>0.41705310537891765</v>
      </c>
      <c r="K174" s="97">
        <v>0.42046544332853963</v>
      </c>
      <c r="L174" s="97">
        <v>0.41964380597848316</v>
      </c>
      <c r="M174" s="97">
        <v>0.42540027724356583</v>
      </c>
      <c r="N174" s="97">
        <v>0.42482464827165789</v>
      </c>
      <c r="O174" s="97">
        <v>0.42333062478872219</v>
      </c>
      <c r="P174" s="97">
        <v>0.42368007646798417</v>
      </c>
      <c r="Q174" s="97">
        <v>0.42485199629255116</v>
      </c>
      <c r="R174" s="97">
        <v>0.42549393730682367</v>
      </c>
      <c r="S174" s="97">
        <v>0.42613536705052252</v>
      </c>
      <c r="T174" s="97">
        <v>0.42996674299227505</v>
      </c>
      <c r="U174" s="97">
        <v>0.43344112436290078</v>
      </c>
      <c r="V174" s="97">
        <v>0.43414587136462729</v>
      </c>
      <c r="W174" s="97">
        <v>0.43470778191495157</v>
      </c>
      <c r="X174" s="97">
        <v>0.43585477838708697</v>
      </c>
      <c r="Y174" s="97">
        <v>0.43680855504817151</v>
      </c>
      <c r="Z174" s="97">
        <v>0.43802740707397192</v>
      </c>
      <c r="AA174" s="97">
        <v>0.43878994163217727</v>
      </c>
      <c r="AB174" s="97">
        <v>0.43926156955137757</v>
      </c>
      <c r="AC174" s="97">
        <v>0.43971093713244147</v>
      </c>
      <c r="AD174" s="97">
        <v>0.44110927461492833</v>
      </c>
      <c r="AE174" s="97">
        <v>0.44184968589770623</v>
      </c>
      <c r="AF174" s="97">
        <v>0.44268519019957658</v>
      </c>
      <c r="AG174" s="97">
        <v>0.44325855051248797</v>
      </c>
      <c r="AH174" s="97">
        <v>0.44409106525728353</v>
      </c>
      <c r="AI174" s="97">
        <v>0.44477717421037949</v>
      </c>
      <c r="AJ174" s="97">
        <v>0.44557294172879897</v>
      </c>
      <c r="AK174" s="97">
        <v>0.44629670824883172</v>
      </c>
      <c r="AL174" s="97">
        <v>0.44684697685526859</v>
      </c>
      <c r="AM174" s="97">
        <v>0.44803795602878566</v>
      </c>
      <c r="AN174" s="97">
        <v>0.44891373004623902</v>
      </c>
      <c r="AO174" s="97">
        <v>0.4497361170116051</v>
      </c>
      <c r="AP174" s="97">
        <v>0.45040761232449578</v>
      </c>
      <c r="AQ174" s="97">
        <v>0.4507823849407524</v>
      </c>
      <c r="AR174" s="97">
        <v>0.45244760131243894</v>
      </c>
      <c r="AS174" s="97">
        <v>0.45368437858235583</v>
      </c>
      <c r="AT174" s="97">
        <v>0.45464283077760742</v>
      </c>
      <c r="AU174" s="97">
        <v>0.45491170736449216</v>
      </c>
      <c r="AV174" s="97">
        <v>0.45536392836849454</v>
      </c>
      <c r="AW174" s="97">
        <v>0.4566142618038363</v>
      </c>
      <c r="AX174" s="97">
        <v>0.45698711871418557</v>
      </c>
      <c r="AY174" s="97">
        <v>0.45784349649947126</v>
      </c>
      <c r="AZ174" s="97">
        <v>0.45848516792525784</v>
      </c>
    </row>
    <row r="175" spans="1:52" ht="12" customHeight="1" x14ac:dyDescent="0.45">
      <c r="A175" s="96" t="s">
        <v>61</v>
      </c>
      <c r="B175" s="97">
        <v>0.22723761929065284</v>
      </c>
      <c r="C175" s="97">
        <v>0.22770407734703463</v>
      </c>
      <c r="D175" s="97">
        <v>0.22780976035053904</v>
      </c>
      <c r="E175" s="97">
        <v>0.22784960156813655</v>
      </c>
      <c r="F175" s="97">
        <v>0.2277799921433227</v>
      </c>
      <c r="G175" s="97">
        <v>0.22786214535786528</v>
      </c>
      <c r="H175" s="97">
        <v>0.22788791559411528</v>
      </c>
      <c r="I175" s="97">
        <v>0.22773889198308991</v>
      </c>
      <c r="J175" s="97">
        <v>0.22811509412556541</v>
      </c>
      <c r="K175" s="97">
        <v>0.22815681629470355</v>
      </c>
      <c r="L175" s="97">
        <v>0.22829258985407072</v>
      </c>
      <c r="M175" s="97">
        <v>0.22831070824180499</v>
      </c>
      <c r="N175" s="97">
        <v>0.22755391956619944</v>
      </c>
      <c r="O175" s="97">
        <v>0.22824425252661437</v>
      </c>
      <c r="P175" s="97">
        <v>0.2282613921902629</v>
      </c>
      <c r="Q175" s="97">
        <v>0.22780548459269379</v>
      </c>
      <c r="R175" s="97">
        <v>0.22852166444491118</v>
      </c>
      <c r="S175" s="97">
        <v>0.22857052867573663</v>
      </c>
      <c r="T175" s="97">
        <v>0.22769267676764587</v>
      </c>
      <c r="U175" s="97">
        <v>0.22678196433019054</v>
      </c>
      <c r="V175" s="97">
        <v>0.22608198884336819</v>
      </c>
      <c r="W175" s="97">
        <v>0.22599686014969467</v>
      </c>
      <c r="X175" s="97">
        <v>0.22541730759918421</v>
      </c>
      <c r="Y175" s="97">
        <v>0.22532926221812805</v>
      </c>
      <c r="Z175" s="97">
        <v>0.22511894078876704</v>
      </c>
      <c r="AA175" s="97">
        <v>0.22494900873605095</v>
      </c>
      <c r="AB175" s="97">
        <v>0.22490835508214788</v>
      </c>
      <c r="AC175" s="97">
        <v>0.22494493689340123</v>
      </c>
      <c r="AD175" s="97">
        <v>0.22543636411348103</v>
      </c>
      <c r="AE175" s="97">
        <v>0.22528489376143609</v>
      </c>
      <c r="AF175" s="97">
        <v>0.22531284092483811</v>
      </c>
      <c r="AG175" s="97">
        <v>0.22527553673930784</v>
      </c>
      <c r="AH175" s="97">
        <v>0.22502067490722882</v>
      </c>
      <c r="AI175" s="97">
        <v>0.2248248240718031</v>
      </c>
      <c r="AJ175" s="97">
        <v>0.22461313495813204</v>
      </c>
      <c r="AK175" s="97">
        <v>0.22439406928005512</v>
      </c>
      <c r="AL175" s="97">
        <v>0.22412934931070463</v>
      </c>
      <c r="AM175" s="97">
        <v>0.22369528954675449</v>
      </c>
      <c r="AN175" s="97">
        <v>0.22338386178650646</v>
      </c>
      <c r="AO175" s="97">
        <v>0.22287214242823464</v>
      </c>
      <c r="AP175" s="97">
        <v>0.22132945078533472</v>
      </c>
      <c r="AQ175" s="97">
        <v>0.22096996577955802</v>
      </c>
      <c r="AR175" s="97">
        <v>0.22007914713203638</v>
      </c>
      <c r="AS175" s="97">
        <v>0.21942364671243289</v>
      </c>
      <c r="AT175" s="97">
        <v>0.21892786529206146</v>
      </c>
      <c r="AU175" s="97">
        <v>0.21855977141719873</v>
      </c>
      <c r="AV175" s="97">
        <v>0.21814860707984282</v>
      </c>
      <c r="AW175" s="97">
        <v>0.2173760064040261</v>
      </c>
      <c r="AX175" s="97">
        <v>0.21700758464252809</v>
      </c>
      <c r="AY175" s="97">
        <v>0.21643754276559599</v>
      </c>
      <c r="AZ175" s="97">
        <v>0.21587394327011353</v>
      </c>
    </row>
    <row r="176" spans="1:52" ht="12" customHeight="1" x14ac:dyDescent="0.45">
      <c r="A176" s="98" t="s">
        <v>64</v>
      </c>
      <c r="B176" s="99">
        <v>0.12416282631105691</v>
      </c>
      <c r="C176" s="99">
        <v>0.12520140786673534</v>
      </c>
      <c r="D176" s="99">
        <v>0.12487891293297859</v>
      </c>
      <c r="E176" s="99">
        <v>0.12515553982343383</v>
      </c>
      <c r="F176" s="99">
        <v>0.12508951474854305</v>
      </c>
      <c r="G176" s="99">
        <v>0.12462672673370159</v>
      </c>
      <c r="H176" s="99">
        <v>0.1237359560046879</v>
      </c>
      <c r="I176" s="99">
        <v>0.12377365892527888</v>
      </c>
      <c r="J176" s="99">
        <v>0.12354691778718224</v>
      </c>
      <c r="K176" s="99">
        <v>0.12305142304106165</v>
      </c>
      <c r="L176" s="99">
        <v>0.12242653925287997</v>
      </c>
      <c r="M176" s="99">
        <v>0.12180382477436622</v>
      </c>
      <c r="N176" s="99">
        <v>0.12247193787262776</v>
      </c>
      <c r="O176" s="99">
        <v>0.12202147353060895</v>
      </c>
      <c r="P176" s="99">
        <v>0.12100497950697393</v>
      </c>
      <c r="Q176" s="99">
        <v>0.12144719697455307</v>
      </c>
      <c r="R176" s="99">
        <v>0.12114276139229008</v>
      </c>
      <c r="S176" s="99">
        <v>0.1209136887666372</v>
      </c>
      <c r="T176" s="99">
        <v>0.11727892124022458</v>
      </c>
      <c r="U176" s="99">
        <v>0.11571801496628058</v>
      </c>
      <c r="V176" s="99">
        <v>0.11521956623831348</v>
      </c>
      <c r="W176" s="99">
        <v>0.11514995194008838</v>
      </c>
      <c r="X176" s="99">
        <v>0.11438076842039051</v>
      </c>
      <c r="Y176" s="99">
        <v>0.1141044574237331</v>
      </c>
      <c r="Z176" s="99">
        <v>0.11380358063533029</v>
      </c>
      <c r="AA176" s="99">
        <v>0.11363057849775413</v>
      </c>
      <c r="AB176" s="99">
        <v>0.11352328298992138</v>
      </c>
      <c r="AC176" s="99">
        <v>0.11347401524859514</v>
      </c>
      <c r="AD176" s="99">
        <v>0.11364869116660038</v>
      </c>
      <c r="AE176" s="99">
        <v>0.11343438634843894</v>
      </c>
      <c r="AF176" s="99">
        <v>0.11331195378029059</v>
      </c>
      <c r="AG176" s="99">
        <v>0.1132333584712821</v>
      </c>
      <c r="AH176" s="99">
        <v>0.11291213934214317</v>
      </c>
      <c r="AI176" s="99">
        <v>0.11269070584110807</v>
      </c>
      <c r="AJ176" s="99">
        <v>0.11237478261292209</v>
      </c>
      <c r="AK176" s="99">
        <v>0.11211122817255034</v>
      </c>
      <c r="AL176" s="99">
        <v>0.11191552629774092</v>
      </c>
      <c r="AM176" s="99">
        <v>0.11126866743369949</v>
      </c>
      <c r="AN176" s="99">
        <v>0.11087498121278874</v>
      </c>
      <c r="AO176" s="99">
        <v>0.11057059357581575</v>
      </c>
      <c r="AP176" s="99">
        <v>0.10935195819321929</v>
      </c>
      <c r="AQ176" s="99">
        <v>0.10924473052008853</v>
      </c>
      <c r="AR176" s="99">
        <v>0.10862255372805715</v>
      </c>
      <c r="AS176" s="99">
        <v>0.10813542332963681</v>
      </c>
      <c r="AT176" s="99">
        <v>0.10772876652921907</v>
      </c>
      <c r="AU176" s="99">
        <v>0.10764179587100725</v>
      </c>
      <c r="AV176" s="99">
        <v>0.10749731520097544</v>
      </c>
      <c r="AW176" s="99">
        <v>0.10713479486874658</v>
      </c>
      <c r="AX176" s="99">
        <v>0.1068622157153805</v>
      </c>
      <c r="AY176" s="99">
        <v>0.10651630356385625</v>
      </c>
      <c r="AZ176" s="99">
        <v>0.10632033937595783</v>
      </c>
    </row>
    <row r="177" spans="1:52" ht="12" customHeight="1" x14ac:dyDescent="0.45">
      <c r="A177" s="33"/>
      <c r="B177" s="34"/>
      <c r="C177" s="34"/>
      <c r="D177" s="34"/>
      <c r="E177" s="34"/>
      <c r="F177" s="34"/>
      <c r="G177" s="34"/>
      <c r="H177" s="34"/>
      <c r="I177" s="34"/>
      <c r="J177" s="34"/>
      <c r="K177" s="34"/>
      <c r="L177" s="34"/>
      <c r="M177" s="34"/>
      <c r="N177" s="34"/>
      <c r="O177" s="34"/>
      <c r="P177" s="34"/>
      <c r="Q177" s="34"/>
      <c r="R177" s="34"/>
      <c r="S177" s="34"/>
      <c r="T177" s="34"/>
      <c r="U177" s="34"/>
      <c r="V177" s="34"/>
      <c r="W177" s="34"/>
      <c r="X177" s="34"/>
      <c r="Y177" s="34"/>
      <c r="Z177" s="34"/>
      <c r="AA177" s="34"/>
      <c r="AB177" s="34"/>
      <c r="AC177" s="34"/>
      <c r="AD177" s="34"/>
      <c r="AE177" s="34"/>
      <c r="AF177" s="34"/>
      <c r="AG177" s="34"/>
      <c r="AH177" s="34"/>
      <c r="AI177" s="34"/>
      <c r="AJ177" s="34"/>
      <c r="AK177" s="34"/>
      <c r="AL177" s="34"/>
      <c r="AM177" s="34"/>
      <c r="AN177" s="34"/>
      <c r="AO177" s="34"/>
      <c r="AP177" s="34"/>
      <c r="AQ177" s="34"/>
      <c r="AR177" s="34"/>
      <c r="AS177" s="34"/>
      <c r="AT177" s="34"/>
      <c r="AU177" s="34"/>
      <c r="AV177" s="34"/>
      <c r="AW177" s="34"/>
      <c r="AX177" s="34"/>
      <c r="AY177" s="34"/>
      <c r="AZ177" s="34"/>
    </row>
    <row r="178" spans="1:52" ht="12" customHeight="1" x14ac:dyDescent="0.45">
      <c r="A178" s="27" t="s">
        <v>74</v>
      </c>
      <c r="B178" s="100"/>
      <c r="C178" s="100"/>
      <c r="D178" s="100"/>
      <c r="E178" s="100"/>
      <c r="F178" s="100"/>
      <c r="G178" s="100"/>
      <c r="H178" s="100"/>
      <c r="I178" s="100"/>
      <c r="J178" s="100"/>
      <c r="K178" s="100"/>
      <c r="L178" s="100"/>
      <c r="M178" s="100"/>
      <c r="N178" s="100"/>
      <c r="O178" s="100"/>
      <c r="P178" s="100"/>
      <c r="Q178" s="100"/>
      <c r="R178" s="100"/>
      <c r="S178" s="100"/>
      <c r="T178" s="100"/>
      <c r="U178" s="100"/>
      <c r="V178" s="100"/>
      <c r="W178" s="100"/>
      <c r="X178" s="100"/>
      <c r="Y178" s="100"/>
      <c r="Z178" s="100"/>
      <c r="AA178" s="100"/>
      <c r="AB178" s="100"/>
      <c r="AC178" s="100"/>
      <c r="AD178" s="100"/>
      <c r="AE178" s="100"/>
      <c r="AF178" s="100"/>
      <c r="AG178" s="100"/>
      <c r="AH178" s="100"/>
      <c r="AI178" s="100"/>
      <c r="AJ178" s="100"/>
      <c r="AK178" s="100"/>
      <c r="AL178" s="100"/>
      <c r="AM178" s="100"/>
      <c r="AN178" s="100"/>
      <c r="AO178" s="100"/>
      <c r="AP178" s="100"/>
      <c r="AQ178" s="100"/>
      <c r="AR178" s="100"/>
      <c r="AS178" s="100"/>
      <c r="AT178" s="100"/>
      <c r="AU178" s="100"/>
      <c r="AV178" s="100"/>
      <c r="AW178" s="100"/>
      <c r="AX178" s="100"/>
      <c r="AY178" s="100"/>
      <c r="AZ178" s="100"/>
    </row>
    <row r="179" spans="1:52" ht="12" customHeight="1" x14ac:dyDescent="0.45">
      <c r="A179" s="91" t="s">
        <v>11</v>
      </c>
      <c r="B179" s="101">
        <v>475.67727830673948</v>
      </c>
      <c r="C179" s="101">
        <v>475.94125202835227</v>
      </c>
      <c r="D179" s="101">
        <v>454.62640115727623</v>
      </c>
      <c r="E179" s="101">
        <v>464.56985096142199</v>
      </c>
      <c r="F179" s="101">
        <v>446.55991586894538</v>
      </c>
      <c r="G179" s="101">
        <v>443.87518227265139</v>
      </c>
      <c r="H179" s="101">
        <v>435.24397382819473</v>
      </c>
      <c r="I179" s="101">
        <v>417.41056070026411</v>
      </c>
      <c r="J179" s="101">
        <v>423.6936751572843</v>
      </c>
      <c r="K179" s="101">
        <v>451.20629189561828</v>
      </c>
      <c r="L179" s="101">
        <v>424.91392001102508</v>
      </c>
      <c r="M179" s="101">
        <v>421.4289271424463</v>
      </c>
      <c r="N179" s="101">
        <v>428.57118162207581</v>
      </c>
      <c r="O179" s="101">
        <v>421.68890426023449</v>
      </c>
      <c r="P179" s="101">
        <v>407.2087042055465</v>
      </c>
      <c r="Q179" s="101">
        <v>421.07279302327265</v>
      </c>
      <c r="R179" s="101">
        <v>423.10759852602462</v>
      </c>
      <c r="S179" s="101">
        <v>418.86707382371605</v>
      </c>
      <c r="T179" s="101">
        <v>405.68523650907036</v>
      </c>
      <c r="U179" s="101">
        <v>399.49983474378661</v>
      </c>
      <c r="V179" s="101">
        <v>397.31169852194944</v>
      </c>
      <c r="W179" s="101">
        <v>396.61104346116343</v>
      </c>
      <c r="X179" s="101">
        <v>391.67201960539575</v>
      </c>
      <c r="Y179" s="101">
        <v>387.97146535677308</v>
      </c>
      <c r="Z179" s="101">
        <v>386.90975386660801</v>
      </c>
      <c r="AA179" s="101">
        <v>385.97847875630043</v>
      </c>
      <c r="AB179" s="101">
        <v>384.83762899869384</v>
      </c>
      <c r="AC179" s="101">
        <v>383.67612928389536</v>
      </c>
      <c r="AD179" s="101">
        <v>382.54306243473133</v>
      </c>
      <c r="AE179" s="101">
        <v>379.77762767423582</v>
      </c>
      <c r="AF179" s="101">
        <v>377.38534526241733</v>
      </c>
      <c r="AG179" s="101">
        <v>376.44551985308129</v>
      </c>
      <c r="AH179" s="101">
        <v>372.27574930358753</v>
      </c>
      <c r="AI179" s="101">
        <v>370.00938838058835</v>
      </c>
      <c r="AJ179" s="101">
        <v>366.48443324301712</v>
      </c>
      <c r="AK179" s="101">
        <v>364.20614030959905</v>
      </c>
      <c r="AL179" s="101">
        <v>362.4138798078759</v>
      </c>
      <c r="AM179" s="101">
        <v>358.91291933580908</v>
      </c>
      <c r="AN179" s="101">
        <v>355.49214955430972</v>
      </c>
      <c r="AO179" s="101">
        <v>353.02557827909561</v>
      </c>
      <c r="AP179" s="101">
        <v>350.31185546919949</v>
      </c>
      <c r="AQ179" s="101">
        <v>348.27995809436391</v>
      </c>
      <c r="AR179" s="101">
        <v>345.5334102382987</v>
      </c>
      <c r="AS179" s="101">
        <v>342.89197979369453</v>
      </c>
      <c r="AT179" s="101">
        <v>339.61497855386381</v>
      </c>
      <c r="AU179" s="101">
        <v>337.36927410584707</v>
      </c>
      <c r="AV179" s="101">
        <v>334.5426076498062</v>
      </c>
      <c r="AW179" s="101">
        <v>331.20937758963862</v>
      </c>
      <c r="AX179" s="101">
        <v>328.97315154401576</v>
      </c>
      <c r="AY179" s="101">
        <v>324.27114977340324</v>
      </c>
      <c r="AZ179" s="101">
        <v>321.13086195573595</v>
      </c>
    </row>
    <row r="180" spans="1:52" ht="12" customHeight="1" x14ac:dyDescent="0.45">
      <c r="A180" s="69" t="s">
        <v>47</v>
      </c>
      <c r="B180" s="102">
        <v>0.71289654603634423</v>
      </c>
      <c r="C180" s="102">
        <v>0.71277247045859871</v>
      </c>
      <c r="D180" s="102">
        <v>0.68018322461592273</v>
      </c>
      <c r="E180" s="102">
        <v>0.69525753457051465</v>
      </c>
      <c r="F180" s="102">
        <v>0.66634953683923281</v>
      </c>
      <c r="G180" s="102">
        <v>0.66269587910651773</v>
      </c>
      <c r="H180" s="102">
        <v>0.65145627362734015</v>
      </c>
      <c r="I180" s="102">
        <v>0.62532710882784726</v>
      </c>
      <c r="J180" s="102">
        <v>0.63815071419662328</v>
      </c>
      <c r="K180" s="102">
        <v>0.68325224581266331</v>
      </c>
      <c r="L180" s="102">
        <v>0.64441820410281647</v>
      </c>
      <c r="M180" s="102">
        <v>0.63950863622885812</v>
      </c>
      <c r="N180" s="102">
        <v>0.65115074520414051</v>
      </c>
      <c r="O180" s="102">
        <v>0.64067152112262771</v>
      </c>
      <c r="P180" s="102">
        <v>0.61899213260290242</v>
      </c>
      <c r="Q180" s="102">
        <v>0.63949072991647737</v>
      </c>
      <c r="R180" s="102">
        <v>0.51925060796156264</v>
      </c>
      <c r="S180" s="102">
        <v>0.41346076477419397</v>
      </c>
      <c r="T180" s="102">
        <v>0.32361613980922205</v>
      </c>
      <c r="U180" s="102">
        <v>0.2479286294645319</v>
      </c>
      <c r="V180" s="102">
        <v>0.43525148978096467</v>
      </c>
      <c r="W180" s="102">
        <v>0.32084164490691841</v>
      </c>
      <c r="X180" s="102">
        <v>0.29951900137022036</v>
      </c>
      <c r="Y180" s="102">
        <v>0.20897383019382193</v>
      </c>
      <c r="Z180" s="102">
        <v>0.33903353468981656</v>
      </c>
      <c r="AA180" s="102">
        <v>0.2072917108440176</v>
      </c>
      <c r="AB180" s="102">
        <v>0.13678534114232932</v>
      </c>
      <c r="AC180" s="102">
        <v>0.10681233350598839</v>
      </c>
      <c r="AD180" s="102">
        <v>0.22328831169633429</v>
      </c>
      <c r="AE180" s="102">
        <v>0.12484965506802806</v>
      </c>
      <c r="AF180" s="102">
        <v>0.11295317071115205</v>
      </c>
      <c r="AG180" s="102">
        <v>0.11903432303067021</v>
      </c>
      <c r="AH180" s="102">
        <v>0.13191314114451941</v>
      </c>
      <c r="AI180" s="102">
        <v>0.13542921514923925</v>
      </c>
      <c r="AJ180" s="102">
        <v>0.14604003646388242</v>
      </c>
      <c r="AK180" s="102">
        <v>0.15417083149736069</v>
      </c>
      <c r="AL180" s="102">
        <v>0.16273622938489768</v>
      </c>
      <c r="AM180" s="102">
        <v>0.17507689073505064</v>
      </c>
      <c r="AN180" s="102">
        <v>0.18582430710448003</v>
      </c>
      <c r="AO180" s="102">
        <v>0.19707392016741399</v>
      </c>
      <c r="AP180" s="102">
        <v>0.20909558024856342</v>
      </c>
      <c r="AQ180" s="102">
        <v>0.2201253254871364</v>
      </c>
      <c r="AR180" s="102">
        <v>0.23171738281207002</v>
      </c>
      <c r="AS180" s="102">
        <v>0.24313835445303109</v>
      </c>
      <c r="AT180" s="102">
        <v>0.25322582196877702</v>
      </c>
      <c r="AU180" s="102">
        <v>0.26347261184220211</v>
      </c>
      <c r="AV180" s="102">
        <v>0.27532096584793353</v>
      </c>
      <c r="AW180" s="102">
        <v>0.2843359941253783</v>
      </c>
      <c r="AX180" s="102">
        <v>0.29384021608050692</v>
      </c>
      <c r="AY180" s="102">
        <v>0.31449133191953221</v>
      </c>
      <c r="AZ180" s="102">
        <v>0.32436796819580976</v>
      </c>
    </row>
    <row r="181" spans="1:52" ht="12" customHeight="1" x14ac:dyDescent="0.45">
      <c r="A181" s="77" t="s">
        <v>48</v>
      </c>
      <c r="B181" s="103">
        <v>0.51810856326612886</v>
      </c>
      <c r="C181" s="103">
        <v>0.51917907147509001</v>
      </c>
      <c r="D181" s="103">
        <v>0.49274616958345524</v>
      </c>
      <c r="E181" s="103">
        <v>0.50527988238180788</v>
      </c>
      <c r="F181" s="103">
        <v>0.486022531631773</v>
      </c>
      <c r="G181" s="103">
        <v>0.48716339824598581</v>
      </c>
      <c r="H181" s="103">
        <v>0.47667260457929284</v>
      </c>
      <c r="I181" s="103">
        <v>0.45475600471195665</v>
      </c>
      <c r="J181" s="103">
        <v>0.46354350014559326</v>
      </c>
      <c r="K181" s="103">
        <v>0.49217230123214117</v>
      </c>
      <c r="L181" s="103">
        <v>0.46858635679585003</v>
      </c>
      <c r="M181" s="103">
        <v>0.4674195328305536</v>
      </c>
      <c r="N181" s="103">
        <v>0.47615470490821449</v>
      </c>
      <c r="O181" s="103">
        <v>0.45795511847189008</v>
      </c>
      <c r="P181" s="103">
        <v>0.44233798749703557</v>
      </c>
      <c r="Q181" s="103">
        <v>0.45147910197202273</v>
      </c>
      <c r="R181" s="103">
        <v>0.45813932549143066</v>
      </c>
      <c r="S181" s="103">
        <v>0.45820269346565079</v>
      </c>
      <c r="T181" s="103">
        <v>0.4574423562909728</v>
      </c>
      <c r="U181" s="103">
        <v>0.45397154219750019</v>
      </c>
      <c r="V181" s="103">
        <v>0.45131669821815867</v>
      </c>
      <c r="W181" s="103">
        <v>0.45071238356834414</v>
      </c>
      <c r="X181" s="103">
        <v>0.44985432024206928</v>
      </c>
      <c r="Y181" s="103">
        <v>0.44906894595034103</v>
      </c>
      <c r="Z181" s="103">
        <v>0.42565970467709208</v>
      </c>
      <c r="AA181" s="103">
        <v>0.42415885644498746</v>
      </c>
      <c r="AB181" s="103">
        <v>0.42264261033282063</v>
      </c>
      <c r="AC181" s="103">
        <v>0.41747791754745855</v>
      </c>
      <c r="AD181" s="103">
        <v>0.41423318124611741</v>
      </c>
      <c r="AE181" s="103">
        <v>0.41078547183158659</v>
      </c>
      <c r="AF181" s="103">
        <v>0.40864885452125149</v>
      </c>
      <c r="AG181" s="103">
        <v>0.40601355126362088</v>
      </c>
      <c r="AH181" s="103">
        <v>0.40458956518956929</v>
      </c>
      <c r="AI181" s="103">
        <v>0.40321122480745619</v>
      </c>
      <c r="AJ181" s="103">
        <v>0.4013817917659413</v>
      </c>
      <c r="AK181" s="103">
        <v>0.39968914168886821</v>
      </c>
      <c r="AL181" s="103">
        <v>0.38620227517605693</v>
      </c>
      <c r="AM181" s="103">
        <v>0.38343783777741269</v>
      </c>
      <c r="AN181" s="103">
        <v>0.38089379427853209</v>
      </c>
      <c r="AO181" s="103">
        <v>0.37513727773317179</v>
      </c>
      <c r="AP181" s="103">
        <v>0.37175041094124084</v>
      </c>
      <c r="AQ181" s="103">
        <v>0.36676690569416759</v>
      </c>
      <c r="AR181" s="103">
        <v>0.36318774095020095</v>
      </c>
      <c r="AS181" s="103">
        <v>0.35906963390583474</v>
      </c>
      <c r="AT181" s="103">
        <v>0.35624424644703334</v>
      </c>
      <c r="AU181" s="103">
        <v>0.3537804632519348</v>
      </c>
      <c r="AV181" s="103">
        <v>0.35075181672849698</v>
      </c>
      <c r="AW181" s="103">
        <v>0.34836458034233669</v>
      </c>
      <c r="AX181" s="103">
        <v>0.34569848376557044</v>
      </c>
      <c r="AY181" s="103">
        <v>0.34094697074278946</v>
      </c>
      <c r="AZ181" s="103">
        <v>0.33924890998696133</v>
      </c>
    </row>
    <row r="182" spans="1:52" ht="12" customHeight="1" x14ac:dyDescent="0.45">
      <c r="A182" s="77" t="s">
        <v>51</v>
      </c>
      <c r="B182" s="103">
        <v>0.38021149121938352</v>
      </c>
      <c r="C182" s="103">
        <v>0.38014531757791947</v>
      </c>
      <c r="D182" s="103">
        <v>0.36276438646182546</v>
      </c>
      <c r="E182" s="103">
        <v>0.37080401843760785</v>
      </c>
      <c r="F182" s="103">
        <v>0.35538641964759088</v>
      </c>
      <c r="G182" s="103">
        <v>0.35343780219014281</v>
      </c>
      <c r="H182" s="103">
        <v>0.34744334593458143</v>
      </c>
      <c r="I182" s="103">
        <v>0.33350779137485198</v>
      </c>
      <c r="J182" s="103">
        <v>0.34034704757153222</v>
      </c>
      <c r="K182" s="103">
        <v>0.36440119776675373</v>
      </c>
      <c r="L182" s="103">
        <v>0.34368970885483541</v>
      </c>
      <c r="M182" s="103">
        <v>0.34107127265539094</v>
      </c>
      <c r="N182" s="103">
        <v>0.34728039744220829</v>
      </c>
      <c r="O182" s="103">
        <v>0.34169147793206806</v>
      </c>
      <c r="P182" s="103">
        <v>0.33012913738821464</v>
      </c>
      <c r="Q182" s="103">
        <v>0.3410617226221212</v>
      </c>
      <c r="R182" s="103">
        <v>0.32976715177573579</v>
      </c>
      <c r="S182" s="103">
        <v>0.32998322401794117</v>
      </c>
      <c r="T182" s="103">
        <v>0.329591055353679</v>
      </c>
      <c r="U182" s="103">
        <v>0.32809696981738079</v>
      </c>
      <c r="V182" s="103">
        <v>0.32693684393131889</v>
      </c>
      <c r="W182" s="103">
        <v>0.32607935981765079</v>
      </c>
      <c r="X182" s="103">
        <v>0.32503605925348972</v>
      </c>
      <c r="Y182" s="103">
        <v>0.323442023648713</v>
      </c>
      <c r="Z182" s="103">
        <v>0.32299448977917089</v>
      </c>
      <c r="AA182" s="103">
        <v>0.3225912294695103</v>
      </c>
      <c r="AB182" s="103">
        <v>0.32195404156038315</v>
      </c>
      <c r="AC182" s="103">
        <v>0.32089710069931598</v>
      </c>
      <c r="AD182" s="103">
        <v>0.32001428552921807</v>
      </c>
      <c r="AE182" s="103">
        <v>0.31807573826262781</v>
      </c>
      <c r="AF182" s="103">
        <v>0.31714406391728744</v>
      </c>
      <c r="AG182" s="103">
        <v>0.31306687521422438</v>
      </c>
      <c r="AH182" s="103">
        <v>0.24861944930414712</v>
      </c>
      <c r="AI182" s="103">
        <v>0.24988605280113768</v>
      </c>
      <c r="AJ182" s="103">
        <v>0.25046651447602725</v>
      </c>
      <c r="AK182" s="103">
        <v>0.24973531526054416</v>
      </c>
      <c r="AL182" s="103">
        <v>0.25034704090853571</v>
      </c>
      <c r="AM182" s="103">
        <v>0.24960450678207829</v>
      </c>
      <c r="AN182" s="103">
        <v>0.24918593464092009</v>
      </c>
      <c r="AO182" s="103">
        <v>0.24900160441775043</v>
      </c>
      <c r="AP182" s="103">
        <v>0.25076735332984113</v>
      </c>
      <c r="AQ182" s="103">
        <v>0.25267710420690814</v>
      </c>
      <c r="AR182" s="103">
        <v>0.25434949103809817</v>
      </c>
      <c r="AS182" s="103">
        <v>0.25578605962943363</v>
      </c>
      <c r="AT182" s="103">
        <v>0.2574375940582827</v>
      </c>
      <c r="AU182" s="103">
        <v>0.25859422115362024</v>
      </c>
      <c r="AV182" s="103">
        <v>0.26031052404607619</v>
      </c>
      <c r="AW182" s="103">
        <v>0.25804893550922753</v>
      </c>
      <c r="AX182" s="103">
        <v>0.25684009704378796</v>
      </c>
      <c r="AY182" s="103">
        <v>0.25548364839936588</v>
      </c>
      <c r="AZ182" s="103">
        <v>0.25445690238342439</v>
      </c>
    </row>
    <row r="183" spans="1:52" ht="12" customHeight="1" x14ac:dyDescent="0.45">
      <c r="A183" s="77" t="s">
        <v>52</v>
      </c>
      <c r="B183" s="103">
        <v>9.5052872804845876</v>
      </c>
      <c r="C183" s="103">
        <v>9.5036329394479857</v>
      </c>
      <c r="D183" s="103">
        <v>9.0691096615456352</v>
      </c>
      <c r="E183" s="103">
        <v>9.2701004609401991</v>
      </c>
      <c r="F183" s="103">
        <v>8.8846604911897735</v>
      </c>
      <c r="G183" s="103">
        <v>8.8359450547535729</v>
      </c>
      <c r="H183" s="103">
        <v>8.6860836483645354</v>
      </c>
      <c r="I183" s="103">
        <v>8.3376947843712976</v>
      </c>
      <c r="J183" s="103">
        <v>8.5086761892883107</v>
      </c>
      <c r="K183" s="103">
        <v>9.1100299441688435</v>
      </c>
      <c r="L183" s="103">
        <v>8.5922427213708854</v>
      </c>
      <c r="M183" s="103">
        <v>8.5267818163847693</v>
      </c>
      <c r="N183" s="103">
        <v>8.6820099360552057</v>
      </c>
      <c r="O183" s="103">
        <v>8.5422869483016992</v>
      </c>
      <c r="P183" s="103">
        <v>8.2532284347053668</v>
      </c>
      <c r="Q183" s="103">
        <v>8.5265430655530334</v>
      </c>
      <c r="R183" s="103">
        <v>8.5511400683209331</v>
      </c>
      <c r="S183" s="103">
        <v>8.5511022376404799</v>
      </c>
      <c r="T183" s="103">
        <v>8.5280613562888892</v>
      </c>
      <c r="U183" s="103">
        <v>8.4751524182496709</v>
      </c>
      <c r="V183" s="103">
        <v>8.4406632941917827</v>
      </c>
      <c r="W183" s="103">
        <v>8.4340691536007011</v>
      </c>
      <c r="X183" s="103">
        <v>8.4232105614342103</v>
      </c>
      <c r="Y183" s="103">
        <v>8.4050338693598032</v>
      </c>
      <c r="Z183" s="103">
        <v>7.959034637254601</v>
      </c>
      <c r="AA183" s="103">
        <v>7.9269374064189435</v>
      </c>
      <c r="AB183" s="103">
        <v>7.895197542034639</v>
      </c>
      <c r="AC183" s="103">
        <v>7.7932774221580638</v>
      </c>
      <c r="AD183" s="103">
        <v>7.6888409193680376</v>
      </c>
      <c r="AE183" s="103">
        <v>7.6393368000886088</v>
      </c>
      <c r="AF183" s="103">
        <v>7.5890862853848011</v>
      </c>
      <c r="AG183" s="103">
        <v>7.5329100706169889</v>
      </c>
      <c r="AH183" s="103">
        <v>7.5083189498633196</v>
      </c>
      <c r="AI183" s="103">
        <v>7.4835059457766615</v>
      </c>
      <c r="AJ183" s="103">
        <v>7.4528360836285064</v>
      </c>
      <c r="AK183" s="103">
        <v>7.4260860127906669</v>
      </c>
      <c r="AL183" s="103">
        <v>7.234448531983368</v>
      </c>
      <c r="AM183" s="103">
        <v>7.2023844845204286</v>
      </c>
      <c r="AN183" s="103">
        <v>7.1749838644295867</v>
      </c>
      <c r="AO183" s="103">
        <v>7.1200010660951722</v>
      </c>
      <c r="AP183" s="103">
        <v>7.0794964267712555</v>
      </c>
      <c r="AQ183" s="103">
        <v>7.0490182831030648</v>
      </c>
      <c r="AR183" s="103">
        <v>7.0249800499061683</v>
      </c>
      <c r="AS183" s="103">
        <v>6.9978756538747051</v>
      </c>
      <c r="AT183" s="103">
        <v>6.9803983018536364</v>
      </c>
      <c r="AU183" s="103">
        <v>6.9657003514280786</v>
      </c>
      <c r="AV183" s="103">
        <v>6.9484902858787967</v>
      </c>
      <c r="AW183" s="103">
        <v>6.9347056247722252</v>
      </c>
      <c r="AX183" s="103">
        <v>6.9182068836438244</v>
      </c>
      <c r="AY183" s="103">
        <v>6.8920017544307388</v>
      </c>
      <c r="AZ183" s="103">
        <v>6.9788878873161142</v>
      </c>
    </row>
    <row r="184" spans="1:52" ht="12" customHeight="1" x14ac:dyDescent="0.45">
      <c r="A184" s="79" t="s">
        <v>53</v>
      </c>
      <c r="B184" s="104">
        <v>0.23763218201211472</v>
      </c>
      <c r="C184" s="104">
        <v>0.23759082348619959</v>
      </c>
      <c r="D184" s="104">
        <v>0.22672774153864092</v>
      </c>
      <c r="E184" s="104">
        <v>0.23175251152350493</v>
      </c>
      <c r="F184" s="104">
        <v>0.22211651227974433</v>
      </c>
      <c r="G184" s="104">
        <v>0.22089862636883925</v>
      </c>
      <c r="H184" s="104">
        <v>0.2171520912091133</v>
      </c>
      <c r="I184" s="104">
        <v>0.20844236960928242</v>
      </c>
      <c r="J184" s="104">
        <v>0.21271690473220767</v>
      </c>
      <c r="K184" s="104">
        <v>0.22775074860422106</v>
      </c>
      <c r="L184" s="104">
        <v>0.2148060680342721</v>
      </c>
      <c r="M184" s="104">
        <v>0.21316954540961927</v>
      </c>
      <c r="N184" s="104">
        <v>0.21705024840138015</v>
      </c>
      <c r="O184" s="104">
        <v>0.21355717370754251</v>
      </c>
      <c r="P184" s="104">
        <v>0.20633071086763413</v>
      </c>
      <c r="Q184" s="104">
        <v>0.21316357663882574</v>
      </c>
      <c r="R184" s="104">
        <v>0.2139420065557085</v>
      </c>
      <c r="S184" s="104">
        <v>0.21398260541434147</v>
      </c>
      <c r="T184" s="104">
        <v>0.21360879990560308</v>
      </c>
      <c r="U184" s="104">
        <v>0.21258575579797531</v>
      </c>
      <c r="V184" s="104">
        <v>0.21190811240604548</v>
      </c>
      <c r="W184" s="104">
        <v>0.21174493178981629</v>
      </c>
      <c r="X184" s="104">
        <v>0.21146300364361986</v>
      </c>
      <c r="Y184" s="104">
        <v>0.21108169274092387</v>
      </c>
      <c r="Z184" s="104">
        <v>0.19773310040255881</v>
      </c>
      <c r="AA184" s="104">
        <v>0.19673810326634372</v>
      </c>
      <c r="AB184" s="104">
        <v>0.19567567885449569</v>
      </c>
      <c r="AC184" s="104">
        <v>0.19206530311572925</v>
      </c>
      <c r="AD184" s="104">
        <v>0.18917627999761016</v>
      </c>
      <c r="AE184" s="104">
        <v>0.18715547400010882</v>
      </c>
      <c r="AF184" s="104">
        <v>0.18515386300539666</v>
      </c>
      <c r="AG184" s="104">
        <v>0.18283558876881045</v>
      </c>
      <c r="AH184" s="104">
        <v>0.18176009717232522</v>
      </c>
      <c r="AI184" s="104">
        <v>0.18073503076907241</v>
      </c>
      <c r="AJ184" s="104">
        <v>0.1794563856759922</v>
      </c>
      <c r="AK184" s="104">
        <v>0.17835286252223598</v>
      </c>
      <c r="AL184" s="104">
        <v>0.16976619156109352</v>
      </c>
      <c r="AM184" s="104">
        <v>0.1683529317583197</v>
      </c>
      <c r="AN184" s="104">
        <v>0.1671933178783824</v>
      </c>
      <c r="AO184" s="104">
        <v>0.16491909100474123</v>
      </c>
      <c r="AP184" s="104">
        <v>0.16349146743834103</v>
      </c>
      <c r="AQ184" s="104">
        <v>0.16234275259387895</v>
      </c>
      <c r="AR184" s="104">
        <v>0.16147077923178826</v>
      </c>
      <c r="AS184" s="104">
        <v>0.16055998122097048</v>
      </c>
      <c r="AT184" s="104">
        <v>0.15998659131555523</v>
      </c>
      <c r="AU184" s="104">
        <v>0.15951482324638055</v>
      </c>
      <c r="AV184" s="104">
        <v>0.15896164139791538</v>
      </c>
      <c r="AW184" s="104">
        <v>0.1585202135371096</v>
      </c>
      <c r="AX184" s="104">
        <v>0.15801287681988022</v>
      </c>
      <c r="AY184" s="104">
        <v>0.15719338251595652</v>
      </c>
      <c r="AZ184" s="104">
        <v>0.15892170010153775</v>
      </c>
    </row>
    <row r="185" spans="1:52" ht="12" customHeight="1" x14ac:dyDescent="0.45">
      <c r="A185" s="96" t="s">
        <v>54</v>
      </c>
      <c r="B185" s="105">
        <v>44.817450058468204</v>
      </c>
      <c r="C185" s="105">
        <v>45.518539911016219</v>
      </c>
      <c r="D185" s="105">
        <v>43.863909569388262</v>
      </c>
      <c r="E185" s="105">
        <v>44.851714512479191</v>
      </c>
      <c r="F185" s="105">
        <v>43.361276405313674</v>
      </c>
      <c r="G185" s="105">
        <v>43.231692931056394</v>
      </c>
      <c r="H185" s="105">
        <v>42.202320109247466</v>
      </c>
      <c r="I185" s="105">
        <v>40.067561474874744</v>
      </c>
      <c r="J185" s="105">
        <v>40.702718931360906</v>
      </c>
      <c r="K185" s="105">
        <v>42.962766861455741</v>
      </c>
      <c r="L185" s="105">
        <v>41.007825791752573</v>
      </c>
      <c r="M185" s="105">
        <v>40.509090411889254</v>
      </c>
      <c r="N185" s="105">
        <v>40.873726886505452</v>
      </c>
      <c r="O185" s="105">
        <v>39.95302291138821</v>
      </c>
      <c r="P185" s="105">
        <v>38.640981690549751</v>
      </c>
      <c r="Q185" s="105">
        <v>40.114237392657579</v>
      </c>
      <c r="R185" s="105">
        <v>41.116122005755052</v>
      </c>
      <c r="S185" s="105">
        <v>41.099621269715357</v>
      </c>
      <c r="T185" s="105">
        <v>40.728309625760005</v>
      </c>
      <c r="U185" s="105">
        <v>40.206246051101772</v>
      </c>
      <c r="V185" s="105">
        <v>39.846682592233577</v>
      </c>
      <c r="W185" s="105">
        <v>39.760213460638049</v>
      </c>
      <c r="X185" s="105">
        <v>39.553038394747283</v>
      </c>
      <c r="Y185" s="105">
        <v>38.692158089236287</v>
      </c>
      <c r="Z185" s="105">
        <v>38.590847865275549</v>
      </c>
      <c r="AA185" s="105">
        <v>38.496214061960572</v>
      </c>
      <c r="AB185" s="105">
        <v>38.374191213872173</v>
      </c>
      <c r="AC185" s="105">
        <v>38.255225784400693</v>
      </c>
      <c r="AD185" s="105">
        <v>38.082998123516944</v>
      </c>
      <c r="AE185" s="105">
        <v>37.9293132692382</v>
      </c>
      <c r="AF185" s="105">
        <v>37.706324944950062</v>
      </c>
      <c r="AG185" s="105">
        <v>37.621469526480553</v>
      </c>
      <c r="AH185" s="105">
        <v>37.45336065979658</v>
      </c>
      <c r="AI185" s="105">
        <v>37.330790953130219</v>
      </c>
      <c r="AJ185" s="105">
        <v>37.146981416448483</v>
      </c>
      <c r="AK185" s="105">
        <v>37.019556317369428</v>
      </c>
      <c r="AL185" s="105">
        <v>36.839660818502843</v>
      </c>
      <c r="AM185" s="105">
        <v>36.645680266128593</v>
      </c>
      <c r="AN185" s="105">
        <v>36.220908136376536</v>
      </c>
      <c r="AO185" s="105">
        <v>36.063915150746475</v>
      </c>
      <c r="AP185" s="105">
        <v>35.881651342177975</v>
      </c>
      <c r="AQ185" s="105">
        <v>35.713670816726342</v>
      </c>
      <c r="AR185" s="105">
        <v>35.498538365529825</v>
      </c>
      <c r="AS185" s="105">
        <v>35.268768267652653</v>
      </c>
      <c r="AT185" s="105">
        <v>34.966577370304037</v>
      </c>
      <c r="AU185" s="105">
        <v>34.69522649074834</v>
      </c>
      <c r="AV185" s="105">
        <v>34.415124952556468</v>
      </c>
      <c r="AW185" s="105">
        <v>34.09712255581249</v>
      </c>
      <c r="AX185" s="105">
        <v>33.840931776424661</v>
      </c>
      <c r="AY185" s="105">
        <v>33.269569135040946</v>
      </c>
      <c r="AZ185" s="105">
        <v>32.848312967478115</v>
      </c>
    </row>
    <row r="186" spans="1:52" ht="12" customHeight="1" x14ac:dyDescent="0.45">
      <c r="A186" s="96" t="s">
        <v>58</v>
      </c>
      <c r="B186" s="105">
        <v>328.61860251370217</v>
      </c>
      <c r="C186" s="105">
        <v>327.8372810894171</v>
      </c>
      <c r="D186" s="105">
        <v>313.62761669857838</v>
      </c>
      <c r="E186" s="105">
        <v>320.61355381098633</v>
      </c>
      <c r="F186" s="105">
        <v>307.90652106384294</v>
      </c>
      <c r="G186" s="105">
        <v>305.98107632100283</v>
      </c>
      <c r="H186" s="105">
        <v>300.9857791594701</v>
      </c>
      <c r="I186" s="105">
        <v>288.58389461885383</v>
      </c>
      <c r="J186" s="105">
        <v>292.32087631897025</v>
      </c>
      <c r="K186" s="105">
        <v>312.77641865131176</v>
      </c>
      <c r="L186" s="105">
        <v>292.03455979819205</v>
      </c>
      <c r="M186" s="105">
        <v>288.94641534824774</v>
      </c>
      <c r="N186" s="105">
        <v>294.34589662082738</v>
      </c>
      <c r="O186" s="105">
        <v>290.48264690665587</v>
      </c>
      <c r="P186" s="105">
        <v>280.68288167605687</v>
      </c>
      <c r="Q186" s="105">
        <v>290.16758049229935</v>
      </c>
      <c r="R186" s="105">
        <v>290.06376788930623</v>
      </c>
      <c r="S186" s="105">
        <v>285.82203850231872</v>
      </c>
      <c r="T186" s="105">
        <v>274.2996089404308</v>
      </c>
      <c r="U186" s="105">
        <v>269.7603760166532</v>
      </c>
      <c r="V186" s="105">
        <v>268.29339901993256</v>
      </c>
      <c r="W186" s="105">
        <v>267.8677141288822</v>
      </c>
      <c r="X186" s="105">
        <v>263.62584948261855</v>
      </c>
      <c r="Y186" s="105">
        <v>262.86236085413509</v>
      </c>
      <c r="Z186" s="105">
        <v>262.46291352824448</v>
      </c>
      <c r="AA186" s="105">
        <v>261.9696730637296</v>
      </c>
      <c r="AB186" s="105">
        <v>261.29692987525351</v>
      </c>
      <c r="AC186" s="105">
        <v>260.57360174462252</v>
      </c>
      <c r="AD186" s="105">
        <v>259.8466192837605</v>
      </c>
      <c r="AE186" s="105">
        <v>257.67966555017802</v>
      </c>
      <c r="AF186" s="105">
        <v>255.94715686146944</v>
      </c>
      <c r="AG186" s="105">
        <v>255.25941694466238</v>
      </c>
      <c r="AH186" s="105">
        <v>251.60453058243817</v>
      </c>
      <c r="AI186" s="105">
        <v>249.61868966556571</v>
      </c>
      <c r="AJ186" s="105">
        <v>246.55843854170217</v>
      </c>
      <c r="AK186" s="105">
        <v>244.59205695492346</v>
      </c>
      <c r="AL186" s="105">
        <v>243.43811789962976</v>
      </c>
      <c r="AM186" s="105">
        <v>240.4356332633096</v>
      </c>
      <c r="AN186" s="105">
        <v>238.10512633008295</v>
      </c>
      <c r="AO186" s="105">
        <v>236.06666875183188</v>
      </c>
      <c r="AP186" s="105">
        <v>233.82431403394492</v>
      </c>
      <c r="AQ186" s="105">
        <v>232.22382745101541</v>
      </c>
      <c r="AR186" s="105">
        <v>230.03724498152351</v>
      </c>
      <c r="AS186" s="105">
        <v>227.9930900570219</v>
      </c>
      <c r="AT186" s="105">
        <v>225.49975291513718</v>
      </c>
      <c r="AU186" s="105">
        <v>223.95222667792984</v>
      </c>
      <c r="AV186" s="105">
        <v>221.84916595686792</v>
      </c>
      <c r="AW186" s="105">
        <v>219.33267755946619</v>
      </c>
      <c r="AX186" s="105">
        <v>217.79569337399613</v>
      </c>
      <c r="AY186" s="105">
        <v>214.6336857354643</v>
      </c>
      <c r="AZ186" s="105">
        <v>212.47409656072779</v>
      </c>
    </row>
    <row r="187" spans="1:52" ht="12" customHeight="1" x14ac:dyDescent="0.45">
      <c r="A187" s="96" t="s">
        <v>61</v>
      </c>
      <c r="B187" s="105">
        <v>61.554607223970081</v>
      </c>
      <c r="C187" s="105">
        <v>61.342768353959308</v>
      </c>
      <c r="D187" s="105">
        <v>57.811228625610262</v>
      </c>
      <c r="E187" s="105">
        <v>59.0231824330519</v>
      </c>
      <c r="F187" s="105">
        <v>56.721699929407528</v>
      </c>
      <c r="G187" s="105">
        <v>56.729152150682047</v>
      </c>
      <c r="H187" s="105">
        <v>55.292570886862848</v>
      </c>
      <c r="I187" s="105">
        <v>53.297699677288868</v>
      </c>
      <c r="J187" s="105">
        <v>54.579091119152693</v>
      </c>
      <c r="K187" s="105">
        <v>57.44626042340311</v>
      </c>
      <c r="L187" s="105">
        <v>55.221010947887358</v>
      </c>
      <c r="M187" s="105">
        <v>55.002258057627536</v>
      </c>
      <c r="N187" s="105">
        <v>55.820742984341472</v>
      </c>
      <c r="O187" s="105">
        <v>54.849844783259663</v>
      </c>
      <c r="P187" s="105">
        <v>52.688075972451621</v>
      </c>
      <c r="Q187" s="105">
        <v>54.213769085774771</v>
      </c>
      <c r="R187" s="105">
        <v>54.681289974331833</v>
      </c>
      <c r="S187" s="105">
        <v>54.700594871371514</v>
      </c>
      <c r="T187" s="105">
        <v>54.22034854516199</v>
      </c>
      <c r="U187" s="105">
        <v>53.67805026485496</v>
      </c>
      <c r="V187" s="105">
        <v>53.349265937662985</v>
      </c>
      <c r="W187" s="105">
        <v>53.309570777167181</v>
      </c>
      <c r="X187" s="105">
        <v>53.090782769313627</v>
      </c>
      <c r="Y187" s="105">
        <v>51.86398772652489</v>
      </c>
      <c r="Z187" s="105">
        <v>51.751552414693684</v>
      </c>
      <c r="AA187" s="105">
        <v>51.645934344745093</v>
      </c>
      <c r="AB187" s="105">
        <v>51.500429876655097</v>
      </c>
      <c r="AC187" s="105">
        <v>51.405277096500292</v>
      </c>
      <c r="AD187" s="105">
        <v>51.255953423007817</v>
      </c>
      <c r="AE187" s="105">
        <v>51.079821960637354</v>
      </c>
      <c r="AF187" s="105">
        <v>50.856450033792512</v>
      </c>
      <c r="AG187" s="105">
        <v>50.796347985482157</v>
      </c>
      <c r="AH187" s="105">
        <v>50.660099779167666</v>
      </c>
      <c r="AI187" s="105">
        <v>50.588200096228235</v>
      </c>
      <c r="AJ187" s="105">
        <v>50.449904840816437</v>
      </c>
      <c r="AK187" s="105">
        <v>50.361683706555091</v>
      </c>
      <c r="AL187" s="105">
        <v>50.207164502442538</v>
      </c>
      <c r="AM187" s="105">
        <v>50.04895093491195</v>
      </c>
      <c r="AN187" s="105">
        <v>49.659030033223019</v>
      </c>
      <c r="AO187" s="105">
        <v>49.524054860943977</v>
      </c>
      <c r="AP187" s="105">
        <v>49.364751227856111</v>
      </c>
      <c r="AQ187" s="105">
        <v>49.212782660290351</v>
      </c>
      <c r="AR187" s="105">
        <v>49.009477455339692</v>
      </c>
      <c r="AS187" s="105">
        <v>48.789997708830803</v>
      </c>
      <c r="AT187" s="105">
        <v>48.493229887466249</v>
      </c>
      <c r="AU187" s="105">
        <v>48.219541727610391</v>
      </c>
      <c r="AV187" s="105">
        <v>47.940560007124276</v>
      </c>
      <c r="AW187" s="105">
        <v>47.627874464228093</v>
      </c>
      <c r="AX187" s="105">
        <v>47.348049700129991</v>
      </c>
      <c r="AY187" s="105">
        <v>46.713199599460843</v>
      </c>
      <c r="AZ187" s="105">
        <v>46.290291976085264</v>
      </c>
    </row>
    <row r="188" spans="1:52" ht="12" customHeight="1" x14ac:dyDescent="0.45">
      <c r="A188" s="98" t="s">
        <v>64</v>
      </c>
      <c r="B188" s="106">
        <v>29.332482447580389</v>
      </c>
      <c r="C188" s="106">
        <v>29.889342051513811</v>
      </c>
      <c r="D188" s="106">
        <v>28.492115079953802</v>
      </c>
      <c r="E188" s="106">
        <v>29.008205797050898</v>
      </c>
      <c r="F188" s="106">
        <v>27.955882978793092</v>
      </c>
      <c r="G188" s="106">
        <v>27.373120109245072</v>
      </c>
      <c r="H188" s="106">
        <v>26.38449570889949</v>
      </c>
      <c r="I188" s="106">
        <v>25.501676870351407</v>
      </c>
      <c r="J188" s="106">
        <v>25.927554431866238</v>
      </c>
      <c r="K188" s="106">
        <v>27.143239521862998</v>
      </c>
      <c r="L188" s="106">
        <v>26.386780414034419</v>
      </c>
      <c r="M188" s="106">
        <v>26.783212521172651</v>
      </c>
      <c r="N188" s="106">
        <v>27.157169098390323</v>
      </c>
      <c r="O188" s="106">
        <v>26.207227419394957</v>
      </c>
      <c r="P188" s="106">
        <v>25.345746463427076</v>
      </c>
      <c r="Q188" s="106">
        <v>26.405467855838388</v>
      </c>
      <c r="R188" s="106">
        <v>27.174179496526207</v>
      </c>
      <c r="S188" s="106">
        <v>27.278087654997893</v>
      </c>
      <c r="T188" s="106">
        <v>26.584649690069192</v>
      </c>
      <c r="U188" s="106">
        <v>26.137427095649645</v>
      </c>
      <c r="V188" s="106">
        <v>25.956274533591984</v>
      </c>
      <c r="W188" s="106">
        <v>25.930097620792541</v>
      </c>
      <c r="X188" s="106">
        <v>25.693266012772707</v>
      </c>
      <c r="Y188" s="106">
        <v>24.955358324983262</v>
      </c>
      <c r="Z188" s="106">
        <v>24.859984591591061</v>
      </c>
      <c r="AA188" s="106">
        <v>24.788939979421389</v>
      </c>
      <c r="AB188" s="106">
        <v>24.693822818988458</v>
      </c>
      <c r="AC188" s="106">
        <v>24.611494581345248</v>
      </c>
      <c r="AD188" s="106">
        <v>24.521938626608794</v>
      </c>
      <c r="AE188" s="106">
        <v>24.408623754931199</v>
      </c>
      <c r="AF188" s="106">
        <v>24.26242718466542</v>
      </c>
      <c r="AG188" s="106">
        <v>24.214424987561951</v>
      </c>
      <c r="AH188" s="106">
        <v>24.082557079511226</v>
      </c>
      <c r="AI188" s="106">
        <v>24.018940196360635</v>
      </c>
      <c r="AJ188" s="106">
        <v>23.898927632039605</v>
      </c>
      <c r="AK188" s="106">
        <v>23.824809166991397</v>
      </c>
      <c r="AL188" s="106">
        <v>23.725436318286754</v>
      </c>
      <c r="AM188" s="106">
        <v>23.603798219885665</v>
      </c>
      <c r="AN188" s="106">
        <v>23.34900383629537</v>
      </c>
      <c r="AO188" s="106">
        <v>23.264806556155051</v>
      </c>
      <c r="AP188" s="106">
        <v>23.166537626491195</v>
      </c>
      <c r="AQ188" s="106">
        <v>23.078746795246634</v>
      </c>
      <c r="AR188" s="106">
        <v>22.952443991967346</v>
      </c>
      <c r="AS188" s="106">
        <v>22.823694077105198</v>
      </c>
      <c r="AT188" s="106">
        <v>22.648125825313031</v>
      </c>
      <c r="AU188" s="106">
        <v>22.501216738636291</v>
      </c>
      <c r="AV188" s="106">
        <v>22.343921499358292</v>
      </c>
      <c r="AW188" s="106">
        <v>22.167727661845589</v>
      </c>
      <c r="AX188" s="106">
        <v>22.015878136111386</v>
      </c>
      <c r="AY188" s="106">
        <v>21.694578215428763</v>
      </c>
      <c r="AZ188" s="106">
        <v>21.462277083460926</v>
      </c>
    </row>
    <row r="189" spans="1:52" ht="12" customHeight="1" x14ac:dyDescent="0.45">
      <c r="A189" s="91" t="s">
        <v>12</v>
      </c>
      <c r="B189" s="101">
        <v>125.62677344902399</v>
      </c>
      <c r="C189" s="101">
        <v>129.02236384214584</v>
      </c>
      <c r="D189" s="101">
        <v>124.96599961284657</v>
      </c>
      <c r="E189" s="101">
        <v>128.51251775212572</v>
      </c>
      <c r="F189" s="101">
        <v>124.06863828876628</v>
      </c>
      <c r="G189" s="101">
        <v>121.90400573327145</v>
      </c>
      <c r="H189" s="101">
        <v>117.79047854664377</v>
      </c>
      <c r="I189" s="101">
        <v>113.61112754778546</v>
      </c>
      <c r="J189" s="101">
        <v>113.99468694616937</v>
      </c>
      <c r="K189" s="101">
        <v>118.90968401416899</v>
      </c>
      <c r="L189" s="101">
        <v>115.35013626077345</v>
      </c>
      <c r="M189" s="101">
        <v>112.52312945207511</v>
      </c>
      <c r="N189" s="101">
        <v>115.47585925406469</v>
      </c>
      <c r="O189" s="101">
        <v>115.04873468462272</v>
      </c>
      <c r="P189" s="101">
        <v>112.01549980021622</v>
      </c>
      <c r="Q189" s="101">
        <v>117.01269103043785</v>
      </c>
      <c r="R189" s="101">
        <v>117.06727849562263</v>
      </c>
      <c r="S189" s="101">
        <v>116.83603082020389</v>
      </c>
      <c r="T189" s="101">
        <v>115.17325365966197</v>
      </c>
      <c r="U189" s="101">
        <v>113.83002791952667</v>
      </c>
      <c r="V189" s="101">
        <v>113.244776066759</v>
      </c>
      <c r="W189" s="101">
        <v>112.9638450954341</v>
      </c>
      <c r="X189" s="101">
        <v>112.35115531780558</v>
      </c>
      <c r="Y189" s="101">
        <v>111.98254852076573</v>
      </c>
      <c r="Z189" s="101">
        <v>111.35567690290605</v>
      </c>
      <c r="AA189" s="101">
        <v>110.92846462986017</v>
      </c>
      <c r="AB189" s="101">
        <v>110.67961786547532</v>
      </c>
      <c r="AC189" s="101">
        <v>110.48509199185962</v>
      </c>
      <c r="AD189" s="101">
        <v>110.05492122630689</v>
      </c>
      <c r="AE189" s="101">
        <v>109.65893300997409</v>
      </c>
      <c r="AF189" s="101">
        <v>109.35469481570081</v>
      </c>
      <c r="AG189" s="101">
        <v>109.09126854122138</v>
      </c>
      <c r="AH189" s="101">
        <v>108.77110424938708</v>
      </c>
      <c r="AI189" s="101">
        <v>108.44342415638073</v>
      </c>
      <c r="AJ189" s="101">
        <v>108.07226377486471</v>
      </c>
      <c r="AK189" s="101">
        <v>107.67356472605796</v>
      </c>
      <c r="AL189" s="101">
        <v>107.36662241009401</v>
      </c>
      <c r="AM189" s="101">
        <v>106.67566222484201</v>
      </c>
      <c r="AN189" s="101">
        <v>106.19929257190631</v>
      </c>
      <c r="AO189" s="101">
        <v>105.66836821878205</v>
      </c>
      <c r="AP189" s="101">
        <v>104.78934109255438</v>
      </c>
      <c r="AQ189" s="101">
        <v>104.45773785066508</v>
      </c>
      <c r="AR189" s="101">
        <v>103.48606873917689</v>
      </c>
      <c r="AS189" s="101">
        <v>102.78827508928865</v>
      </c>
      <c r="AT189" s="101">
        <v>102.33163388880631</v>
      </c>
      <c r="AU189" s="101">
        <v>102.09625583502597</v>
      </c>
      <c r="AV189" s="101">
        <v>101.83063091434283</v>
      </c>
      <c r="AW189" s="101">
        <v>101.25150850091187</v>
      </c>
      <c r="AX189" s="101">
        <v>100.98992634066046</v>
      </c>
      <c r="AY189" s="101">
        <v>100.62108420287798</v>
      </c>
      <c r="AZ189" s="101">
        <v>100.28613542109699</v>
      </c>
    </row>
    <row r="190" spans="1:52" ht="12" customHeight="1" x14ac:dyDescent="0.45">
      <c r="A190" s="69" t="s">
        <v>47</v>
      </c>
      <c r="B190" s="102">
        <v>0.36088196705883896</v>
      </c>
      <c r="C190" s="102">
        <v>0.37091907960537068</v>
      </c>
      <c r="D190" s="102">
        <v>0.36078223709936985</v>
      </c>
      <c r="E190" s="102">
        <v>0.37127465927595449</v>
      </c>
      <c r="F190" s="102">
        <v>0.35784494117232379</v>
      </c>
      <c r="G190" s="102">
        <v>0.35093234183505545</v>
      </c>
      <c r="H190" s="102">
        <v>0.33913246504712824</v>
      </c>
      <c r="I190" s="102">
        <v>0.32751170187403622</v>
      </c>
      <c r="J190" s="102">
        <v>0.32823778870041109</v>
      </c>
      <c r="K190" s="102">
        <v>0.34264793096939095</v>
      </c>
      <c r="L190" s="102">
        <v>0.33246927682511734</v>
      </c>
      <c r="M190" s="102">
        <v>0.32572808169211964</v>
      </c>
      <c r="N190" s="102">
        <v>0.33494960581907335</v>
      </c>
      <c r="O190" s="102">
        <v>0.33385248531091732</v>
      </c>
      <c r="P190" s="102">
        <v>0.32527734717508827</v>
      </c>
      <c r="Q190" s="102">
        <v>0.33971737376054362</v>
      </c>
      <c r="R190" s="102">
        <v>0.2737929272840251</v>
      </c>
      <c r="S190" s="102">
        <v>0.21619462546423998</v>
      </c>
      <c r="T190" s="102">
        <v>0.16532051720283286</v>
      </c>
      <c r="U190" s="102">
        <v>0.12411320248063964</v>
      </c>
      <c r="V190" s="102">
        <v>0.21982137466280416</v>
      </c>
      <c r="W190" s="102">
        <v>0.16282297560837161</v>
      </c>
      <c r="X190" s="102">
        <v>0.15530824282930042</v>
      </c>
      <c r="Y190" s="102">
        <v>0.1112378399054937</v>
      </c>
      <c r="Z190" s="102">
        <v>0.17876836393176146</v>
      </c>
      <c r="AA190" s="102">
        <v>0.11310565832518787</v>
      </c>
      <c r="AB190" s="102">
        <v>7.7280908607232898E-2</v>
      </c>
      <c r="AC190" s="102">
        <v>6.2754003136116399E-2</v>
      </c>
      <c r="AD190" s="102">
        <v>0.11993937654070029</v>
      </c>
      <c r="AE190" s="102">
        <v>7.2152052968150249E-2</v>
      </c>
      <c r="AF190" s="102">
        <v>6.7743458381982882E-2</v>
      </c>
      <c r="AG190" s="102">
        <v>7.278629413453501E-2</v>
      </c>
      <c r="AH190" s="102">
        <v>8.0910525735614372E-2</v>
      </c>
      <c r="AI190" s="102">
        <v>8.550079701135592E-2</v>
      </c>
      <c r="AJ190" s="102">
        <v>9.1600705393346818E-2</v>
      </c>
      <c r="AK190" s="102">
        <v>9.7421293546176693E-2</v>
      </c>
      <c r="AL190" s="102">
        <v>0.10364603754829865</v>
      </c>
      <c r="AM190" s="102">
        <v>0.11593476869991315</v>
      </c>
      <c r="AN190" s="102">
        <v>0.12412074993978188</v>
      </c>
      <c r="AO190" s="102">
        <v>0.13461833818822028</v>
      </c>
      <c r="AP190" s="102">
        <v>0.16028376316609605</v>
      </c>
      <c r="AQ190" s="102">
        <v>0.16278356758510079</v>
      </c>
      <c r="AR190" s="102">
        <v>0.18261346579188389</v>
      </c>
      <c r="AS190" s="102">
        <v>0.19446178336716749</v>
      </c>
      <c r="AT190" s="102">
        <v>0.19715396129167639</v>
      </c>
      <c r="AU190" s="102">
        <v>0.19670627319679682</v>
      </c>
      <c r="AV190" s="102">
        <v>0.19650885432579679</v>
      </c>
      <c r="AW190" s="102">
        <v>0.20072579600203189</v>
      </c>
      <c r="AX190" s="102">
        <v>0.19957978966676881</v>
      </c>
      <c r="AY190" s="102">
        <v>0.19976844342435515</v>
      </c>
      <c r="AZ190" s="102">
        <v>0.19831394876166347</v>
      </c>
    </row>
    <row r="191" spans="1:52" ht="12" customHeight="1" x14ac:dyDescent="0.45">
      <c r="A191" s="77" t="s">
        <v>48</v>
      </c>
      <c r="B191" s="103">
        <v>0.26689448743375077</v>
      </c>
      <c r="C191" s="103">
        <v>0.27506445238782118</v>
      </c>
      <c r="D191" s="103">
        <v>0.26840364054801369</v>
      </c>
      <c r="E191" s="103">
        <v>0.27597643738317373</v>
      </c>
      <c r="F191" s="103">
        <v>0.26570718542786742</v>
      </c>
      <c r="G191" s="103">
        <v>0.26050072009058034</v>
      </c>
      <c r="H191" s="103">
        <v>0.25196228385768255</v>
      </c>
      <c r="I191" s="103">
        <v>0.24265543294108777</v>
      </c>
      <c r="J191" s="103">
        <v>0.24306293566956444</v>
      </c>
      <c r="K191" s="103">
        <v>0.2552743356769106</v>
      </c>
      <c r="L191" s="103">
        <v>0.24863122148026257</v>
      </c>
      <c r="M191" s="103">
        <v>0.24359156432779877</v>
      </c>
      <c r="N191" s="103">
        <v>0.25142179386146074</v>
      </c>
      <c r="O191" s="103">
        <v>0.25159051958303297</v>
      </c>
      <c r="P191" s="103">
        <v>0.24679425397688076</v>
      </c>
      <c r="Q191" s="103">
        <v>0.25948933420166426</v>
      </c>
      <c r="R191" s="103">
        <v>0.26038445764269647</v>
      </c>
      <c r="S191" s="103">
        <v>0.2593954453840806</v>
      </c>
      <c r="T191" s="103">
        <v>0.2573583947111262</v>
      </c>
      <c r="U191" s="103">
        <v>0.25180261562817263</v>
      </c>
      <c r="V191" s="103">
        <v>0.24956461177293426</v>
      </c>
      <c r="W191" s="103">
        <v>0.24881578784790601</v>
      </c>
      <c r="X191" s="103">
        <v>0.24779646301577093</v>
      </c>
      <c r="Y191" s="103">
        <v>0.24624238472762652</v>
      </c>
      <c r="Z191" s="103">
        <v>0.23731089629860769</v>
      </c>
      <c r="AA191" s="103">
        <v>0.23544389852384098</v>
      </c>
      <c r="AB191" s="103">
        <v>0.23393572586318739</v>
      </c>
      <c r="AC191" s="103">
        <v>0.23218475897145019</v>
      </c>
      <c r="AD191" s="103">
        <v>0.22567307081565899</v>
      </c>
      <c r="AE191" s="103">
        <v>0.22453193048840314</v>
      </c>
      <c r="AF191" s="103">
        <v>0.22158736783876004</v>
      </c>
      <c r="AG191" s="103">
        <v>0.22003029583712327</v>
      </c>
      <c r="AH191" s="103">
        <v>0.21870972768858962</v>
      </c>
      <c r="AI191" s="103">
        <v>0.21732803309214754</v>
      </c>
      <c r="AJ191" s="103">
        <v>0.21572003197503556</v>
      </c>
      <c r="AK191" s="103">
        <v>0.21358484626130614</v>
      </c>
      <c r="AL191" s="103">
        <v>0.21217005235647854</v>
      </c>
      <c r="AM191" s="103">
        <v>0.20963352538784277</v>
      </c>
      <c r="AN191" s="103">
        <v>0.20747706995983886</v>
      </c>
      <c r="AO191" s="103">
        <v>0.20568362262167261</v>
      </c>
      <c r="AP191" s="103">
        <v>0.20518713677920755</v>
      </c>
      <c r="AQ191" s="103">
        <v>0.20372151895059137</v>
      </c>
      <c r="AR191" s="103">
        <v>0.20026289026264493</v>
      </c>
      <c r="AS191" s="103">
        <v>0.19706048565558248</v>
      </c>
      <c r="AT191" s="103">
        <v>0.19526169762682449</v>
      </c>
      <c r="AU191" s="103">
        <v>0.19365464489975184</v>
      </c>
      <c r="AV191" s="103">
        <v>0.19214110371107665</v>
      </c>
      <c r="AW191" s="103">
        <v>0.1900891091290999</v>
      </c>
      <c r="AX191" s="103">
        <v>0.18862193023793788</v>
      </c>
      <c r="AY191" s="103">
        <v>0.18644382607192858</v>
      </c>
      <c r="AZ191" s="103">
        <v>0.18470649777565268</v>
      </c>
    </row>
    <row r="192" spans="1:52" ht="12" customHeight="1" x14ac:dyDescent="0.45">
      <c r="A192" s="77" t="s">
        <v>51</v>
      </c>
      <c r="B192" s="103">
        <v>0.26665353347968951</v>
      </c>
      <c r="C192" s="103">
        <v>0.27406989608788157</v>
      </c>
      <c r="D192" s="103">
        <v>0.26657984360733883</v>
      </c>
      <c r="E192" s="103">
        <v>0.27433263178611417</v>
      </c>
      <c r="F192" s="103">
        <v>0.26440949316227336</v>
      </c>
      <c r="G192" s="103">
        <v>0.25930181473257913</v>
      </c>
      <c r="H192" s="103">
        <v>0.25058295613798287</v>
      </c>
      <c r="I192" s="103">
        <v>0.24199644352531371</v>
      </c>
      <c r="J192" s="103">
        <v>0.24253294475158393</v>
      </c>
      <c r="K192" s="103">
        <v>0.25318051294482097</v>
      </c>
      <c r="L192" s="103">
        <v>0.24565956609408596</v>
      </c>
      <c r="M192" s="103">
        <v>0.2406785372088249</v>
      </c>
      <c r="N192" s="103">
        <v>0.24749226639723701</v>
      </c>
      <c r="O192" s="103">
        <v>0.24668161059601446</v>
      </c>
      <c r="P192" s="103">
        <v>0.24034549216197137</v>
      </c>
      <c r="Q192" s="103">
        <v>0.25101514169844868</v>
      </c>
      <c r="R192" s="103">
        <v>0.25048854697894024</v>
      </c>
      <c r="S192" s="103">
        <v>0.25013380628861642</v>
      </c>
      <c r="T192" s="103">
        <v>0.24861868503668885</v>
      </c>
      <c r="U192" s="103">
        <v>0.24644291317048622</v>
      </c>
      <c r="V192" s="103">
        <v>0.24534877359198501</v>
      </c>
      <c r="W192" s="103">
        <v>0.24485994215875762</v>
      </c>
      <c r="X192" s="103">
        <v>0.24422132132154786</v>
      </c>
      <c r="Y192" s="103">
        <v>0.24274918620649696</v>
      </c>
      <c r="Z192" s="103">
        <v>0.23229645842328359</v>
      </c>
      <c r="AA192" s="103">
        <v>0.23046874048963931</v>
      </c>
      <c r="AB192" s="103">
        <v>0.22895792396148143</v>
      </c>
      <c r="AC192" s="103">
        <v>0.22659722597575796</v>
      </c>
      <c r="AD192" s="103">
        <v>0.21450760787599157</v>
      </c>
      <c r="AE192" s="103">
        <v>0.21296962029945227</v>
      </c>
      <c r="AF192" s="103">
        <v>0.20821613628957017</v>
      </c>
      <c r="AG192" s="103">
        <v>0.20461795999089596</v>
      </c>
      <c r="AH192" s="103">
        <v>0.20265989429905021</v>
      </c>
      <c r="AI192" s="103">
        <v>0.20090521575334552</v>
      </c>
      <c r="AJ192" s="103">
        <v>0.19902686502974781</v>
      </c>
      <c r="AK192" s="103">
        <v>0.19630491748449344</v>
      </c>
      <c r="AL192" s="103">
        <v>0.19469336318610289</v>
      </c>
      <c r="AM192" s="103">
        <v>0.19210466649182029</v>
      </c>
      <c r="AN192" s="103">
        <v>0.19028506541663076</v>
      </c>
      <c r="AO192" s="103">
        <v>0.18841485625546767</v>
      </c>
      <c r="AP192" s="103">
        <v>0.19314375769071407</v>
      </c>
      <c r="AQ192" s="103">
        <v>0.19202178642131346</v>
      </c>
      <c r="AR192" s="103">
        <v>0.18960292365880807</v>
      </c>
      <c r="AS192" s="103">
        <v>0.18780241625828759</v>
      </c>
      <c r="AT192" s="103">
        <v>0.18676347604697399</v>
      </c>
      <c r="AU192" s="103">
        <v>0.18592932538454854</v>
      </c>
      <c r="AV192" s="103">
        <v>0.18520334160218341</v>
      </c>
      <c r="AW192" s="103">
        <v>0.184224957982035</v>
      </c>
      <c r="AX192" s="103">
        <v>0.18358099372418024</v>
      </c>
      <c r="AY192" s="103">
        <v>0.18266989040985923</v>
      </c>
      <c r="AZ192" s="103">
        <v>0.18198295711929258</v>
      </c>
    </row>
    <row r="193" spans="1:52" ht="12" customHeight="1" x14ac:dyDescent="0.45">
      <c r="A193" s="77" t="s">
        <v>52</v>
      </c>
      <c r="B193" s="103">
        <v>6.6663383369922382</v>
      </c>
      <c r="C193" s="103">
        <v>6.8517474021970406</v>
      </c>
      <c r="D193" s="103">
        <v>6.664496090183472</v>
      </c>
      <c r="E193" s="103">
        <v>6.8583157946528566</v>
      </c>
      <c r="F193" s="103">
        <v>6.6102373290568321</v>
      </c>
      <c r="G193" s="103">
        <v>6.4825453683144785</v>
      </c>
      <c r="H193" s="103">
        <v>6.2645739034495742</v>
      </c>
      <c r="I193" s="103">
        <v>6.0499110881328404</v>
      </c>
      <c r="J193" s="103">
        <v>6.0633236187896022</v>
      </c>
      <c r="K193" s="103">
        <v>6.3295128236205258</v>
      </c>
      <c r="L193" s="103">
        <v>6.1414891523521531</v>
      </c>
      <c r="M193" s="103">
        <v>6.0169634302206241</v>
      </c>
      <c r="N193" s="103">
        <v>6.1915529959835016</v>
      </c>
      <c r="O193" s="103">
        <v>6.1670402649003631</v>
      </c>
      <c r="P193" s="103">
        <v>6.0086373040492855</v>
      </c>
      <c r="Q193" s="103">
        <v>6.2753785424612136</v>
      </c>
      <c r="R193" s="103">
        <v>6.2581991265959145</v>
      </c>
      <c r="S193" s="103">
        <v>6.2499941828016938</v>
      </c>
      <c r="T193" s="103">
        <v>6.2032870808355351</v>
      </c>
      <c r="U193" s="103">
        <v>6.1342754161671458</v>
      </c>
      <c r="V193" s="103">
        <v>6.1019625325160449</v>
      </c>
      <c r="W193" s="103">
        <v>6.0912843899220901</v>
      </c>
      <c r="X193" s="103">
        <v>6.0765976927826557</v>
      </c>
      <c r="Y193" s="103">
        <v>6.041675910245166</v>
      </c>
      <c r="Z193" s="103">
        <v>5.8317291837718308</v>
      </c>
      <c r="AA193" s="103">
        <v>5.7955809002998393</v>
      </c>
      <c r="AB193" s="103">
        <v>5.7672672867161578</v>
      </c>
      <c r="AC193" s="103">
        <v>5.7218393805041234</v>
      </c>
      <c r="AD193" s="103">
        <v>5.3968400731634238</v>
      </c>
      <c r="AE193" s="103">
        <v>5.3677389156210937</v>
      </c>
      <c r="AF193" s="103">
        <v>5.2844989687080375</v>
      </c>
      <c r="AG193" s="103">
        <v>5.2255655592041412</v>
      </c>
      <c r="AH193" s="103">
        <v>5.1955784720438265</v>
      </c>
      <c r="AI193" s="103">
        <v>5.1685852811911248</v>
      </c>
      <c r="AJ193" s="103">
        <v>5.1375654918235876</v>
      </c>
      <c r="AK193" s="103">
        <v>5.0972689270225713</v>
      </c>
      <c r="AL193" s="103">
        <v>5.0749922616317171</v>
      </c>
      <c r="AM193" s="103">
        <v>5.0373042310833931</v>
      </c>
      <c r="AN193" s="103">
        <v>5.0123644486814314</v>
      </c>
      <c r="AO193" s="103">
        <v>4.9895666175815032</v>
      </c>
      <c r="AP193" s="103">
        <v>5.2109451772704904</v>
      </c>
      <c r="AQ193" s="103">
        <v>5.1973390709050609</v>
      </c>
      <c r="AR193" s="103">
        <v>5.1669148210340134</v>
      </c>
      <c r="AS193" s="103">
        <v>5.1419920726947677</v>
      </c>
      <c r="AT193" s="103">
        <v>5.1261289894102937</v>
      </c>
      <c r="AU193" s="103">
        <v>5.1123939463779955</v>
      </c>
      <c r="AV193" s="103">
        <v>5.1007949404184867</v>
      </c>
      <c r="AW193" s="103">
        <v>5.0839381024877337</v>
      </c>
      <c r="AX193" s="103">
        <v>5.0715963359508978</v>
      </c>
      <c r="AY193" s="103">
        <v>5.0550623458597732</v>
      </c>
      <c r="AZ193" s="103">
        <v>5.0422914182999818</v>
      </c>
    </row>
    <row r="194" spans="1:52" ht="12" customHeight="1" x14ac:dyDescent="0.45">
      <c r="A194" s="79" t="s">
        <v>53</v>
      </c>
      <c r="B194" s="104">
        <v>0.19414838464969497</v>
      </c>
      <c r="C194" s="104">
        <v>0.19428855039484116</v>
      </c>
      <c r="D194" s="104">
        <v>0.1860603400412561</v>
      </c>
      <c r="E194" s="104">
        <v>0.18909596218251595</v>
      </c>
      <c r="F194" s="104">
        <v>0.1842948096745452</v>
      </c>
      <c r="G194" s="104">
        <v>0.17885927903959978</v>
      </c>
      <c r="H194" s="104">
        <v>0.17185849844543155</v>
      </c>
      <c r="I194" s="104">
        <v>0.16800168586962794</v>
      </c>
      <c r="J194" s="104">
        <v>0.1691835130613206</v>
      </c>
      <c r="K194" s="104">
        <v>0.17415571502647109</v>
      </c>
      <c r="L194" s="104">
        <v>0.16969455090724039</v>
      </c>
      <c r="M194" s="104">
        <v>0.16625362579665134</v>
      </c>
      <c r="N194" s="104">
        <v>0.16813269691373636</v>
      </c>
      <c r="O194" s="104">
        <v>0.1671474739336635</v>
      </c>
      <c r="P194" s="104">
        <v>0.16322021080102167</v>
      </c>
      <c r="Q194" s="104">
        <v>0.16967189809493924</v>
      </c>
      <c r="R194" s="104">
        <v>0.16745690465588312</v>
      </c>
      <c r="S194" s="104">
        <v>0.16672601467676407</v>
      </c>
      <c r="T194" s="104">
        <v>0.16557939059513815</v>
      </c>
      <c r="U194" s="104">
        <v>0.16404504603274317</v>
      </c>
      <c r="V194" s="104">
        <v>0.1633429511092242</v>
      </c>
      <c r="W194" s="104">
        <v>0.16309066814416379</v>
      </c>
      <c r="X194" s="104">
        <v>0.16274348782773473</v>
      </c>
      <c r="Y194" s="104">
        <v>0.16184136165270357</v>
      </c>
      <c r="Z194" s="104">
        <v>0.1543451574908784</v>
      </c>
      <c r="AA194" s="104">
        <v>0.15323393672364413</v>
      </c>
      <c r="AB194" s="104">
        <v>0.1523421663760309</v>
      </c>
      <c r="AC194" s="104">
        <v>0.15083313032187959</v>
      </c>
      <c r="AD194" s="104">
        <v>0.1421828982267995</v>
      </c>
      <c r="AE194" s="104">
        <v>0.14112688566556766</v>
      </c>
      <c r="AF194" s="104">
        <v>0.1377444344794162</v>
      </c>
      <c r="AG194" s="104">
        <v>0.13460588257403963</v>
      </c>
      <c r="AH194" s="104">
        <v>0.13325471926421506</v>
      </c>
      <c r="AI194" s="104">
        <v>0.13209278507706007</v>
      </c>
      <c r="AJ194" s="104">
        <v>0.13086560791901461</v>
      </c>
      <c r="AK194" s="104">
        <v>0.12911429490694534</v>
      </c>
      <c r="AL194" s="104">
        <v>0.12808736956726419</v>
      </c>
      <c r="AM194" s="104">
        <v>0.12660898961622877</v>
      </c>
      <c r="AN194" s="104">
        <v>0.12567976845196227</v>
      </c>
      <c r="AO194" s="104">
        <v>0.12466104815360819</v>
      </c>
      <c r="AP194" s="104">
        <v>0.12839050797446561</v>
      </c>
      <c r="AQ194" s="104">
        <v>0.12785538832314952</v>
      </c>
      <c r="AR194" s="104">
        <v>0.12671674424510612</v>
      </c>
      <c r="AS194" s="104">
        <v>0.12576932902459451</v>
      </c>
      <c r="AT194" s="104">
        <v>0.12530548251084231</v>
      </c>
      <c r="AU194" s="104">
        <v>0.12493753208992134</v>
      </c>
      <c r="AV194" s="104">
        <v>0.12466391948853253</v>
      </c>
      <c r="AW194" s="104">
        <v>0.12421578201294638</v>
      </c>
      <c r="AX194" s="104">
        <v>0.12397478014550407</v>
      </c>
      <c r="AY194" s="104">
        <v>0.12361136783796495</v>
      </c>
      <c r="AZ194" s="104">
        <v>0.12331663364686038</v>
      </c>
    </row>
    <row r="195" spans="1:52" ht="12" customHeight="1" x14ac:dyDescent="0.45">
      <c r="A195" s="96" t="s">
        <v>69</v>
      </c>
      <c r="B195" s="105">
        <v>21.577129396552241</v>
      </c>
      <c r="C195" s="105">
        <v>22.578951652998718</v>
      </c>
      <c r="D195" s="105">
        <v>21.348401762347482</v>
      </c>
      <c r="E195" s="105">
        <v>21.856326313265182</v>
      </c>
      <c r="F195" s="105">
        <v>20.902099737649689</v>
      </c>
      <c r="G195" s="105">
        <v>20.774844412891891</v>
      </c>
      <c r="H195" s="105">
        <v>19.962721749248455</v>
      </c>
      <c r="I195" s="105">
        <v>19.392899847528813</v>
      </c>
      <c r="J195" s="105">
        <v>19.318906998745618</v>
      </c>
      <c r="K195" s="105">
        <v>19.795438928268268</v>
      </c>
      <c r="L195" s="105">
        <v>19.350722960760429</v>
      </c>
      <c r="M195" s="105">
        <v>18.266560825971229</v>
      </c>
      <c r="N195" s="105">
        <v>18.805781954724857</v>
      </c>
      <c r="O195" s="105">
        <v>18.881141008831225</v>
      </c>
      <c r="P195" s="105">
        <v>18.449242482022818</v>
      </c>
      <c r="Q195" s="105">
        <v>19.137347244595883</v>
      </c>
      <c r="R195" s="105">
        <v>19.111276556072632</v>
      </c>
      <c r="S195" s="105">
        <v>19.073273067022718</v>
      </c>
      <c r="T195" s="105">
        <v>18.88091947267327</v>
      </c>
      <c r="U195" s="105">
        <v>18.583951232592842</v>
      </c>
      <c r="V195" s="105">
        <v>18.449365663649182</v>
      </c>
      <c r="W195" s="105">
        <v>18.409453158021044</v>
      </c>
      <c r="X195" s="105">
        <v>18.31899379188647</v>
      </c>
      <c r="Y195" s="105">
        <v>18.253213648682088</v>
      </c>
      <c r="Z195" s="105">
        <v>18.203441635422745</v>
      </c>
      <c r="AA195" s="105">
        <v>18.168223208356842</v>
      </c>
      <c r="AB195" s="105">
        <v>18.145046817612368</v>
      </c>
      <c r="AC195" s="105">
        <v>18.119131094848481</v>
      </c>
      <c r="AD195" s="105">
        <v>18.091552681877722</v>
      </c>
      <c r="AE195" s="105">
        <v>18.044053651841324</v>
      </c>
      <c r="AF195" s="105">
        <v>17.994989494289189</v>
      </c>
      <c r="AG195" s="105">
        <v>17.949660191319641</v>
      </c>
      <c r="AH195" s="105">
        <v>17.87838998702723</v>
      </c>
      <c r="AI195" s="105">
        <v>17.804512516571641</v>
      </c>
      <c r="AJ195" s="105">
        <v>17.724361466585467</v>
      </c>
      <c r="AK195" s="105">
        <v>17.652788018254771</v>
      </c>
      <c r="AL195" s="105">
        <v>17.596579414393528</v>
      </c>
      <c r="AM195" s="105">
        <v>17.466828449984042</v>
      </c>
      <c r="AN195" s="105">
        <v>17.366992250301298</v>
      </c>
      <c r="AO195" s="105">
        <v>17.268192314359922</v>
      </c>
      <c r="AP195" s="105">
        <v>17.041586872698652</v>
      </c>
      <c r="AQ195" s="105">
        <v>16.9928281441357</v>
      </c>
      <c r="AR195" s="105">
        <v>16.78188751399767</v>
      </c>
      <c r="AS195" s="105">
        <v>16.638522493376261</v>
      </c>
      <c r="AT195" s="105">
        <v>16.549369717729181</v>
      </c>
      <c r="AU195" s="105">
        <v>16.533893388000177</v>
      </c>
      <c r="AV195" s="105">
        <v>16.500592912860569</v>
      </c>
      <c r="AW195" s="105">
        <v>16.378223788921424</v>
      </c>
      <c r="AX195" s="105">
        <v>16.363889771249305</v>
      </c>
      <c r="AY195" s="105">
        <v>16.308853151101601</v>
      </c>
      <c r="AZ195" s="105">
        <v>16.264198865029613</v>
      </c>
    </row>
    <row r="196" spans="1:52" ht="12" customHeight="1" x14ac:dyDescent="0.45">
      <c r="A196" s="96" t="s">
        <v>70</v>
      </c>
      <c r="B196" s="105">
        <v>52.149423173365477</v>
      </c>
      <c r="C196" s="105">
        <v>52.944622893334092</v>
      </c>
      <c r="D196" s="105">
        <v>51.797183090016183</v>
      </c>
      <c r="E196" s="105">
        <v>53.321616453904085</v>
      </c>
      <c r="F196" s="105">
        <v>51.704005578920537</v>
      </c>
      <c r="G196" s="105">
        <v>50.627216312002531</v>
      </c>
      <c r="H196" s="105">
        <v>49.131702586410853</v>
      </c>
      <c r="I196" s="105">
        <v>47.25241409201562</v>
      </c>
      <c r="J196" s="105">
        <v>47.541838187597499</v>
      </c>
      <c r="K196" s="105">
        <v>49.997413005074122</v>
      </c>
      <c r="L196" s="105">
        <v>48.405970200607612</v>
      </c>
      <c r="M196" s="105">
        <v>47.867370465226394</v>
      </c>
      <c r="N196" s="105">
        <v>49.056991291475505</v>
      </c>
      <c r="O196" s="105">
        <v>48.703652735193273</v>
      </c>
      <c r="P196" s="105">
        <v>47.458735520955074</v>
      </c>
      <c r="Q196" s="105">
        <v>49.713075375845015</v>
      </c>
      <c r="R196" s="105">
        <v>49.811417256896917</v>
      </c>
      <c r="S196" s="105">
        <v>49.787964878293749</v>
      </c>
      <c r="T196" s="105">
        <v>49.52066875586798</v>
      </c>
      <c r="U196" s="105">
        <v>49.338615287700037</v>
      </c>
      <c r="V196" s="105">
        <v>49.164751982995178</v>
      </c>
      <c r="W196" s="105">
        <v>49.106262538020331</v>
      </c>
      <c r="X196" s="105">
        <v>48.968787902575343</v>
      </c>
      <c r="Y196" s="105">
        <v>48.914935209967432</v>
      </c>
      <c r="Z196" s="105">
        <v>48.776838416746926</v>
      </c>
      <c r="AA196" s="105">
        <v>48.674294520283389</v>
      </c>
      <c r="AB196" s="105">
        <v>48.61730266093538</v>
      </c>
      <c r="AC196" s="105">
        <v>48.581503338904596</v>
      </c>
      <c r="AD196" s="105">
        <v>48.546246469939312</v>
      </c>
      <c r="AE196" s="105">
        <v>48.452765106334667</v>
      </c>
      <c r="AF196" s="105">
        <v>48.409703873705162</v>
      </c>
      <c r="AG196" s="105">
        <v>48.355637567150374</v>
      </c>
      <c r="AH196" s="105">
        <v>48.304275555321347</v>
      </c>
      <c r="AI196" s="105">
        <v>48.233159757972629</v>
      </c>
      <c r="AJ196" s="105">
        <v>48.154076489457189</v>
      </c>
      <c r="AK196" s="105">
        <v>48.054357502657183</v>
      </c>
      <c r="AL196" s="105">
        <v>47.97645063911164</v>
      </c>
      <c r="AM196" s="105">
        <v>47.794745661235353</v>
      </c>
      <c r="AN196" s="105">
        <v>47.674320556726308</v>
      </c>
      <c r="AO196" s="105">
        <v>47.522881613667536</v>
      </c>
      <c r="AP196" s="105">
        <v>47.19791691855459</v>
      </c>
      <c r="AQ196" s="105">
        <v>47.087708193838715</v>
      </c>
      <c r="AR196" s="105">
        <v>46.822023570294753</v>
      </c>
      <c r="AS196" s="105">
        <v>46.633434709436166</v>
      </c>
      <c r="AT196" s="105">
        <v>46.524343709304645</v>
      </c>
      <c r="AU196" s="105">
        <v>46.444782057433649</v>
      </c>
      <c r="AV196" s="105">
        <v>46.369996121397413</v>
      </c>
      <c r="AW196" s="105">
        <v>46.232882810668727</v>
      </c>
      <c r="AX196" s="105">
        <v>46.151095457576261</v>
      </c>
      <c r="AY196" s="105">
        <v>46.068709013013368</v>
      </c>
      <c r="AZ196" s="105">
        <v>45.979705639116808</v>
      </c>
    </row>
    <row r="197" spans="1:52" ht="12" customHeight="1" x14ac:dyDescent="0.45">
      <c r="A197" s="96" t="s">
        <v>61</v>
      </c>
      <c r="B197" s="105">
        <v>28.547128917722411</v>
      </c>
      <c r="C197" s="105">
        <v>29.378918315809223</v>
      </c>
      <c r="D197" s="105">
        <v>28.468474423768132</v>
      </c>
      <c r="E197" s="105">
        <v>29.281525966339917</v>
      </c>
      <c r="F197" s="105">
        <v>28.26035345464793</v>
      </c>
      <c r="G197" s="105">
        <v>27.777308274100744</v>
      </c>
      <c r="H197" s="105">
        <v>26.843026632828003</v>
      </c>
      <c r="I197" s="105">
        <v>25.873672304682163</v>
      </c>
      <c r="J197" s="105">
        <v>26.003908742539792</v>
      </c>
      <c r="K197" s="105">
        <v>27.130054931282004</v>
      </c>
      <c r="L197" s="105">
        <v>26.333581346991927</v>
      </c>
      <c r="M197" s="105">
        <v>25.690235378787573</v>
      </c>
      <c r="N197" s="105">
        <v>26.276984388537205</v>
      </c>
      <c r="O197" s="105">
        <v>26.259212452224489</v>
      </c>
      <c r="P197" s="105">
        <v>25.568813931285472</v>
      </c>
      <c r="Q197" s="105">
        <v>26.656132783684047</v>
      </c>
      <c r="R197" s="105">
        <v>26.752409333855638</v>
      </c>
      <c r="S197" s="105">
        <v>26.705273332948661</v>
      </c>
      <c r="T197" s="105">
        <v>26.224106417807501</v>
      </c>
      <c r="U197" s="105">
        <v>25.814597331350697</v>
      </c>
      <c r="V197" s="105">
        <v>25.602604199294738</v>
      </c>
      <c r="W197" s="105">
        <v>25.529474302004591</v>
      </c>
      <c r="X197" s="105">
        <v>25.325894937397504</v>
      </c>
      <c r="Y197" s="105">
        <v>25.232945039489866</v>
      </c>
      <c r="Z197" s="105">
        <v>25.068272035198383</v>
      </c>
      <c r="AA197" s="105">
        <v>24.95324815909914</v>
      </c>
      <c r="AB197" s="105">
        <v>24.892770795244761</v>
      </c>
      <c r="AC197" s="105">
        <v>24.853062045770493</v>
      </c>
      <c r="AD197" s="105">
        <v>24.810381294054192</v>
      </c>
      <c r="AE197" s="105">
        <v>24.704501073144449</v>
      </c>
      <c r="AF197" s="105">
        <v>24.639016957394212</v>
      </c>
      <c r="AG197" s="105">
        <v>24.575594074195614</v>
      </c>
      <c r="AH197" s="105">
        <v>24.475747288601625</v>
      </c>
      <c r="AI197" s="105">
        <v>24.380773757702222</v>
      </c>
      <c r="AJ197" s="105">
        <v>24.27444996849453</v>
      </c>
      <c r="AK197" s="105">
        <v>24.161309342769549</v>
      </c>
      <c r="AL197" s="105">
        <v>24.064011218462486</v>
      </c>
      <c r="AM197" s="105">
        <v>23.862843148977813</v>
      </c>
      <c r="AN197" s="105">
        <v>23.723208093707481</v>
      </c>
      <c r="AO197" s="105">
        <v>23.550535611815537</v>
      </c>
      <c r="AP197" s="105">
        <v>23.192967312172168</v>
      </c>
      <c r="AQ197" s="105">
        <v>23.082022758271506</v>
      </c>
      <c r="AR197" s="105">
        <v>22.77512574816534</v>
      </c>
      <c r="AS197" s="105">
        <v>22.554178159372441</v>
      </c>
      <c r="AT197" s="105">
        <v>22.403246159125139</v>
      </c>
      <c r="AU197" s="105">
        <v>22.314134337855116</v>
      </c>
      <c r="AV197" s="105">
        <v>22.214210292025466</v>
      </c>
      <c r="AW197" s="105">
        <v>22.009648560311522</v>
      </c>
      <c r="AX197" s="105">
        <v>21.915579988413551</v>
      </c>
      <c r="AY197" s="105">
        <v>21.77818021528104</v>
      </c>
      <c r="AZ197" s="105">
        <v>21.649163508672817</v>
      </c>
    </row>
    <row r="198" spans="1:52" ht="12" customHeight="1" x14ac:dyDescent="0.45">
      <c r="A198" s="98" t="s">
        <v>64</v>
      </c>
      <c r="B198" s="106">
        <v>15.598175251769662</v>
      </c>
      <c r="C198" s="106">
        <v>16.153781599330827</v>
      </c>
      <c r="D198" s="106">
        <v>15.605618185235301</v>
      </c>
      <c r="E198" s="106">
        <v>16.084053533335915</v>
      </c>
      <c r="F198" s="106">
        <v>15.519685759054283</v>
      </c>
      <c r="G198" s="106">
        <v>15.192497210264014</v>
      </c>
      <c r="H198" s="106">
        <v>14.574917471218646</v>
      </c>
      <c r="I198" s="106">
        <v>14.062064951215953</v>
      </c>
      <c r="J198" s="106">
        <v>14.083692216313962</v>
      </c>
      <c r="K198" s="106">
        <v>14.632005831306472</v>
      </c>
      <c r="L198" s="106">
        <v>14.121917984754635</v>
      </c>
      <c r="M198" s="106">
        <v>13.705747542843881</v>
      </c>
      <c r="N198" s="106">
        <v>14.142552260352119</v>
      </c>
      <c r="O198" s="106">
        <v>14.038416134049744</v>
      </c>
      <c r="P198" s="106">
        <v>13.554433257788608</v>
      </c>
      <c r="Q198" s="106">
        <v>14.210863336096105</v>
      </c>
      <c r="R198" s="106">
        <v>14.181853385639984</v>
      </c>
      <c r="S198" s="106">
        <v>14.127075467323364</v>
      </c>
      <c r="T198" s="106">
        <v>13.507394944931903</v>
      </c>
      <c r="U198" s="106">
        <v>13.172184874403925</v>
      </c>
      <c r="V198" s="106">
        <v>13.048013977166915</v>
      </c>
      <c r="W198" s="106">
        <v>13.007781333706824</v>
      </c>
      <c r="X198" s="106">
        <v>12.850811478169247</v>
      </c>
      <c r="Y198" s="106">
        <v>12.777707939888838</v>
      </c>
      <c r="Z198" s="106">
        <v>12.672674755621657</v>
      </c>
      <c r="AA198" s="106">
        <v>12.60486560775867</v>
      </c>
      <c r="AB198" s="106">
        <v>12.564713580158713</v>
      </c>
      <c r="AC198" s="106">
        <v>12.537187013426713</v>
      </c>
      <c r="AD198" s="106">
        <v>12.507597753813085</v>
      </c>
      <c r="AE198" s="106">
        <v>12.439093773610985</v>
      </c>
      <c r="AF198" s="106">
        <v>12.391194124614472</v>
      </c>
      <c r="AG198" s="106">
        <v>12.352770716815021</v>
      </c>
      <c r="AH198" s="106">
        <v>12.281578079405573</v>
      </c>
      <c r="AI198" s="106">
        <v>12.220566012009215</v>
      </c>
      <c r="AJ198" s="106">
        <v>12.144597148186797</v>
      </c>
      <c r="AK198" s="106">
        <v>12.071415583154952</v>
      </c>
      <c r="AL198" s="106">
        <v>12.015992053836495</v>
      </c>
      <c r="AM198" s="106">
        <v>11.869658783365606</v>
      </c>
      <c r="AN198" s="106">
        <v>11.774844568721567</v>
      </c>
      <c r="AO198" s="106">
        <v>11.683814196138595</v>
      </c>
      <c r="AP198" s="106">
        <v>11.458919646248003</v>
      </c>
      <c r="AQ198" s="106">
        <v>11.41145742223396</v>
      </c>
      <c r="AR198" s="106">
        <v>11.240921061726656</v>
      </c>
      <c r="AS198" s="106">
        <v>11.115053640103392</v>
      </c>
      <c r="AT198" s="106">
        <v>11.024060695760738</v>
      </c>
      <c r="AU198" s="106">
        <v>10.989824329787998</v>
      </c>
      <c r="AV198" s="106">
        <v>10.946519428513303</v>
      </c>
      <c r="AW198" s="106">
        <v>10.847559593396344</v>
      </c>
      <c r="AX198" s="106">
        <v>10.792007293696045</v>
      </c>
      <c r="AY198" s="106">
        <v>10.717785949878092</v>
      </c>
      <c r="AZ198" s="106">
        <v>10.662455952674298</v>
      </c>
    </row>
    <row r="199" spans="1:52" ht="12" customHeight="1" x14ac:dyDescent="0.45">
      <c r="A199" s="33"/>
      <c r="B199" s="34"/>
      <c r="C199" s="34"/>
      <c r="D199" s="34"/>
      <c r="E199" s="34"/>
      <c r="F199" s="34"/>
      <c r="G199" s="34"/>
      <c r="H199" s="34"/>
      <c r="I199" s="34"/>
      <c r="J199" s="34"/>
      <c r="K199" s="34"/>
      <c r="L199" s="34"/>
      <c r="M199" s="34"/>
      <c r="N199" s="34"/>
      <c r="O199" s="34"/>
      <c r="P199" s="34"/>
      <c r="Q199" s="34"/>
      <c r="R199" s="34"/>
      <c r="S199" s="34"/>
      <c r="T199" s="34"/>
      <c r="U199" s="34"/>
      <c r="V199" s="34"/>
      <c r="W199" s="34"/>
      <c r="X199" s="34"/>
      <c r="Y199" s="34"/>
      <c r="Z199" s="34"/>
      <c r="AA199" s="34"/>
      <c r="AB199" s="34"/>
      <c r="AC199" s="34"/>
      <c r="AD199" s="34"/>
      <c r="AE199" s="34"/>
      <c r="AF199" s="34"/>
      <c r="AG199" s="34"/>
      <c r="AH199" s="34"/>
      <c r="AI199" s="34"/>
      <c r="AJ199" s="34"/>
      <c r="AK199" s="34"/>
      <c r="AL199" s="34"/>
      <c r="AM199" s="34"/>
      <c r="AN199" s="34"/>
      <c r="AO199" s="34"/>
      <c r="AP199" s="34"/>
      <c r="AQ199" s="34"/>
      <c r="AR199" s="34"/>
      <c r="AS199" s="34"/>
      <c r="AT199" s="34"/>
      <c r="AU199" s="34"/>
      <c r="AV199" s="34"/>
      <c r="AW199" s="34"/>
      <c r="AX199" s="34"/>
      <c r="AY199" s="34"/>
      <c r="AZ199" s="34"/>
    </row>
    <row r="200" spans="1:52" ht="12" customHeight="1" x14ac:dyDescent="0.45">
      <c r="A200" s="65" t="s">
        <v>75</v>
      </c>
      <c r="B200" s="66"/>
      <c r="C200" s="66"/>
      <c r="D200" s="66"/>
      <c r="E200" s="66"/>
      <c r="F200" s="66"/>
      <c r="G200" s="66"/>
      <c r="H200" s="66"/>
      <c r="I200" s="66"/>
      <c r="J200" s="66"/>
      <c r="K200" s="66"/>
      <c r="L200" s="66"/>
      <c r="M200" s="66"/>
      <c r="N200" s="66"/>
      <c r="O200" s="66"/>
      <c r="P200" s="66"/>
      <c r="Q200" s="66"/>
      <c r="R200" s="66"/>
      <c r="S200" s="66"/>
      <c r="T200" s="66"/>
      <c r="U200" s="66"/>
      <c r="V200" s="66"/>
      <c r="W200" s="66"/>
      <c r="X200" s="66"/>
      <c r="Y200" s="66"/>
      <c r="Z200" s="66"/>
      <c r="AA200" s="66"/>
      <c r="AB200" s="66"/>
      <c r="AC200" s="66"/>
      <c r="AD200" s="66"/>
      <c r="AE200" s="66"/>
      <c r="AF200" s="66"/>
      <c r="AG200" s="66"/>
      <c r="AH200" s="66"/>
      <c r="AI200" s="66"/>
      <c r="AJ200" s="66"/>
      <c r="AK200" s="66"/>
      <c r="AL200" s="66"/>
      <c r="AM200" s="66"/>
      <c r="AN200" s="66"/>
      <c r="AO200" s="66"/>
      <c r="AP200" s="66"/>
      <c r="AQ200" s="66"/>
      <c r="AR200" s="66"/>
      <c r="AS200" s="66"/>
      <c r="AT200" s="66"/>
      <c r="AU200" s="66"/>
      <c r="AV200" s="66"/>
      <c r="AW200" s="66"/>
      <c r="AX200" s="66"/>
      <c r="AY200" s="66"/>
      <c r="AZ200" s="66"/>
    </row>
    <row r="201" spans="1:52" ht="12" customHeight="1" x14ac:dyDescent="0.45">
      <c r="A201" s="67" t="s">
        <v>11</v>
      </c>
      <c r="B201" s="68">
        <v>28860.696303262001</v>
      </c>
      <c r="C201" s="68">
        <v>27495.225442118266</v>
      </c>
      <c r="D201" s="68">
        <v>26723.950248309986</v>
      </c>
      <c r="E201" s="68">
        <v>28022.698373159485</v>
      </c>
      <c r="F201" s="68">
        <v>28036.828985975204</v>
      </c>
      <c r="G201" s="68">
        <v>26963.569885034816</v>
      </c>
      <c r="H201" s="68">
        <v>27271.91767947498</v>
      </c>
      <c r="I201" s="68">
        <v>26654.46489117411</v>
      </c>
      <c r="J201" s="68">
        <v>25078.830688980506</v>
      </c>
      <c r="K201" s="68">
        <v>18045.943130318854</v>
      </c>
      <c r="L201" s="68">
        <v>22178.498239614823</v>
      </c>
      <c r="M201" s="68">
        <v>22217.886371850138</v>
      </c>
      <c r="N201" s="68">
        <v>21742.15740643227</v>
      </c>
      <c r="O201" s="68">
        <v>21767.88813759711</v>
      </c>
      <c r="P201" s="68">
        <v>21714.920605450239</v>
      </c>
      <c r="Q201" s="68">
        <v>22238.470396657583</v>
      </c>
      <c r="R201" s="68">
        <v>21834.232477914695</v>
      </c>
      <c r="S201" s="68">
        <v>22199.240180758523</v>
      </c>
      <c r="T201" s="68">
        <v>21070.690041968715</v>
      </c>
      <c r="U201" s="68">
        <v>20830.208933358081</v>
      </c>
      <c r="V201" s="68">
        <v>20472.198752692177</v>
      </c>
      <c r="W201" s="68">
        <v>20416.586136963924</v>
      </c>
      <c r="X201" s="68">
        <v>20313.174830080283</v>
      </c>
      <c r="Y201" s="68">
        <v>20058.109279385728</v>
      </c>
      <c r="Z201" s="68">
        <v>19970.037276245625</v>
      </c>
      <c r="AA201" s="68">
        <v>19976.488748107127</v>
      </c>
      <c r="AB201" s="68">
        <v>20090.468335475362</v>
      </c>
      <c r="AC201" s="68">
        <v>20214.947135640799</v>
      </c>
      <c r="AD201" s="68">
        <v>20340.792257640031</v>
      </c>
      <c r="AE201" s="68">
        <v>20383.912400675174</v>
      </c>
      <c r="AF201" s="68">
        <v>20286.803111606961</v>
      </c>
      <c r="AG201" s="68">
        <v>20259.19924703912</v>
      </c>
      <c r="AH201" s="68">
        <v>20185.424221261983</v>
      </c>
      <c r="AI201" s="68">
        <v>19933.89816287443</v>
      </c>
      <c r="AJ201" s="68">
        <v>19707.989437047461</v>
      </c>
      <c r="AK201" s="68">
        <v>19511.606925228589</v>
      </c>
      <c r="AL201" s="68">
        <v>19469.833465999836</v>
      </c>
      <c r="AM201" s="68">
        <v>19460.471498588202</v>
      </c>
      <c r="AN201" s="68">
        <v>19349.406382771871</v>
      </c>
      <c r="AO201" s="68">
        <v>19285.32405487182</v>
      </c>
      <c r="AP201" s="68">
        <v>19269.655080500976</v>
      </c>
      <c r="AQ201" s="68">
        <v>19302.587700487646</v>
      </c>
      <c r="AR201" s="68">
        <v>19385.632020768637</v>
      </c>
      <c r="AS201" s="68">
        <v>19420.307282477301</v>
      </c>
      <c r="AT201" s="68">
        <v>19435.106824187042</v>
      </c>
      <c r="AU201" s="68">
        <v>19465.901593733724</v>
      </c>
      <c r="AV201" s="68">
        <v>19590.991195205865</v>
      </c>
      <c r="AW201" s="68">
        <v>19601.714568989533</v>
      </c>
      <c r="AX201" s="68">
        <v>19584.726864144581</v>
      </c>
      <c r="AY201" s="68">
        <v>19713.851810839955</v>
      </c>
      <c r="AZ201" s="68">
        <v>19757.849110252591</v>
      </c>
    </row>
    <row r="202" spans="1:52" ht="12" customHeight="1" x14ac:dyDescent="0.45">
      <c r="A202" s="69" t="s">
        <v>47</v>
      </c>
      <c r="B202" s="70">
        <v>38.719662729969563</v>
      </c>
      <c r="C202" s="70">
        <v>36.902518100093928</v>
      </c>
      <c r="D202" s="70">
        <v>35.781368514758654</v>
      </c>
      <c r="E202" s="70">
        <v>37.618335825958923</v>
      </c>
      <c r="F202" s="70">
        <v>37.510777770034622</v>
      </c>
      <c r="G202" s="70">
        <v>36.128814037574443</v>
      </c>
      <c r="H202" s="70">
        <v>36.626016609105918</v>
      </c>
      <c r="I202" s="70">
        <v>35.802809172553879</v>
      </c>
      <c r="J202" s="70">
        <v>33.859692820966607</v>
      </c>
      <c r="K202" s="70">
        <v>24.38385641819939</v>
      </c>
      <c r="L202" s="70">
        <v>30.173595767167196</v>
      </c>
      <c r="M202" s="70">
        <v>30.274011689267347</v>
      </c>
      <c r="N202" s="70">
        <v>29.681516629032082</v>
      </c>
      <c r="O202" s="70">
        <v>29.73594370891945</v>
      </c>
      <c r="P202" s="70">
        <v>29.721373080656679</v>
      </c>
      <c r="Q202" s="70">
        <v>30.509292950003513</v>
      </c>
      <c r="R202" s="70">
        <v>24.369254283877673</v>
      </c>
      <c r="S202" s="70">
        <v>20.067145859604391</v>
      </c>
      <c r="T202" s="70">
        <v>15.521173757897447</v>
      </c>
      <c r="U202" s="70">
        <v>12.083797449690682</v>
      </c>
      <c r="V202" s="70">
        <v>20.705838789036033</v>
      </c>
      <c r="W202" s="70">
        <v>15.477843808470194</v>
      </c>
      <c r="X202" s="70">
        <v>14.692165242659803</v>
      </c>
      <c r="Y202" s="70">
        <v>10.495913162289376</v>
      </c>
      <c r="Z202" s="70">
        <v>16.655072492380445</v>
      </c>
      <c r="AA202" s="70">
        <v>10.790214367803413</v>
      </c>
      <c r="AB202" s="70">
        <v>7.8300922690759869</v>
      </c>
      <c r="AC202" s="70">
        <v>6.7973590019475818</v>
      </c>
      <c r="AD202" s="70">
        <v>12.689666333610743</v>
      </c>
      <c r="AE202" s="70">
        <v>8.4543608973686926</v>
      </c>
      <c r="AF202" s="70">
        <v>8.1962188057138636</v>
      </c>
      <c r="AG202" s="70">
        <v>8.7802051103065111</v>
      </c>
      <c r="AH202" s="70">
        <v>9.8056937834924742</v>
      </c>
      <c r="AI202" s="70">
        <v>10.13209129889753</v>
      </c>
      <c r="AJ202" s="70">
        <v>10.808142364510664</v>
      </c>
      <c r="AK202" s="70">
        <v>11.390779663929878</v>
      </c>
      <c r="AL202" s="70">
        <v>12.149616628762592</v>
      </c>
      <c r="AM202" s="70">
        <v>13.177190283049214</v>
      </c>
      <c r="AN202" s="70">
        <v>13.990422403970225</v>
      </c>
      <c r="AO202" s="70">
        <v>14.847101074493136</v>
      </c>
      <c r="AP202" s="70">
        <v>15.785734179020729</v>
      </c>
      <c r="AQ202" s="70">
        <v>16.730146394233195</v>
      </c>
      <c r="AR202" s="70">
        <v>17.795491187180858</v>
      </c>
      <c r="AS202" s="70">
        <v>18.770038766426985</v>
      </c>
      <c r="AT202" s="70">
        <v>19.752064123682928</v>
      </c>
      <c r="AU202" s="70">
        <v>20.661678162799586</v>
      </c>
      <c r="AV202" s="70">
        <v>21.745440872951583</v>
      </c>
      <c r="AW202" s="70">
        <v>22.656057522191755</v>
      </c>
      <c r="AX202" s="70">
        <v>23.596016161808471</v>
      </c>
      <c r="AY202" s="70">
        <v>25.596073384781537</v>
      </c>
      <c r="AZ202" s="70">
        <v>26.641862388734744</v>
      </c>
    </row>
    <row r="203" spans="1:52" ht="12" customHeight="1" x14ac:dyDescent="0.45">
      <c r="A203" s="77" t="s">
        <v>48</v>
      </c>
      <c r="B203" s="78">
        <v>44.429038078575495</v>
      </c>
      <c r="C203" s="78">
        <v>42.458848608787768</v>
      </c>
      <c r="D203" s="78">
        <v>40.968753736648559</v>
      </c>
      <c r="E203" s="78">
        <v>43.632470272432805</v>
      </c>
      <c r="F203" s="78">
        <v>43.493001519414655</v>
      </c>
      <c r="G203" s="78">
        <v>42.205501714358412</v>
      </c>
      <c r="H203" s="78">
        <v>42.745882693575084</v>
      </c>
      <c r="I203" s="78">
        <v>41.47581718355616</v>
      </c>
      <c r="J203" s="78">
        <v>39.192324012448772</v>
      </c>
      <c r="K203" s="78">
        <v>28.010856635969571</v>
      </c>
      <c r="L203" s="78">
        <v>34.903793667360915</v>
      </c>
      <c r="M203" s="78">
        <v>35.183098655969353</v>
      </c>
      <c r="N203" s="78">
        <v>34.526908719430111</v>
      </c>
      <c r="O203" s="78">
        <v>33.843980458750998</v>
      </c>
      <c r="P203" s="78">
        <v>33.8844277661332</v>
      </c>
      <c r="Q203" s="78">
        <v>34.219645554435935</v>
      </c>
      <c r="R203" s="78">
        <v>33.900392833299342</v>
      </c>
      <c r="S203" s="78">
        <v>34.845271187256714</v>
      </c>
      <c r="T203" s="78">
        <v>34.113905141908489</v>
      </c>
      <c r="U203" s="78">
        <v>34.049296853631532</v>
      </c>
      <c r="V203" s="78">
        <v>33.470436845096849</v>
      </c>
      <c r="W203" s="78">
        <v>33.410339594684487</v>
      </c>
      <c r="X203" s="78">
        <v>33.621365495356216</v>
      </c>
      <c r="Y203" s="78">
        <v>33.24298520489085</v>
      </c>
      <c r="Z203" s="78">
        <v>33.15688795410194</v>
      </c>
      <c r="AA203" s="78">
        <v>33.206867706268206</v>
      </c>
      <c r="AB203" s="78">
        <v>33.431293171393484</v>
      </c>
      <c r="AC203" s="78">
        <v>33.66968641596354</v>
      </c>
      <c r="AD203" s="78">
        <v>33.82286538002829</v>
      </c>
      <c r="AE203" s="78">
        <v>34.059849486808716</v>
      </c>
      <c r="AF203" s="78">
        <v>34.018497534138767</v>
      </c>
      <c r="AG203" s="78">
        <v>33.986926547596518</v>
      </c>
      <c r="AH203" s="78">
        <v>34.163430314405126</v>
      </c>
      <c r="AI203" s="78">
        <v>33.878563347050019</v>
      </c>
      <c r="AJ203" s="78">
        <v>33.723302289939198</v>
      </c>
      <c r="AK203" s="78">
        <v>33.506903698555945</v>
      </c>
      <c r="AL203" s="78">
        <v>33.464132128012047</v>
      </c>
      <c r="AM203" s="78">
        <v>33.632637581911801</v>
      </c>
      <c r="AN203" s="78">
        <v>33.564547255227374</v>
      </c>
      <c r="AO203" s="78">
        <v>33.551219197484421</v>
      </c>
      <c r="AP203" s="78">
        <v>33.635277666366413</v>
      </c>
      <c r="AQ203" s="78">
        <v>33.72622043897757</v>
      </c>
      <c r="AR203" s="78">
        <v>33.955268786537268</v>
      </c>
      <c r="AS203" s="78">
        <v>34.087068488215287</v>
      </c>
      <c r="AT203" s="78">
        <v>34.231400072192585</v>
      </c>
      <c r="AU203" s="78">
        <v>34.301857967302723</v>
      </c>
      <c r="AV203" s="78">
        <v>34.588465360548618</v>
      </c>
      <c r="AW203" s="78">
        <v>34.771955742640927</v>
      </c>
      <c r="AX203" s="78">
        <v>34.740762970866001</v>
      </c>
      <c r="AY203" s="78">
        <v>35.05642601608816</v>
      </c>
      <c r="AZ203" s="78">
        <v>35.313464369617371</v>
      </c>
    </row>
    <row r="204" spans="1:52" ht="12" customHeight="1" x14ac:dyDescent="0.45">
      <c r="A204" s="77" t="s">
        <v>51</v>
      </c>
      <c r="B204" s="78">
        <v>5.3666387632367893</v>
      </c>
      <c r="C204" s="78">
        <v>5.1147781290905634</v>
      </c>
      <c r="D204" s="78">
        <v>4.9593840889614338</v>
      </c>
      <c r="E204" s="78">
        <v>5.2139921946114818</v>
      </c>
      <c r="F204" s="78">
        <v>5.1990843883052298</v>
      </c>
      <c r="G204" s="78">
        <v>5.0075408775125165</v>
      </c>
      <c r="H204" s="78">
        <v>5.076454354682256</v>
      </c>
      <c r="I204" s="78">
        <v>4.9623558159115264</v>
      </c>
      <c r="J204" s="78">
        <v>4.6930351969115049</v>
      </c>
      <c r="K204" s="78">
        <v>3.3796613871283028</v>
      </c>
      <c r="L204" s="78">
        <v>4.182133243246982</v>
      </c>
      <c r="M204" s="78">
        <v>4.196051132556792</v>
      </c>
      <c r="N204" s="78">
        <v>4.1139298863191849</v>
      </c>
      <c r="O204" s="78">
        <v>4.1214736110342054</v>
      </c>
      <c r="P204" s="78">
        <v>4.1194540867685889</v>
      </c>
      <c r="Q204" s="78">
        <v>4.2286616835044013</v>
      </c>
      <c r="R204" s="78">
        <v>4.0065941901762985</v>
      </c>
      <c r="S204" s="78">
        <v>4.1196435341909226</v>
      </c>
      <c r="T204" s="78">
        <v>4.0359344449099135</v>
      </c>
      <c r="U204" s="78">
        <v>4.0428217900685457</v>
      </c>
      <c r="V204" s="78">
        <v>3.989173697576879</v>
      </c>
      <c r="W204" s="78">
        <v>3.9880927814358662</v>
      </c>
      <c r="X204" s="78">
        <v>4.0203918366806297</v>
      </c>
      <c r="Y204" s="78">
        <v>3.9796530000032235</v>
      </c>
      <c r="Z204" s="78">
        <v>3.9695435939332113</v>
      </c>
      <c r="AA204" s="78">
        <v>3.9807795282380591</v>
      </c>
      <c r="AB204" s="78">
        <v>4.0142841265503524</v>
      </c>
      <c r="AC204" s="78">
        <v>4.0496325277925909</v>
      </c>
      <c r="AD204" s="78">
        <v>4.085548247348739</v>
      </c>
      <c r="AE204" s="78">
        <v>4.1226476780165662</v>
      </c>
      <c r="AF204" s="78">
        <v>4.1250986889142345</v>
      </c>
      <c r="AG204" s="78">
        <v>4.1296241046947406</v>
      </c>
      <c r="AH204" s="78">
        <v>3.4144554701806982</v>
      </c>
      <c r="AI204" s="78">
        <v>3.4375164872551554</v>
      </c>
      <c r="AJ204" s="78">
        <v>3.4784600317886336</v>
      </c>
      <c r="AK204" s="78">
        <v>3.5118668925362773</v>
      </c>
      <c r="AL204" s="78">
        <v>3.5667478999772086</v>
      </c>
      <c r="AM204" s="78">
        <v>3.6523966209624605</v>
      </c>
      <c r="AN204" s="78">
        <v>3.7077447027713228</v>
      </c>
      <c r="AO204" s="78">
        <v>3.7689910384087839</v>
      </c>
      <c r="AP204" s="78">
        <v>3.8415694001993694</v>
      </c>
      <c r="AQ204" s="78">
        <v>3.9149642977372325</v>
      </c>
      <c r="AR204" s="78">
        <v>4.0053828695654898</v>
      </c>
      <c r="AS204" s="78">
        <v>4.0835365636770211</v>
      </c>
      <c r="AT204" s="78">
        <v>4.1629523138755369</v>
      </c>
      <c r="AU204" s="78">
        <v>4.2326817414080296</v>
      </c>
      <c r="AV204" s="78">
        <v>4.3277853945113183</v>
      </c>
      <c r="AW204" s="78">
        <v>4.3514490779396118</v>
      </c>
      <c r="AX204" s="78">
        <v>4.3481421860520326</v>
      </c>
      <c r="AY204" s="78">
        <v>4.3885234119704402</v>
      </c>
      <c r="AZ204" s="78">
        <v>4.4037854298388828</v>
      </c>
    </row>
    <row r="205" spans="1:52" ht="12" customHeight="1" x14ac:dyDescent="0.45">
      <c r="A205" s="77" t="s">
        <v>52</v>
      </c>
      <c r="B205" s="78">
        <v>738.94747372214317</v>
      </c>
      <c r="C205" s="78">
        <v>704.26807987001041</v>
      </c>
      <c r="D205" s="78">
        <v>682.8714406604729</v>
      </c>
      <c r="E205" s="78">
        <v>717.92914153427046</v>
      </c>
      <c r="F205" s="78">
        <v>715.87644406482138</v>
      </c>
      <c r="G205" s="78">
        <v>689.50228331866788</v>
      </c>
      <c r="H205" s="78">
        <v>698.99117238063161</v>
      </c>
      <c r="I205" s="78">
        <v>683.28062604060449</v>
      </c>
      <c r="J205" s="78">
        <v>646.19711812972002</v>
      </c>
      <c r="K205" s="78">
        <v>465.35501162527987</v>
      </c>
      <c r="L205" s="78">
        <v>575.84960180976441</v>
      </c>
      <c r="M205" s="78">
        <v>577.76599484435428</v>
      </c>
      <c r="N205" s="78">
        <v>566.4584911864049</v>
      </c>
      <c r="O205" s="78">
        <v>567.49720770274769</v>
      </c>
      <c r="P205" s="78">
        <v>567.21913376857128</v>
      </c>
      <c r="Q205" s="78">
        <v>582.25623264543356</v>
      </c>
      <c r="R205" s="78">
        <v>570.79635967385934</v>
      </c>
      <c r="S205" s="78">
        <v>586.66200057386641</v>
      </c>
      <c r="T205" s="78">
        <v>573.89344138403828</v>
      </c>
      <c r="U205" s="78">
        <v>573.49745142472227</v>
      </c>
      <c r="V205" s="78">
        <v>564.76447341515734</v>
      </c>
      <c r="W205" s="78">
        <v>564.03264180142298</v>
      </c>
      <c r="X205" s="78">
        <v>567.9150436312824</v>
      </c>
      <c r="Y205" s="78">
        <v>561.31758622987979</v>
      </c>
      <c r="Z205" s="78">
        <v>560.37352879711148</v>
      </c>
      <c r="AA205" s="78">
        <v>561.26442760151849</v>
      </c>
      <c r="AB205" s="78">
        <v>565.19245969921701</v>
      </c>
      <c r="AC205" s="78">
        <v>569.58174154896153</v>
      </c>
      <c r="AD205" s="78">
        <v>567.54831501669582</v>
      </c>
      <c r="AE205" s="78">
        <v>571.78371569350611</v>
      </c>
      <c r="AF205" s="78">
        <v>571.39582388928022</v>
      </c>
      <c r="AG205" s="78">
        <v>571.12378408941447</v>
      </c>
      <c r="AH205" s="78">
        <v>574.3145259207829</v>
      </c>
      <c r="AI205" s="78">
        <v>569.62238319561573</v>
      </c>
      <c r="AJ205" s="78">
        <v>567.20466482092525</v>
      </c>
      <c r="AK205" s="78">
        <v>563.67639421327135</v>
      </c>
      <c r="AL205" s="78">
        <v>563.45937173270465</v>
      </c>
      <c r="AM205" s="78">
        <v>566.68092674814477</v>
      </c>
      <c r="AN205" s="78">
        <v>565.80425688652008</v>
      </c>
      <c r="AO205" s="78">
        <v>565.86110636632588</v>
      </c>
      <c r="AP205" s="78">
        <v>565.81565322834433</v>
      </c>
      <c r="AQ205" s="78">
        <v>567.56793058926087</v>
      </c>
      <c r="AR205" s="78">
        <v>571.69745681111874</v>
      </c>
      <c r="AS205" s="78">
        <v>574.1315622135794</v>
      </c>
      <c r="AT205" s="78">
        <v>576.75870269224902</v>
      </c>
      <c r="AU205" s="78">
        <v>578.0936592089746</v>
      </c>
      <c r="AV205" s="78">
        <v>583.11620806531971</v>
      </c>
      <c r="AW205" s="78">
        <v>586.3143074746597</v>
      </c>
      <c r="AX205" s="78">
        <v>585.81591585992226</v>
      </c>
      <c r="AY205" s="78">
        <v>591.28678124932469</v>
      </c>
      <c r="AZ205" s="78">
        <v>603.27027187228214</v>
      </c>
    </row>
    <row r="206" spans="1:52" ht="12" customHeight="1" x14ac:dyDescent="0.45">
      <c r="A206" s="79" t="s">
        <v>53</v>
      </c>
      <c r="B206" s="80">
        <v>12.803005334887317</v>
      </c>
      <c r="C206" s="80">
        <v>12.202150091059167</v>
      </c>
      <c r="D206" s="80">
        <v>11.831431879427017</v>
      </c>
      <c r="E206" s="80">
        <v>12.438841671431922</v>
      </c>
      <c r="F206" s="80">
        <v>12.403276631172853</v>
      </c>
      <c r="G206" s="80">
        <v>11.946317871932068</v>
      </c>
      <c r="H206" s="80">
        <v>12.110722381863658</v>
      </c>
      <c r="I206" s="80">
        <v>11.838521426101281</v>
      </c>
      <c r="J206" s="80">
        <v>11.196012497519551</v>
      </c>
      <c r="K206" s="80">
        <v>8.0627418163355085</v>
      </c>
      <c r="L206" s="80">
        <v>9.9771712959876435</v>
      </c>
      <c r="M206" s="80">
        <v>10.010374725349152</v>
      </c>
      <c r="N206" s="80">
        <v>9.8144608954692476</v>
      </c>
      <c r="O206" s="80">
        <v>9.8324576998066195</v>
      </c>
      <c r="P206" s="80">
        <v>9.8276397902942918</v>
      </c>
      <c r="Q206" s="80">
        <v>10.088172594029256</v>
      </c>
      <c r="R206" s="80">
        <v>9.8970266877671325</v>
      </c>
      <c r="S206" s="80">
        <v>10.172656207945824</v>
      </c>
      <c r="T206" s="80">
        <v>9.95795957093552</v>
      </c>
      <c r="U206" s="80">
        <v>9.9626280400102765</v>
      </c>
      <c r="V206" s="80">
        <v>9.8189537488074254</v>
      </c>
      <c r="W206" s="80">
        <v>9.8062780130767226</v>
      </c>
      <c r="X206" s="80">
        <v>9.8740408739432386</v>
      </c>
      <c r="Y206" s="80">
        <v>9.7639730143010954</v>
      </c>
      <c r="Z206" s="80">
        <v>9.740184726896981</v>
      </c>
      <c r="AA206" s="80">
        <v>9.7573694641802451</v>
      </c>
      <c r="AB206" s="80">
        <v>9.8266216792075252</v>
      </c>
      <c r="AC206" s="80">
        <v>9.9023513781390964</v>
      </c>
      <c r="AD206" s="80">
        <v>9.8632454405482974</v>
      </c>
      <c r="AE206" s="80">
        <v>9.937315054559221</v>
      </c>
      <c r="AF206" s="80">
        <v>9.9301793617584142</v>
      </c>
      <c r="AG206" s="80">
        <v>9.9259024988984166</v>
      </c>
      <c r="AH206" s="80">
        <v>9.9818016099516456</v>
      </c>
      <c r="AI206" s="80">
        <v>9.9010751164025965</v>
      </c>
      <c r="AJ206" s="80">
        <v>9.8599060686419868</v>
      </c>
      <c r="AK206" s="80">
        <v>9.7996520806530523</v>
      </c>
      <c r="AL206" s="80">
        <v>9.7958221267501369</v>
      </c>
      <c r="AM206" s="80">
        <v>9.8521751748995179</v>
      </c>
      <c r="AN206" s="80">
        <v>9.8375382460930449</v>
      </c>
      <c r="AO206" s="80">
        <v>9.83889271924666</v>
      </c>
      <c r="AP206" s="80">
        <v>9.8278728624933258</v>
      </c>
      <c r="AQ206" s="80">
        <v>9.8586846667394745</v>
      </c>
      <c r="AR206" s="80">
        <v>9.9304797701606802</v>
      </c>
      <c r="AS206" s="80">
        <v>9.9733544253279973</v>
      </c>
      <c r="AT206" s="80">
        <v>10.019645721585112</v>
      </c>
      <c r="AU206" s="80">
        <v>10.043316924112553</v>
      </c>
      <c r="AV206" s="80">
        <v>10.130982788206584</v>
      </c>
      <c r="AW206" s="80">
        <v>10.186562624157489</v>
      </c>
      <c r="AX206" s="80">
        <v>10.178626191616031</v>
      </c>
      <c r="AY206" s="80">
        <v>10.273624826380074</v>
      </c>
      <c r="AZ206" s="80">
        <v>10.48630060228991</v>
      </c>
    </row>
    <row r="207" spans="1:52" ht="12" customHeight="1" x14ac:dyDescent="0.45">
      <c r="A207" s="96" t="s">
        <v>54</v>
      </c>
      <c r="B207" s="107">
        <v>2293.2845040460816</v>
      </c>
      <c r="C207" s="107">
        <v>2245.6522563840058</v>
      </c>
      <c r="D207" s="107">
        <v>2203.3365961280547</v>
      </c>
      <c r="E207" s="107">
        <v>2296.9367035330893</v>
      </c>
      <c r="F207" s="107">
        <v>2371.7420107894045</v>
      </c>
      <c r="G207" s="107">
        <v>2305.6951347064755</v>
      </c>
      <c r="H207" s="107">
        <v>2320.1460317178312</v>
      </c>
      <c r="I207" s="107">
        <v>2245.4995890498421</v>
      </c>
      <c r="J207" s="107">
        <v>2097.6340841135502</v>
      </c>
      <c r="K207" s="107">
        <v>1510.6774523304362</v>
      </c>
      <c r="L207" s="107">
        <v>1868.0293744400533</v>
      </c>
      <c r="M207" s="107">
        <v>1856.6181276781633</v>
      </c>
      <c r="N207" s="107">
        <v>1788.8592316892834</v>
      </c>
      <c r="O207" s="107">
        <v>1786.9776396428149</v>
      </c>
      <c r="P207" s="107">
        <v>1784.5646076185415</v>
      </c>
      <c r="Q207" s="107">
        <v>1807.1786979491596</v>
      </c>
      <c r="R207" s="107">
        <v>1807.2406993297432</v>
      </c>
      <c r="S207" s="107">
        <v>1853.4600017423679</v>
      </c>
      <c r="T207" s="107">
        <v>1802.7194492619112</v>
      </c>
      <c r="U207" s="107">
        <v>1787.0102181674868</v>
      </c>
      <c r="V207" s="107">
        <v>1749.7872409283718</v>
      </c>
      <c r="W207" s="107">
        <v>1744.1046902450303</v>
      </c>
      <c r="X207" s="107">
        <v>1748.0003282774085</v>
      </c>
      <c r="Y207" s="107">
        <v>1728.2235417618688</v>
      </c>
      <c r="Z207" s="107">
        <v>1718.9315720297752</v>
      </c>
      <c r="AA207" s="107">
        <v>1719.6586463791518</v>
      </c>
      <c r="AB207" s="107">
        <v>1729.7240348192176</v>
      </c>
      <c r="AC207" s="107">
        <v>1740.6745577739443</v>
      </c>
      <c r="AD207" s="107">
        <v>1751.6912461664842</v>
      </c>
      <c r="AE207" s="107">
        <v>1761.093915936837</v>
      </c>
      <c r="AF207" s="107">
        <v>1756.2784329064921</v>
      </c>
      <c r="AG207" s="107">
        <v>1753.9886352304311</v>
      </c>
      <c r="AH207" s="107">
        <v>1758.3137893368412</v>
      </c>
      <c r="AI207" s="107">
        <v>1740.5845856206779</v>
      </c>
      <c r="AJ207" s="107">
        <v>1728.6510740580263</v>
      </c>
      <c r="AK207" s="107">
        <v>1715.3850565718469</v>
      </c>
      <c r="AL207" s="107">
        <v>1712.5322720425913</v>
      </c>
      <c r="AM207" s="107">
        <v>1718.1589074294586</v>
      </c>
      <c r="AN207" s="107">
        <v>1712.8971311303078</v>
      </c>
      <c r="AO207" s="107">
        <v>1710.4565926438295</v>
      </c>
      <c r="AP207" s="107">
        <v>1712.7031273855416</v>
      </c>
      <c r="AQ207" s="107">
        <v>1717.1670038898396</v>
      </c>
      <c r="AR207" s="107">
        <v>1726.9227117972846</v>
      </c>
      <c r="AS207" s="107">
        <v>1731.8272041101973</v>
      </c>
      <c r="AT207" s="107">
        <v>1736.0325427282462</v>
      </c>
      <c r="AU207" s="107">
        <v>1738.7799487683078</v>
      </c>
      <c r="AV207" s="107">
        <v>1750.5715879195754</v>
      </c>
      <c r="AW207" s="107">
        <v>1754.3172203945787</v>
      </c>
      <c r="AX207" s="107">
        <v>1751.9264138686412</v>
      </c>
      <c r="AY207" s="107">
        <v>1762.4283655938152</v>
      </c>
      <c r="AZ207" s="107">
        <v>1764.9702363290962</v>
      </c>
    </row>
    <row r="208" spans="1:52" ht="12" customHeight="1" x14ac:dyDescent="0.45">
      <c r="A208" s="96" t="s">
        <v>58</v>
      </c>
      <c r="B208" s="107">
        <v>20359.458243735724</v>
      </c>
      <c r="C208" s="107">
        <v>19309.291203200766</v>
      </c>
      <c r="D208" s="107">
        <v>18776.327878339893</v>
      </c>
      <c r="E208" s="107">
        <v>19696.379421766043</v>
      </c>
      <c r="F208" s="107">
        <v>19636.178285197246</v>
      </c>
      <c r="G208" s="107">
        <v>18851.946525422096</v>
      </c>
      <c r="H208" s="107">
        <v>19120.892680302793</v>
      </c>
      <c r="I208" s="107">
        <v>18672.472305011863</v>
      </c>
      <c r="J208" s="107">
        <v>17549.504694449875</v>
      </c>
      <c r="K208" s="107">
        <v>12666.114419361556</v>
      </c>
      <c r="L208" s="107">
        <v>15443.602933418968</v>
      </c>
      <c r="M208" s="107">
        <v>15441.640750929982</v>
      </c>
      <c r="N208" s="107">
        <v>15128.021445691718</v>
      </c>
      <c r="O208" s="107">
        <v>15182.773972706076</v>
      </c>
      <c r="P208" s="107">
        <v>15142.782306189825</v>
      </c>
      <c r="Q208" s="107">
        <v>15497.215008537778</v>
      </c>
      <c r="R208" s="107">
        <v>15148.943601552553</v>
      </c>
      <c r="S208" s="107">
        <v>15334.123896834755</v>
      </c>
      <c r="T208" s="107">
        <v>14417.615702007115</v>
      </c>
      <c r="U208" s="107">
        <v>14230.163501136874</v>
      </c>
      <c r="V208" s="107">
        <v>13984.731114323882</v>
      </c>
      <c r="W208" s="107">
        <v>13948.039341793188</v>
      </c>
      <c r="X208" s="107">
        <v>13828.121349151405</v>
      </c>
      <c r="Y208" s="107">
        <v>13644.52824750577</v>
      </c>
      <c r="Z208" s="107">
        <v>13582.125187851181</v>
      </c>
      <c r="AA208" s="107">
        <v>13589.357239801937</v>
      </c>
      <c r="AB208" s="107">
        <v>13663.778404852979</v>
      </c>
      <c r="AC208" s="107">
        <v>13743.980890883602</v>
      </c>
      <c r="AD208" s="107">
        <v>13824.686395354056</v>
      </c>
      <c r="AE208" s="107">
        <v>13831.569617795347</v>
      </c>
      <c r="AF208" s="107">
        <v>13746.262705673707</v>
      </c>
      <c r="AG208" s="107">
        <v>13722.726583757567</v>
      </c>
      <c r="AH208" s="107">
        <v>13625.925735846911</v>
      </c>
      <c r="AI208" s="107">
        <v>13432.404399231007</v>
      </c>
      <c r="AJ208" s="107">
        <v>13242.526368779509</v>
      </c>
      <c r="AK208" s="107">
        <v>13088.866193587612</v>
      </c>
      <c r="AL208" s="107">
        <v>13051.08733767549</v>
      </c>
      <c r="AM208" s="107">
        <v>13012.575400352389</v>
      </c>
      <c r="AN208" s="107">
        <v>12911.797133614153</v>
      </c>
      <c r="AO208" s="107">
        <v>12850.456283617492</v>
      </c>
      <c r="AP208" s="107">
        <v>12820.983502943476</v>
      </c>
      <c r="AQ208" s="107">
        <v>12832.369874134265</v>
      </c>
      <c r="AR208" s="107">
        <v>12871.293215741218</v>
      </c>
      <c r="AS208" s="107">
        <v>12879.837594246208</v>
      </c>
      <c r="AT208" s="107">
        <v>12869.480695013321</v>
      </c>
      <c r="AU208" s="107">
        <v>12882.93199593672</v>
      </c>
      <c r="AV208" s="107">
        <v>12954.550560403168</v>
      </c>
      <c r="AW208" s="107">
        <v>12939.86233134642</v>
      </c>
      <c r="AX208" s="107">
        <v>12926.991491826995</v>
      </c>
      <c r="AY208" s="107">
        <v>13001.49792410921</v>
      </c>
      <c r="AZ208" s="107">
        <v>13013.860466960628</v>
      </c>
    </row>
    <row r="209" spans="1:52" ht="12" customHeight="1" x14ac:dyDescent="0.45">
      <c r="A209" s="96" t="s">
        <v>61</v>
      </c>
      <c r="B209" s="107">
        <v>3680.8028156554342</v>
      </c>
      <c r="C209" s="107">
        <v>3494.5741141461308</v>
      </c>
      <c r="D209" s="107">
        <v>3363.1759245037315</v>
      </c>
      <c r="E209" s="107">
        <v>3538.1204325984318</v>
      </c>
      <c r="F209" s="107">
        <v>3529.8699166975584</v>
      </c>
      <c r="G209" s="107">
        <v>3419.5221499173208</v>
      </c>
      <c r="H209" s="107">
        <v>3445.1469485042098</v>
      </c>
      <c r="I209" s="107">
        <v>3389.5769005350207</v>
      </c>
      <c r="J209" s="107">
        <v>3219.7169370615129</v>
      </c>
      <c r="K209" s="107">
        <v>2279.4856366833396</v>
      </c>
      <c r="L209" s="107">
        <v>2884.9250858133505</v>
      </c>
      <c r="M209" s="107">
        <v>2904.1403211770048</v>
      </c>
      <c r="N209" s="107">
        <v>2839.1472509937867</v>
      </c>
      <c r="O209" s="107">
        <v>2844.6307991778622</v>
      </c>
      <c r="P209" s="107">
        <v>2824.5045980403847</v>
      </c>
      <c r="Q209" s="107">
        <v>2902.1024804246804</v>
      </c>
      <c r="R209" s="107">
        <v>2862.4306132165225</v>
      </c>
      <c r="S209" s="107">
        <v>2941.6078806363294</v>
      </c>
      <c r="T209" s="107">
        <v>2858.7302239747119</v>
      </c>
      <c r="U209" s="107">
        <v>2842.4226977039375</v>
      </c>
      <c r="V209" s="107">
        <v>2792.8515284475902</v>
      </c>
      <c r="W209" s="107">
        <v>2787.9765375533734</v>
      </c>
      <c r="X209" s="107">
        <v>2798.0610226714207</v>
      </c>
      <c r="Y209" s="107">
        <v>2767.52874392278</v>
      </c>
      <c r="Z209" s="107">
        <v>2754.116535773031</v>
      </c>
      <c r="AA209" s="107">
        <v>2756.8350632103061</v>
      </c>
      <c r="AB209" s="107">
        <v>2776.4255228391935</v>
      </c>
      <c r="AC209" s="107">
        <v>2797.0015864388156</v>
      </c>
      <c r="AD209" s="107">
        <v>2817.7144374143336</v>
      </c>
      <c r="AE209" s="107">
        <v>2837.036715297957</v>
      </c>
      <c r="AF209" s="107">
        <v>2833.7132438496969</v>
      </c>
      <c r="AG209" s="107">
        <v>2832.8423702660057</v>
      </c>
      <c r="AH209" s="107">
        <v>2845.0687411423346</v>
      </c>
      <c r="AI209" s="107">
        <v>2821.7196653418055</v>
      </c>
      <c r="AJ209" s="107">
        <v>2808.1513817119971</v>
      </c>
      <c r="AK209" s="107">
        <v>2791.1990295435271</v>
      </c>
      <c r="AL209" s="107">
        <v>2789.7445457412532</v>
      </c>
      <c r="AM209" s="107">
        <v>2803.9333915269694</v>
      </c>
      <c r="AN209" s="107">
        <v>2799.8827735946143</v>
      </c>
      <c r="AO209" s="107">
        <v>2799.4745794709938</v>
      </c>
      <c r="AP209" s="107">
        <v>2807.1023315785442</v>
      </c>
      <c r="AQ209" s="107">
        <v>2816.9390017035585</v>
      </c>
      <c r="AR209" s="107">
        <v>2837.0297593767286</v>
      </c>
      <c r="AS209" s="107">
        <v>2849.2831901611494</v>
      </c>
      <c r="AT209" s="107">
        <v>2861.5780760805983</v>
      </c>
      <c r="AU209" s="107">
        <v>2869.8090680485097</v>
      </c>
      <c r="AV209" s="107">
        <v>2894.2827810778354</v>
      </c>
      <c r="AW209" s="107">
        <v>2906.6968620149637</v>
      </c>
      <c r="AX209" s="107">
        <v>2905.7559492403116</v>
      </c>
      <c r="AY209" s="107">
        <v>2930.1359492776387</v>
      </c>
      <c r="AZ209" s="107">
        <v>2939.9700596316088</v>
      </c>
    </row>
    <row r="210" spans="1:52" ht="12" customHeight="1" x14ac:dyDescent="0.45">
      <c r="A210" s="98" t="s">
        <v>64</v>
      </c>
      <c r="B210" s="108">
        <v>1686.8849211959453</v>
      </c>
      <c r="C210" s="108">
        <v>1644.7614935883223</v>
      </c>
      <c r="D210" s="108">
        <v>1604.6974704580389</v>
      </c>
      <c r="E210" s="108">
        <v>1674.4290337632115</v>
      </c>
      <c r="F210" s="108">
        <v>1684.556188917247</v>
      </c>
      <c r="G210" s="108">
        <v>1601.6156171688795</v>
      </c>
      <c r="H210" s="108">
        <v>1590.1817705302858</v>
      </c>
      <c r="I210" s="108">
        <v>1569.5559669386555</v>
      </c>
      <c r="J210" s="108">
        <v>1476.8367906980011</v>
      </c>
      <c r="K210" s="108">
        <v>1060.4734940606054</v>
      </c>
      <c r="L210" s="108">
        <v>1326.8545501589258</v>
      </c>
      <c r="M210" s="108">
        <v>1358.0576410174904</v>
      </c>
      <c r="N210" s="108">
        <v>1341.5341707408288</v>
      </c>
      <c r="O210" s="108">
        <v>1308.4746628890962</v>
      </c>
      <c r="P210" s="108">
        <v>1318.297065109067</v>
      </c>
      <c r="Q210" s="108">
        <v>1370.6722043185596</v>
      </c>
      <c r="R210" s="108">
        <v>1372.6479361468946</v>
      </c>
      <c r="S210" s="108">
        <v>1414.1816841822072</v>
      </c>
      <c r="T210" s="108">
        <v>1354.1022524252865</v>
      </c>
      <c r="U210" s="108">
        <v>1336.9765207916596</v>
      </c>
      <c r="V210" s="108">
        <v>1312.0799924966605</v>
      </c>
      <c r="W210" s="108">
        <v>1309.7503713732426</v>
      </c>
      <c r="X210" s="108">
        <v>1308.8691229001283</v>
      </c>
      <c r="Y210" s="108">
        <v>1299.0286355839448</v>
      </c>
      <c r="Z210" s="108">
        <v>1290.9687630272135</v>
      </c>
      <c r="AA210" s="108">
        <v>1291.638140047726</v>
      </c>
      <c r="AB210" s="108">
        <v>1300.2456220185279</v>
      </c>
      <c r="AC210" s="108">
        <v>1309.2893296716318</v>
      </c>
      <c r="AD210" s="108">
        <v>1318.6905382869224</v>
      </c>
      <c r="AE210" s="108">
        <v>1325.8542628347761</v>
      </c>
      <c r="AF210" s="108">
        <v>1322.8829108972611</v>
      </c>
      <c r="AG210" s="108">
        <v>1321.6952154342086</v>
      </c>
      <c r="AH210" s="108">
        <v>1324.4360478370832</v>
      </c>
      <c r="AI210" s="108">
        <v>1312.2178832357151</v>
      </c>
      <c r="AJ210" s="108">
        <v>1303.5861369221238</v>
      </c>
      <c r="AK210" s="108">
        <v>1294.2710489766584</v>
      </c>
      <c r="AL210" s="108">
        <v>1294.033620024298</v>
      </c>
      <c r="AM210" s="108">
        <v>1298.8084728704162</v>
      </c>
      <c r="AN210" s="108">
        <v>1297.9248349382128</v>
      </c>
      <c r="AO210" s="108">
        <v>1297.0692887435464</v>
      </c>
      <c r="AP210" s="108">
        <v>1299.9600112569906</v>
      </c>
      <c r="AQ210" s="108">
        <v>1304.3138743730351</v>
      </c>
      <c r="AR210" s="108">
        <v>1313.0022544288454</v>
      </c>
      <c r="AS210" s="108">
        <v>1318.3137335025215</v>
      </c>
      <c r="AT210" s="108">
        <v>1323.0907454412904</v>
      </c>
      <c r="AU210" s="108">
        <v>1327.0473869755881</v>
      </c>
      <c r="AV210" s="108">
        <v>1337.6773833237478</v>
      </c>
      <c r="AW210" s="108">
        <v>1342.5578227919848</v>
      </c>
      <c r="AX210" s="108">
        <v>1341.3735458383678</v>
      </c>
      <c r="AY210" s="108">
        <v>1353.1881429707471</v>
      </c>
      <c r="AZ210" s="108">
        <v>1358.9326626684965</v>
      </c>
    </row>
    <row r="211" spans="1:52" ht="12" customHeight="1" x14ac:dyDescent="0.45">
      <c r="A211" s="67" t="s">
        <v>12</v>
      </c>
      <c r="B211" s="68">
        <v>4985.086214095998</v>
      </c>
      <c r="C211" s="68">
        <v>5138.7291559352134</v>
      </c>
      <c r="D211" s="68">
        <v>4961.9622015738214</v>
      </c>
      <c r="E211" s="68">
        <v>5215.0905486295433</v>
      </c>
      <c r="F211" s="68">
        <v>5470.9547228198317</v>
      </c>
      <c r="G211" s="68">
        <v>5232.0527128972499</v>
      </c>
      <c r="H211" s="68">
        <v>5666.1730999054771</v>
      </c>
      <c r="I211" s="68">
        <v>5606.4324724504222</v>
      </c>
      <c r="J211" s="68">
        <v>5515.6547651860374</v>
      </c>
      <c r="K211" s="68">
        <v>4274.1480658288301</v>
      </c>
      <c r="L211" s="68">
        <v>4811.8759340927254</v>
      </c>
      <c r="M211" s="68">
        <v>5028.0593219001312</v>
      </c>
      <c r="N211" s="68">
        <v>4783.5320265270857</v>
      </c>
      <c r="O211" s="68">
        <v>4521.9866247858945</v>
      </c>
      <c r="P211" s="68">
        <v>4390.8769538712695</v>
      </c>
      <c r="Q211" s="68">
        <v>4543.4142093905966</v>
      </c>
      <c r="R211" s="68">
        <v>4458.7378965082853</v>
      </c>
      <c r="S211" s="68">
        <v>4648.0361430653147</v>
      </c>
      <c r="T211" s="68">
        <v>4595.8528910555087</v>
      </c>
      <c r="U211" s="68">
        <v>4602.5979775709638</v>
      </c>
      <c r="V211" s="68">
        <v>4573.2973645018956</v>
      </c>
      <c r="W211" s="68">
        <v>4571.2553117282414</v>
      </c>
      <c r="X211" s="68">
        <v>4573.3211638959556</v>
      </c>
      <c r="Y211" s="68">
        <v>4563.6120614471647</v>
      </c>
      <c r="Z211" s="68">
        <v>4548.0906531794135</v>
      </c>
      <c r="AA211" s="68">
        <v>4551.731702423157</v>
      </c>
      <c r="AB211" s="68">
        <v>4562.8414746321687</v>
      </c>
      <c r="AC211" s="68">
        <v>4576.3989078316563</v>
      </c>
      <c r="AD211" s="68">
        <v>4575.9215251671167</v>
      </c>
      <c r="AE211" s="68">
        <v>4588.971899091157</v>
      </c>
      <c r="AF211" s="68">
        <v>4599.7731068994499</v>
      </c>
      <c r="AG211" s="68">
        <v>4607.0962043718991</v>
      </c>
      <c r="AH211" s="68">
        <v>4620.7843695695947</v>
      </c>
      <c r="AI211" s="68">
        <v>4638.571429294122</v>
      </c>
      <c r="AJ211" s="68">
        <v>4639.0950187568005</v>
      </c>
      <c r="AK211" s="68">
        <v>4647.660327197782</v>
      </c>
      <c r="AL211" s="68">
        <v>4668.5387591309554</v>
      </c>
      <c r="AM211" s="68">
        <v>4693.8525528780019</v>
      </c>
      <c r="AN211" s="68">
        <v>4712.7359734754637</v>
      </c>
      <c r="AO211" s="68">
        <v>4738.4003012152407</v>
      </c>
      <c r="AP211" s="68">
        <v>4780.9467092875802</v>
      </c>
      <c r="AQ211" s="68">
        <v>4813.1360261052141</v>
      </c>
      <c r="AR211" s="68">
        <v>4850.9223284014315</v>
      </c>
      <c r="AS211" s="68">
        <v>4880.3118593661502</v>
      </c>
      <c r="AT211" s="68">
        <v>4907.7010868050211</v>
      </c>
      <c r="AU211" s="68">
        <v>4939.1117406905996</v>
      </c>
      <c r="AV211" s="68">
        <v>4978.6750541333977</v>
      </c>
      <c r="AW211" s="68">
        <v>5013.6551453686479</v>
      </c>
      <c r="AX211" s="68">
        <v>5043.4452164983577</v>
      </c>
      <c r="AY211" s="68">
        <v>5076.2713317102916</v>
      </c>
      <c r="AZ211" s="68">
        <v>5113.9773818283993</v>
      </c>
    </row>
    <row r="212" spans="1:52" ht="12" customHeight="1" x14ac:dyDescent="0.45">
      <c r="A212" s="69" t="s">
        <v>47</v>
      </c>
      <c r="B212" s="70">
        <v>11.526684529202216</v>
      </c>
      <c r="C212" s="70">
        <v>11.906984180396455</v>
      </c>
      <c r="D212" s="70">
        <v>11.49973184146525</v>
      </c>
      <c r="E212" s="70">
        <v>12.110985336172718</v>
      </c>
      <c r="F212" s="70">
        <v>12.684856774677993</v>
      </c>
      <c r="G212" s="70">
        <v>12.073299873095834</v>
      </c>
      <c r="H212" s="70">
        <v>13.090703349980672</v>
      </c>
      <c r="I212" s="70">
        <v>12.929273214980121</v>
      </c>
      <c r="J212" s="70">
        <v>12.683509229136586</v>
      </c>
      <c r="K212" s="70">
        <v>9.8133276129876865</v>
      </c>
      <c r="L212" s="70">
        <v>11.067491939058382</v>
      </c>
      <c r="M212" s="70">
        <v>11.585861362269503</v>
      </c>
      <c r="N212" s="70">
        <v>11.03691843741842</v>
      </c>
      <c r="O212" s="70">
        <v>10.445484323065914</v>
      </c>
      <c r="P212" s="70">
        <v>10.131909533731458</v>
      </c>
      <c r="Q212" s="70">
        <v>10.488845632365585</v>
      </c>
      <c r="R212" s="70">
        <v>8.3157879025507242</v>
      </c>
      <c r="S212" s="70">
        <v>6.8796791646819901</v>
      </c>
      <c r="T212" s="70">
        <v>5.2605789820465034</v>
      </c>
      <c r="U212" s="70">
        <v>4.028255931663006</v>
      </c>
      <c r="V212" s="70">
        <v>7.1254822174801209</v>
      </c>
      <c r="W212" s="70">
        <v>5.3525129928002819</v>
      </c>
      <c r="X212" s="70">
        <v>5.2025119097101618</v>
      </c>
      <c r="Y212" s="70">
        <v>3.8488426589616038</v>
      </c>
      <c r="Z212" s="70">
        <v>6.1166879389433912</v>
      </c>
      <c r="AA212" s="70">
        <v>4.0958599295506044</v>
      </c>
      <c r="AB212" s="70">
        <v>3.0724560466391981</v>
      </c>
      <c r="AC212" s="70">
        <v>2.7408444686804034</v>
      </c>
      <c r="AD212" s="70">
        <v>4.7777779680740267</v>
      </c>
      <c r="AE212" s="70">
        <v>3.3672691698009616</v>
      </c>
      <c r="AF212" s="70">
        <v>3.3837411185102177</v>
      </c>
      <c r="AG212" s="70">
        <v>3.702408104518669</v>
      </c>
      <c r="AH212" s="70">
        <v>4.1299516178922282</v>
      </c>
      <c r="AI212" s="70">
        <v>4.4406316858460873</v>
      </c>
      <c r="AJ212" s="70">
        <v>4.7767683790368549</v>
      </c>
      <c r="AK212" s="70">
        <v>5.1159766044893891</v>
      </c>
      <c r="AL212" s="70">
        <v>5.4826240636525183</v>
      </c>
      <c r="AM212" s="70">
        <v>6.1848068919445165</v>
      </c>
      <c r="AN212" s="70">
        <v>6.6699003998408326</v>
      </c>
      <c r="AO212" s="70">
        <v>7.288901429393607</v>
      </c>
      <c r="AP212" s="70">
        <v>8.736176690742516</v>
      </c>
      <c r="AQ212" s="70">
        <v>8.9744130504961674</v>
      </c>
      <c r="AR212" s="70">
        <v>10.166751467694427</v>
      </c>
      <c r="AS212" s="70">
        <v>10.900123264973045</v>
      </c>
      <c r="AT212" s="70">
        <v>11.188663893591288</v>
      </c>
      <c r="AU212" s="70">
        <v>11.260985540471628</v>
      </c>
      <c r="AV212" s="70">
        <v>11.357268034905248</v>
      </c>
      <c r="AW212" s="70">
        <v>11.77072274798833</v>
      </c>
      <c r="AX212" s="70">
        <v>11.839422925640687</v>
      </c>
      <c r="AY212" s="70">
        <v>11.932407789749236</v>
      </c>
      <c r="AZ212" s="70">
        <v>12.04564572901571</v>
      </c>
    </row>
    <row r="213" spans="1:52" ht="12" customHeight="1" x14ac:dyDescent="0.45">
      <c r="A213" s="77" t="s">
        <v>48</v>
      </c>
      <c r="B213" s="78">
        <v>13.411759123148624</v>
      </c>
      <c r="C213" s="78">
        <v>13.907025351601218</v>
      </c>
      <c r="D213" s="78">
        <v>13.478444678569595</v>
      </c>
      <c r="E213" s="78">
        <v>14.279488613117266</v>
      </c>
      <c r="F213" s="78">
        <v>14.916658299844142</v>
      </c>
      <c r="G213" s="78">
        <v>14.122495735849148</v>
      </c>
      <c r="H213" s="78">
        <v>15.334906576709869</v>
      </c>
      <c r="I213" s="78">
        <v>15.134020774467951</v>
      </c>
      <c r="J213" s="78">
        <v>14.846823461378781</v>
      </c>
      <c r="K213" s="78">
        <v>11.553110693108465</v>
      </c>
      <c r="L213" s="78">
        <v>13.075224434428316</v>
      </c>
      <c r="M213" s="78">
        <v>13.683849444887185</v>
      </c>
      <c r="N213" s="78">
        <v>13.100622644210922</v>
      </c>
      <c r="O213" s="78">
        <v>12.416283847186719</v>
      </c>
      <c r="P213" s="78">
        <v>12.165702573705518</v>
      </c>
      <c r="Q213" s="78">
        <v>12.660282081632253</v>
      </c>
      <c r="R213" s="78">
        <v>12.461219233457019</v>
      </c>
      <c r="S213" s="78">
        <v>12.969516954221266</v>
      </c>
      <c r="T213" s="78">
        <v>12.880808640833553</v>
      </c>
      <c r="U213" s="78">
        <v>12.860529936563957</v>
      </c>
      <c r="V213" s="78">
        <v>12.747709010169014</v>
      </c>
      <c r="W213" s="78">
        <v>12.739798267040737</v>
      </c>
      <c r="X213" s="78">
        <v>12.744537501802128</v>
      </c>
      <c r="Y213" s="78">
        <v>12.714754391838689</v>
      </c>
      <c r="Z213" s="78">
        <v>12.669286230052917</v>
      </c>
      <c r="AA213" s="78">
        <v>12.676167364108196</v>
      </c>
      <c r="AB213" s="78">
        <v>12.700595773486134</v>
      </c>
      <c r="AC213" s="78">
        <v>12.726094680527284</v>
      </c>
      <c r="AD213" s="78">
        <v>12.616903764030463</v>
      </c>
      <c r="AE213" s="78">
        <v>12.646706769117886</v>
      </c>
      <c r="AF213" s="78">
        <v>12.667713471111906</v>
      </c>
      <c r="AG213" s="78">
        <v>12.678703083744351</v>
      </c>
      <c r="AH213" s="78">
        <v>12.70846438940826</v>
      </c>
      <c r="AI213" s="78">
        <v>12.748901312940243</v>
      </c>
      <c r="AJ213" s="78">
        <v>12.736073919814075</v>
      </c>
      <c r="AK213" s="78">
        <v>12.744348295703688</v>
      </c>
      <c r="AL213" s="78">
        <v>12.788542982448567</v>
      </c>
      <c r="AM213" s="78">
        <v>12.841203897384085</v>
      </c>
      <c r="AN213" s="78">
        <v>12.874076815657714</v>
      </c>
      <c r="AO213" s="78">
        <v>12.937851070783129</v>
      </c>
      <c r="AP213" s="78">
        <v>13.18981710583485</v>
      </c>
      <c r="AQ213" s="78">
        <v>13.265510428394085</v>
      </c>
      <c r="AR213" s="78">
        <v>13.35897348730313</v>
      </c>
      <c r="AS213" s="78">
        <v>13.431089496711447</v>
      </c>
      <c r="AT213" s="78">
        <v>13.502213853079871</v>
      </c>
      <c r="AU213" s="78">
        <v>13.575634160034541</v>
      </c>
      <c r="AV213" s="78">
        <v>13.676855889585319</v>
      </c>
      <c r="AW213" s="78">
        <v>13.771539539798109</v>
      </c>
      <c r="AX213" s="78">
        <v>13.841459775563676</v>
      </c>
      <c r="AY213" s="78">
        <v>13.932295360578745</v>
      </c>
      <c r="AZ213" s="78">
        <v>14.030527886674955</v>
      </c>
    </row>
    <row r="214" spans="1:52" ht="12" customHeight="1" x14ac:dyDescent="0.45">
      <c r="A214" s="77" t="s">
        <v>51</v>
      </c>
      <c r="B214" s="78">
        <v>2.2151674545551758</v>
      </c>
      <c r="C214" s="78">
        <v>2.2882524260549961</v>
      </c>
      <c r="D214" s="78">
        <v>2.2099877589942842</v>
      </c>
      <c r="E214" s="78">
        <v>2.3274568234532573</v>
      </c>
      <c r="F214" s="78">
        <v>2.4377419041679311</v>
      </c>
      <c r="G214" s="78">
        <v>2.3202145317859291</v>
      </c>
      <c r="H214" s="78">
        <v>2.5157364153281492</v>
      </c>
      <c r="I214" s="78">
        <v>2.4847132030304819</v>
      </c>
      <c r="J214" s="78">
        <v>2.4374829364639665</v>
      </c>
      <c r="K214" s="78">
        <v>1.8858990973601764</v>
      </c>
      <c r="L214" s="78">
        <v>2.1269210487059906</v>
      </c>
      <c r="M214" s="78">
        <v>2.2265399003215371</v>
      </c>
      <c r="N214" s="78">
        <v>2.1210455147974279</v>
      </c>
      <c r="O214" s="78">
        <v>2.0073852859338537</v>
      </c>
      <c r="P214" s="78">
        <v>1.9471233202191776</v>
      </c>
      <c r="Q214" s="78">
        <v>2.0157183465727733</v>
      </c>
      <c r="R214" s="78">
        <v>1.9727805797449072</v>
      </c>
      <c r="S214" s="78">
        <v>2.0583312075318254</v>
      </c>
      <c r="T214" s="78">
        <v>2.0464845216137575</v>
      </c>
      <c r="U214" s="78">
        <v>2.0603128875641539</v>
      </c>
      <c r="V214" s="78">
        <v>2.0505301087230632</v>
      </c>
      <c r="W214" s="78">
        <v>2.0513735940065869</v>
      </c>
      <c r="X214" s="78">
        <v>2.0554343196165559</v>
      </c>
      <c r="Y214" s="78">
        <v>2.0530635312079974</v>
      </c>
      <c r="Z214" s="78">
        <v>2.0472702124055422</v>
      </c>
      <c r="AA214" s="78">
        <v>2.0506117889313145</v>
      </c>
      <c r="AB214" s="78">
        <v>2.0565623837511797</v>
      </c>
      <c r="AC214" s="78">
        <v>2.0630904855474532</v>
      </c>
      <c r="AD214" s="78">
        <v>1.9757575453991287</v>
      </c>
      <c r="AE214" s="78">
        <v>1.9824075609509209</v>
      </c>
      <c r="AF214" s="78">
        <v>1.9876878543603986</v>
      </c>
      <c r="AG214" s="78">
        <v>1.9913909669724663</v>
      </c>
      <c r="AH214" s="78">
        <v>1.9991116085622322</v>
      </c>
      <c r="AI214" s="78">
        <v>2.008146552639384</v>
      </c>
      <c r="AJ214" s="78">
        <v>2.0094704730162323</v>
      </c>
      <c r="AK214" s="78">
        <v>2.0141499552593634</v>
      </c>
      <c r="AL214" s="78">
        <v>2.02374275254998</v>
      </c>
      <c r="AM214" s="78">
        <v>2.0359013438707287</v>
      </c>
      <c r="AN214" s="78">
        <v>2.0456512706491385</v>
      </c>
      <c r="AO214" s="78">
        <v>2.0574539520748818</v>
      </c>
      <c r="AP214" s="78">
        <v>2.1783173755738656</v>
      </c>
      <c r="AQ214" s="78">
        <v>2.1929397119934118</v>
      </c>
      <c r="AR214" s="78">
        <v>2.2101597700808946</v>
      </c>
      <c r="AS214" s="78">
        <v>2.2240945161413053</v>
      </c>
      <c r="AT214" s="78">
        <v>2.2376588960106769</v>
      </c>
      <c r="AU214" s="78">
        <v>2.2518301402542922</v>
      </c>
      <c r="AV214" s="78">
        <v>2.2703988176578642</v>
      </c>
      <c r="AW214" s="78">
        <v>2.2876216349326093</v>
      </c>
      <c r="AX214" s="78">
        <v>2.3012476798136929</v>
      </c>
      <c r="AY214" s="78">
        <v>2.3178490207337092</v>
      </c>
      <c r="AZ214" s="78">
        <v>2.3357445866321416</v>
      </c>
    </row>
    <row r="215" spans="1:52" ht="12" customHeight="1" x14ac:dyDescent="0.45">
      <c r="A215" s="77" t="s">
        <v>52</v>
      </c>
      <c r="B215" s="78">
        <v>307.65779731423737</v>
      </c>
      <c r="C215" s="78">
        <v>317.8083443088542</v>
      </c>
      <c r="D215" s="78">
        <v>306.93840532256399</v>
      </c>
      <c r="E215" s="78">
        <v>323.25332253105501</v>
      </c>
      <c r="F215" s="78">
        <v>338.57047832418812</v>
      </c>
      <c r="G215" s="78">
        <v>322.24746290753302</v>
      </c>
      <c r="H215" s="78">
        <v>349.40289618804286</v>
      </c>
      <c r="I215" s="78">
        <v>345.0941776117179</v>
      </c>
      <c r="J215" s="78">
        <v>338.53451109597086</v>
      </c>
      <c r="K215" s="78">
        <v>261.92672750659005</v>
      </c>
      <c r="L215" s="78">
        <v>295.40152531609579</v>
      </c>
      <c r="M215" s="78">
        <v>309.23728134257084</v>
      </c>
      <c r="N215" s="78">
        <v>294.73032973365662</v>
      </c>
      <c r="O215" s="78">
        <v>278.79957073287568</v>
      </c>
      <c r="P215" s="78">
        <v>270.4299715879086</v>
      </c>
      <c r="Q215" s="78">
        <v>279.95692390533384</v>
      </c>
      <c r="R215" s="78">
        <v>273.81716817969414</v>
      </c>
      <c r="S215" s="78">
        <v>285.68662998060387</v>
      </c>
      <c r="T215" s="78">
        <v>283.38027729268651</v>
      </c>
      <c r="U215" s="78">
        <v>284.32327018766631</v>
      </c>
      <c r="V215" s="78">
        <v>282.61076389721535</v>
      </c>
      <c r="W215" s="78">
        <v>282.70957954863678</v>
      </c>
      <c r="X215" s="78">
        <v>283.2203404583438</v>
      </c>
      <c r="Y215" s="78">
        <v>282.72368089054578</v>
      </c>
      <c r="Z215" s="78">
        <v>282.11225760141099</v>
      </c>
      <c r="AA215" s="78">
        <v>282.58717709293205</v>
      </c>
      <c r="AB215" s="78">
        <v>283.42884296127835</v>
      </c>
      <c r="AC215" s="78">
        <v>284.31722774575394</v>
      </c>
      <c r="AD215" s="78">
        <v>270.72266677576414</v>
      </c>
      <c r="AE215" s="78">
        <v>271.59198898261144</v>
      </c>
      <c r="AF215" s="78">
        <v>272.27547165129067</v>
      </c>
      <c r="AG215" s="78">
        <v>272.76230495899335</v>
      </c>
      <c r="AH215" s="78">
        <v>273.80595222911074</v>
      </c>
      <c r="AI215" s="78">
        <v>274.99739596427179</v>
      </c>
      <c r="AJ215" s="78">
        <v>275.04857673654533</v>
      </c>
      <c r="AK215" s="78">
        <v>275.6288445884752</v>
      </c>
      <c r="AL215" s="78">
        <v>276.91598321823284</v>
      </c>
      <c r="AM215" s="78">
        <v>278.43801550083913</v>
      </c>
      <c r="AN215" s="78">
        <v>279.69468669448997</v>
      </c>
      <c r="AO215" s="78">
        <v>281.30634249296816</v>
      </c>
      <c r="AP215" s="78">
        <v>299.77463472132513</v>
      </c>
      <c r="AQ215" s="78">
        <v>301.83771393654882</v>
      </c>
      <c r="AR215" s="78">
        <v>304.25842852552682</v>
      </c>
      <c r="AS215" s="78">
        <v>306.14285606099509</v>
      </c>
      <c r="AT215" s="78">
        <v>307.99091866704708</v>
      </c>
      <c r="AU215" s="78">
        <v>309.91039051731548</v>
      </c>
      <c r="AV215" s="78">
        <v>312.47151139292896</v>
      </c>
      <c r="AW215" s="78">
        <v>314.79652522157164</v>
      </c>
      <c r="AX215" s="78">
        <v>316.61908404162079</v>
      </c>
      <c r="AY215" s="78">
        <v>318.87179507542174</v>
      </c>
      <c r="AZ215" s="78">
        <v>321.31251595606096</v>
      </c>
    </row>
    <row r="216" spans="1:52" ht="12" customHeight="1" x14ac:dyDescent="0.45">
      <c r="A216" s="79" t="s">
        <v>53</v>
      </c>
      <c r="B216" s="80">
        <v>6.0662048525649022</v>
      </c>
      <c r="C216" s="80">
        <v>6.1137166101760787</v>
      </c>
      <c r="D216" s="80">
        <v>5.8194259210944566</v>
      </c>
      <c r="E216" s="80">
        <v>6.0587657807926165</v>
      </c>
      <c r="F216" s="80">
        <v>6.4028731604641296</v>
      </c>
      <c r="G216" s="80">
        <v>6.038301830112796</v>
      </c>
      <c r="H216" s="80">
        <v>6.5077404404493624</v>
      </c>
      <c r="I216" s="80">
        <v>6.5054072391969058</v>
      </c>
      <c r="J216" s="80">
        <v>6.4074802100112276</v>
      </c>
      <c r="K216" s="80">
        <v>4.896336845735676</v>
      </c>
      <c r="L216" s="80">
        <v>5.5422573638132553</v>
      </c>
      <c r="M216" s="80">
        <v>5.7964570776553117</v>
      </c>
      <c r="N216" s="80">
        <v>5.441437873136878</v>
      </c>
      <c r="O216" s="80">
        <v>5.137019182429241</v>
      </c>
      <c r="P216" s="80">
        <v>4.9919246699648419</v>
      </c>
      <c r="Q216" s="80">
        <v>5.1465413446669315</v>
      </c>
      <c r="R216" s="80">
        <v>4.990184009309405</v>
      </c>
      <c r="S216" s="80">
        <v>5.1922853132836311</v>
      </c>
      <c r="T216" s="80">
        <v>5.1511427826524363</v>
      </c>
      <c r="U216" s="80">
        <v>5.177814687516137</v>
      </c>
      <c r="V216" s="80">
        <v>5.1508923901278187</v>
      </c>
      <c r="W216" s="80">
        <v>5.1535207104818799</v>
      </c>
      <c r="X216" s="80">
        <v>5.1644732434033012</v>
      </c>
      <c r="Y216" s="80">
        <v>5.1581158833088958</v>
      </c>
      <c r="Z216" s="80">
        <v>5.1461997449779489</v>
      </c>
      <c r="AA216" s="80">
        <v>5.1565284325814025</v>
      </c>
      <c r="AB216" s="80">
        <v>5.1747854080154445</v>
      </c>
      <c r="AC216" s="80">
        <v>5.1954271659505444</v>
      </c>
      <c r="AD216" s="80">
        <v>4.9564516651716621</v>
      </c>
      <c r="AE216" s="80">
        <v>4.9768881907212288</v>
      </c>
      <c r="AF216" s="80">
        <v>4.9939870053179281</v>
      </c>
      <c r="AG216" s="80">
        <v>5.0085892023208345</v>
      </c>
      <c r="AH216" s="80">
        <v>5.0319896141453571</v>
      </c>
      <c r="AI216" s="80">
        <v>5.0587370488197951</v>
      </c>
      <c r="AJ216" s="80">
        <v>5.0659742988624803</v>
      </c>
      <c r="AK216" s="80">
        <v>5.0815278527357508</v>
      </c>
      <c r="AL216" s="80">
        <v>5.1087038398721862</v>
      </c>
      <c r="AM216" s="80">
        <v>5.1413039720115092</v>
      </c>
      <c r="AN216" s="80">
        <v>5.1694376221578366</v>
      </c>
      <c r="AO216" s="80">
        <v>5.2008896491579835</v>
      </c>
      <c r="AP216" s="80">
        <v>5.513967829459717</v>
      </c>
      <c r="AQ216" s="80">
        <v>5.5544923493754004</v>
      </c>
      <c r="AR216" s="80">
        <v>5.6014090320440744</v>
      </c>
      <c r="AS216" s="80">
        <v>5.6405289344630898</v>
      </c>
      <c r="AT216" s="80">
        <v>5.6793509696437301</v>
      </c>
      <c r="AU216" s="80">
        <v>5.7196969135367723</v>
      </c>
      <c r="AV216" s="80">
        <v>5.7729903448631568</v>
      </c>
      <c r="AW216" s="80">
        <v>5.8210554004987607</v>
      </c>
      <c r="AX216" s="80">
        <v>5.8621736325612703</v>
      </c>
      <c r="AY216" s="80">
        <v>5.911348156799332</v>
      </c>
      <c r="AZ216" s="80">
        <v>5.9617143312018639</v>
      </c>
    </row>
    <row r="217" spans="1:52" ht="12" customHeight="1" x14ac:dyDescent="0.45">
      <c r="A217" s="96" t="s">
        <v>69</v>
      </c>
      <c r="B217" s="107">
        <v>700.18997213757677</v>
      </c>
      <c r="C217" s="107">
        <v>741.9355630073095</v>
      </c>
      <c r="D217" s="107">
        <v>698.41668786152775</v>
      </c>
      <c r="E217" s="107">
        <v>722.15369283224743</v>
      </c>
      <c r="F217" s="107">
        <v>750.69327415000646</v>
      </c>
      <c r="G217" s="107">
        <v>732.64358626617616</v>
      </c>
      <c r="H217" s="107">
        <v>786.11861346096987</v>
      </c>
      <c r="I217" s="107">
        <v>783.395690133176</v>
      </c>
      <c r="J217" s="107">
        <v>768.34096996638652</v>
      </c>
      <c r="K217" s="107">
        <v>583.15775166237108</v>
      </c>
      <c r="L217" s="107">
        <v>664.39869681107371</v>
      </c>
      <c r="M217" s="107">
        <v>680.38687414368201</v>
      </c>
      <c r="N217" s="107">
        <v>649.30909570378412</v>
      </c>
      <c r="O217" s="107">
        <v>620.65776611867818</v>
      </c>
      <c r="P217" s="107">
        <v>603.74880271378299</v>
      </c>
      <c r="Q217" s="107">
        <v>610.63947102848374</v>
      </c>
      <c r="R217" s="107">
        <v>599.08259172507633</v>
      </c>
      <c r="S217" s="107">
        <v>624.38112093060636</v>
      </c>
      <c r="T217" s="107">
        <v>615.78663828662036</v>
      </c>
      <c r="U217" s="107">
        <v>612.87599574638568</v>
      </c>
      <c r="V217" s="107">
        <v>607.0856688345109</v>
      </c>
      <c r="W217" s="107">
        <v>606.58630867458464</v>
      </c>
      <c r="X217" s="107">
        <v>605.55703366528985</v>
      </c>
      <c r="Y217" s="107">
        <v>603.71501456449664</v>
      </c>
      <c r="Z217" s="107">
        <v>600.6951496188733</v>
      </c>
      <c r="AA217" s="107">
        <v>601.14592277374254</v>
      </c>
      <c r="AB217" s="107">
        <v>602.79627090638598</v>
      </c>
      <c r="AC217" s="107">
        <v>604.70173410454902</v>
      </c>
      <c r="AD217" s="107">
        <v>606.39563823501908</v>
      </c>
      <c r="AE217" s="107">
        <v>608.02918741658073</v>
      </c>
      <c r="AF217" s="107">
        <v>609.16319434793047</v>
      </c>
      <c r="AG217" s="107">
        <v>609.97779382960812</v>
      </c>
      <c r="AH217" s="107">
        <v>611.11242463424696</v>
      </c>
      <c r="AI217" s="107">
        <v>612.81903456298369</v>
      </c>
      <c r="AJ217" s="107">
        <v>612.27209819950133</v>
      </c>
      <c r="AK217" s="107">
        <v>612.97354236295973</v>
      </c>
      <c r="AL217" s="107">
        <v>615.51771477899501</v>
      </c>
      <c r="AM217" s="107">
        <v>618.45172410281464</v>
      </c>
      <c r="AN217" s="107">
        <v>620.21175256178162</v>
      </c>
      <c r="AO217" s="107">
        <v>622.9830042223831</v>
      </c>
      <c r="AP217" s="107">
        <v>625.86831313811285</v>
      </c>
      <c r="AQ217" s="107">
        <v>629.82341134892533</v>
      </c>
      <c r="AR217" s="107">
        <v>634.32149513579895</v>
      </c>
      <c r="AS217" s="107">
        <v>637.25114565858178</v>
      </c>
      <c r="AT217" s="107">
        <v>639.8858239665235</v>
      </c>
      <c r="AU217" s="107">
        <v>643.86127962563694</v>
      </c>
      <c r="AV217" s="107">
        <v>648.30398078039434</v>
      </c>
      <c r="AW217" s="107">
        <v>651.48282015593202</v>
      </c>
      <c r="AX217" s="107">
        <v>655.34755876192071</v>
      </c>
      <c r="AY217" s="107">
        <v>658.4165062748292</v>
      </c>
      <c r="AZ217" s="107">
        <v>662.35893709082359</v>
      </c>
    </row>
    <row r="218" spans="1:52" ht="12" customHeight="1" x14ac:dyDescent="0.45">
      <c r="A218" s="96" t="s">
        <v>70</v>
      </c>
      <c r="B218" s="107">
        <v>2406.3236317510818</v>
      </c>
      <c r="C218" s="107">
        <v>2454.2061238289207</v>
      </c>
      <c r="D218" s="107">
        <v>2384.0429088067922</v>
      </c>
      <c r="E218" s="107">
        <v>2510.84716074161</v>
      </c>
      <c r="F218" s="107">
        <v>2645.1134002925282</v>
      </c>
      <c r="G218" s="107">
        <v>2512.9917951762518</v>
      </c>
      <c r="H218" s="107">
        <v>2735.4035408364211</v>
      </c>
      <c r="I218" s="107">
        <v>2691.7862550108084</v>
      </c>
      <c r="J218" s="107">
        <v>2648.5867915140047</v>
      </c>
      <c r="K218" s="107">
        <v>2064.080178538934</v>
      </c>
      <c r="L218" s="107">
        <v>2325.5586264650833</v>
      </c>
      <c r="M218" s="107">
        <v>2442.743066865637</v>
      </c>
      <c r="N218" s="107">
        <v>2317.896756068501</v>
      </c>
      <c r="O218" s="107">
        <v>2186.0042843438036</v>
      </c>
      <c r="P218" s="107">
        <v>2120.9251661895651</v>
      </c>
      <c r="Q218" s="107">
        <v>2203.1723555649414</v>
      </c>
      <c r="R218" s="107">
        <v>2164.706348982716</v>
      </c>
      <c r="S218" s="107">
        <v>2259.2361560111021</v>
      </c>
      <c r="T218" s="107">
        <v>2249.1509093318973</v>
      </c>
      <c r="U218" s="107">
        <v>2266.6641565479881</v>
      </c>
      <c r="V218" s="107">
        <v>2254.3840550307546</v>
      </c>
      <c r="W218" s="107">
        <v>2255.5443856320844</v>
      </c>
      <c r="X218" s="107">
        <v>2260.3841721847093</v>
      </c>
      <c r="Y218" s="107">
        <v>2258.9724715963139</v>
      </c>
      <c r="Z218" s="107">
        <v>2251.6341500909098</v>
      </c>
      <c r="AA218" s="107">
        <v>2255.3348093289997</v>
      </c>
      <c r="AB218" s="107">
        <v>2261.7066216493668</v>
      </c>
      <c r="AC218" s="107">
        <v>2269.0908595027931</v>
      </c>
      <c r="AD218" s="107">
        <v>2275.8261375868396</v>
      </c>
      <c r="AE218" s="107">
        <v>2284.3186804265561</v>
      </c>
      <c r="AF218" s="107">
        <v>2291.0736543539183</v>
      </c>
      <c r="AG218" s="107">
        <v>2295.2850878620916</v>
      </c>
      <c r="AH218" s="107">
        <v>2304.0823236190772</v>
      </c>
      <c r="AI218" s="107">
        <v>2314.3230316523186</v>
      </c>
      <c r="AJ218" s="107">
        <v>2316.4494303902138</v>
      </c>
      <c r="AK218" s="107">
        <v>2321.7547125479346</v>
      </c>
      <c r="AL218" s="107">
        <v>2332.7858771346409</v>
      </c>
      <c r="AM218" s="107">
        <v>2346.8296209363657</v>
      </c>
      <c r="AN218" s="107">
        <v>2358.0174783583361</v>
      </c>
      <c r="AO218" s="107">
        <v>2371.2641461842381</v>
      </c>
      <c r="AP218" s="107">
        <v>2383.6370585918735</v>
      </c>
      <c r="AQ218" s="107">
        <v>2399.797164861548</v>
      </c>
      <c r="AR218" s="107">
        <v>2418.6584134736972</v>
      </c>
      <c r="AS218" s="107">
        <v>2434.2611230167913</v>
      </c>
      <c r="AT218" s="107">
        <v>2449.641761142952</v>
      </c>
      <c r="AU218" s="107">
        <v>2465.5643250918993</v>
      </c>
      <c r="AV218" s="107">
        <v>2486.2867705128519</v>
      </c>
      <c r="AW218" s="107">
        <v>2505.9717039341599</v>
      </c>
      <c r="AX218" s="107">
        <v>2521.5383797597415</v>
      </c>
      <c r="AY218" s="107">
        <v>2540.3673305791672</v>
      </c>
      <c r="AZ218" s="107">
        <v>2560.5234371654151</v>
      </c>
    </row>
    <row r="219" spans="1:52" ht="12" customHeight="1" x14ac:dyDescent="0.45">
      <c r="A219" s="96" t="s">
        <v>61</v>
      </c>
      <c r="B219" s="107">
        <v>1018.2475038861313</v>
      </c>
      <c r="C219" s="107">
        <v>1050.4845056121637</v>
      </c>
      <c r="D219" s="107">
        <v>1019.1705100446096</v>
      </c>
      <c r="E219" s="107">
        <v>1076.363169007878</v>
      </c>
      <c r="F219" s="107">
        <v>1124.201416675234</v>
      </c>
      <c r="G219" s="107">
        <v>1075.3697516545024</v>
      </c>
      <c r="H219" s="107">
        <v>1166.6656266932034</v>
      </c>
      <c r="I219" s="107">
        <v>1159.6549372983061</v>
      </c>
      <c r="J219" s="107">
        <v>1141.6458016501458</v>
      </c>
      <c r="K219" s="107">
        <v>879.22482019991844</v>
      </c>
      <c r="L219" s="107">
        <v>995.47294228279577</v>
      </c>
      <c r="M219" s="107">
        <v>1040.5105226784203</v>
      </c>
      <c r="N219" s="107">
        <v>984.44667336436203</v>
      </c>
      <c r="O219" s="107">
        <v>935.23541538183906</v>
      </c>
      <c r="P219" s="107">
        <v>906.04198127543862</v>
      </c>
      <c r="Q219" s="107">
        <v>937.64129847586707</v>
      </c>
      <c r="R219" s="107">
        <v>921.4856309125397</v>
      </c>
      <c r="S219" s="107">
        <v>960.5377997527761</v>
      </c>
      <c r="T219" s="107">
        <v>947.75271096525739</v>
      </c>
      <c r="U219" s="107">
        <v>945.52775278094282</v>
      </c>
      <c r="V219" s="107">
        <v>937.57199758184709</v>
      </c>
      <c r="W219" s="107">
        <v>936.8799348940546</v>
      </c>
      <c r="X219" s="107">
        <v>936.17410206151862</v>
      </c>
      <c r="Y219" s="107">
        <v>933.66326784677631</v>
      </c>
      <c r="Z219" s="107">
        <v>929.21738048951511</v>
      </c>
      <c r="AA219" s="107">
        <v>929.86811164337951</v>
      </c>
      <c r="AB219" s="107">
        <v>932.16614758483161</v>
      </c>
      <c r="AC219" s="107">
        <v>934.79169494775533</v>
      </c>
      <c r="AD219" s="107">
        <v>937.05166874577765</v>
      </c>
      <c r="AE219" s="107">
        <v>939.59484553766902</v>
      </c>
      <c r="AF219" s="107">
        <v>941.35911761644638</v>
      </c>
      <c r="AG219" s="107">
        <v>942.45429942529768</v>
      </c>
      <c r="AH219" s="107">
        <v>944.31937818996778</v>
      </c>
      <c r="AI219" s="107">
        <v>947.38419175283718</v>
      </c>
      <c r="AJ219" s="107">
        <v>946.82322760967634</v>
      </c>
      <c r="AK219" s="107">
        <v>948.06425199204364</v>
      </c>
      <c r="AL219" s="107">
        <v>951.78081135481568</v>
      </c>
      <c r="AM219" s="107">
        <v>956.24933788340297</v>
      </c>
      <c r="AN219" s="107">
        <v>959.28268941989484</v>
      </c>
      <c r="AO219" s="107">
        <v>963.83319118264433</v>
      </c>
      <c r="AP219" s="107">
        <v>968.46713546819899</v>
      </c>
      <c r="AQ219" s="107">
        <v>974.5685281763491</v>
      </c>
      <c r="AR219" s="107">
        <v>981.43778854803691</v>
      </c>
      <c r="AS219" s="107">
        <v>987.23361350879588</v>
      </c>
      <c r="AT219" s="107">
        <v>992.08578130144554</v>
      </c>
      <c r="AU219" s="107">
        <v>998.04344080191288</v>
      </c>
      <c r="AV219" s="107">
        <v>1005.5560773803652</v>
      </c>
      <c r="AW219" s="107">
        <v>1011.5516337526565</v>
      </c>
      <c r="AX219" s="107">
        <v>1017.4052663301778</v>
      </c>
      <c r="AY219" s="107">
        <v>1023.1758248652433</v>
      </c>
      <c r="AZ219" s="107">
        <v>1030.1704999996684</v>
      </c>
    </row>
    <row r="220" spans="1:52" ht="12" customHeight="1" x14ac:dyDescent="0.45">
      <c r="A220" s="98" t="s">
        <v>64</v>
      </c>
      <c r="B220" s="108">
        <v>519.44749304749939</v>
      </c>
      <c r="C220" s="108">
        <v>540.07864060973691</v>
      </c>
      <c r="D220" s="108">
        <v>520.38609933820419</v>
      </c>
      <c r="E220" s="108">
        <v>547.69650696321673</v>
      </c>
      <c r="F220" s="108">
        <v>575.9340232387201</v>
      </c>
      <c r="G220" s="108">
        <v>554.24580492194298</v>
      </c>
      <c r="H220" s="108">
        <v>591.13333594437165</v>
      </c>
      <c r="I220" s="108">
        <v>589.44799796473899</v>
      </c>
      <c r="J220" s="108">
        <v>582.17139512253937</v>
      </c>
      <c r="K220" s="108">
        <v>457.60991367182476</v>
      </c>
      <c r="L220" s="108">
        <v>499.23224843167094</v>
      </c>
      <c r="M220" s="108">
        <v>521.88886908468737</v>
      </c>
      <c r="N220" s="108">
        <v>505.44914718721839</v>
      </c>
      <c r="O220" s="108">
        <v>471.28341557008184</v>
      </c>
      <c r="P220" s="108">
        <v>460.49437200695348</v>
      </c>
      <c r="Q220" s="108">
        <v>481.69277301073265</v>
      </c>
      <c r="R220" s="108">
        <v>471.90618498319657</v>
      </c>
      <c r="S220" s="108">
        <v>491.09462375050742</v>
      </c>
      <c r="T220" s="108">
        <v>474.44334025190045</v>
      </c>
      <c r="U220" s="108">
        <v>469.07988886467331</v>
      </c>
      <c r="V220" s="108">
        <v>464.57026543106679</v>
      </c>
      <c r="W220" s="108">
        <v>464.2378974145513</v>
      </c>
      <c r="X220" s="108">
        <v>462.81855855156141</v>
      </c>
      <c r="Y220" s="108">
        <v>460.76285008371565</v>
      </c>
      <c r="Z220" s="108">
        <v>458.45227125232435</v>
      </c>
      <c r="AA220" s="108">
        <v>458.81651406893178</v>
      </c>
      <c r="AB220" s="108">
        <v>459.73919191841372</v>
      </c>
      <c r="AC220" s="108">
        <v>460.77193473009959</v>
      </c>
      <c r="AD220" s="108">
        <v>461.59852288104025</v>
      </c>
      <c r="AE220" s="108">
        <v>462.46392503714816</v>
      </c>
      <c r="AF220" s="108">
        <v>462.86853948056347</v>
      </c>
      <c r="AG220" s="108">
        <v>463.23562693835169</v>
      </c>
      <c r="AH220" s="108">
        <v>463.59477366718301</v>
      </c>
      <c r="AI220" s="108">
        <v>464.79135876146489</v>
      </c>
      <c r="AJ220" s="108">
        <v>463.91339875013472</v>
      </c>
      <c r="AK220" s="108">
        <v>464.28297299818081</v>
      </c>
      <c r="AL220" s="108">
        <v>466.13475900574787</v>
      </c>
      <c r="AM220" s="108">
        <v>467.68063834936834</v>
      </c>
      <c r="AN220" s="108">
        <v>468.77030033265549</v>
      </c>
      <c r="AO220" s="108">
        <v>471.52852103159654</v>
      </c>
      <c r="AP220" s="108">
        <v>473.58128836645915</v>
      </c>
      <c r="AQ220" s="108">
        <v>477.12185224158378</v>
      </c>
      <c r="AR220" s="108">
        <v>480.90890896124893</v>
      </c>
      <c r="AS220" s="108">
        <v>483.22728490869633</v>
      </c>
      <c r="AT220" s="108">
        <v>485.48891411472783</v>
      </c>
      <c r="AU220" s="108">
        <v>488.92415789953787</v>
      </c>
      <c r="AV220" s="108">
        <v>492.9792009798453</v>
      </c>
      <c r="AW220" s="108">
        <v>496.20152298110924</v>
      </c>
      <c r="AX220" s="108">
        <v>498.69062359131794</v>
      </c>
      <c r="AY220" s="108">
        <v>501.34597458776864</v>
      </c>
      <c r="AZ220" s="108">
        <v>505.2383590829067</v>
      </c>
    </row>
    <row r="221" spans="1:52" ht="12" customHeight="1" x14ac:dyDescent="0.45">
      <c r="A221" s="33"/>
      <c r="B221" s="34"/>
      <c r="C221" s="34"/>
      <c r="D221" s="34"/>
      <c r="E221" s="34"/>
      <c r="F221" s="34"/>
      <c r="G221" s="34"/>
      <c r="H221" s="34"/>
      <c r="I221" s="34"/>
      <c r="J221" s="34"/>
      <c r="K221" s="34"/>
      <c r="L221" s="34"/>
      <c r="M221" s="34"/>
      <c r="N221" s="34"/>
      <c r="O221" s="34"/>
      <c r="P221" s="34"/>
      <c r="Q221" s="34"/>
      <c r="R221" s="34"/>
      <c r="S221" s="34"/>
      <c r="T221" s="34"/>
      <c r="U221" s="34"/>
      <c r="V221" s="34"/>
      <c r="W221" s="34"/>
      <c r="X221" s="34"/>
      <c r="Y221" s="34"/>
      <c r="Z221" s="34"/>
      <c r="AA221" s="34"/>
      <c r="AB221" s="34"/>
      <c r="AC221" s="34"/>
      <c r="AD221" s="34"/>
      <c r="AE221" s="34"/>
      <c r="AF221" s="34"/>
      <c r="AG221" s="34"/>
      <c r="AH221" s="34"/>
      <c r="AI221" s="34"/>
      <c r="AJ221" s="34"/>
      <c r="AK221" s="34"/>
      <c r="AL221" s="34"/>
      <c r="AM221" s="34"/>
      <c r="AN221" s="34"/>
      <c r="AO221" s="34"/>
      <c r="AP221" s="34"/>
      <c r="AQ221" s="34"/>
      <c r="AR221" s="34"/>
      <c r="AS221" s="34"/>
      <c r="AT221" s="34"/>
      <c r="AU221" s="34"/>
      <c r="AV221" s="34"/>
      <c r="AW221" s="34"/>
      <c r="AX221" s="34"/>
      <c r="AY221" s="34"/>
      <c r="AZ221" s="34"/>
    </row>
    <row r="222" spans="1:52" ht="12" customHeight="1" x14ac:dyDescent="0.45">
      <c r="A222" s="27" t="s">
        <v>76</v>
      </c>
      <c r="B222" s="100"/>
      <c r="C222" s="100"/>
      <c r="D222" s="100"/>
      <c r="E222" s="100"/>
      <c r="F222" s="100"/>
      <c r="G222" s="100"/>
      <c r="H222" s="100"/>
      <c r="I222" s="100"/>
      <c r="J222" s="100"/>
      <c r="K222" s="100"/>
      <c r="L222" s="100"/>
      <c r="M222" s="100"/>
      <c r="N222" s="100"/>
      <c r="O222" s="100"/>
      <c r="P222" s="100"/>
      <c r="Q222" s="100"/>
      <c r="R222" s="100"/>
      <c r="S222" s="100"/>
      <c r="T222" s="100"/>
      <c r="U222" s="100"/>
      <c r="V222" s="100"/>
      <c r="W222" s="100"/>
      <c r="X222" s="100"/>
      <c r="Y222" s="100"/>
      <c r="Z222" s="100"/>
      <c r="AA222" s="100"/>
      <c r="AB222" s="100"/>
      <c r="AC222" s="100"/>
      <c r="AD222" s="100"/>
      <c r="AE222" s="100"/>
      <c r="AF222" s="100"/>
      <c r="AG222" s="100"/>
      <c r="AH222" s="100"/>
      <c r="AI222" s="100"/>
      <c r="AJ222" s="100"/>
      <c r="AK222" s="100"/>
      <c r="AL222" s="100"/>
      <c r="AM222" s="100"/>
      <c r="AN222" s="100"/>
      <c r="AO222" s="100"/>
      <c r="AP222" s="100"/>
      <c r="AQ222" s="100"/>
      <c r="AR222" s="100"/>
      <c r="AS222" s="100"/>
      <c r="AT222" s="100"/>
      <c r="AU222" s="100"/>
      <c r="AV222" s="100"/>
      <c r="AW222" s="100"/>
      <c r="AX222" s="100"/>
      <c r="AY222" s="100"/>
      <c r="AZ222" s="100"/>
    </row>
    <row r="223" spans="1:52" ht="12" customHeight="1" x14ac:dyDescent="0.45">
      <c r="A223" s="91" t="s">
        <v>11</v>
      </c>
      <c r="B223" s="101">
        <v>0.50094413097623314</v>
      </c>
      <c r="C223" s="101">
        <v>0.50213132260177384</v>
      </c>
      <c r="D223" s="101">
        <v>0.50382027082912573</v>
      </c>
      <c r="E223" s="101">
        <v>0.50351146328607699</v>
      </c>
      <c r="F223" s="101">
        <v>0.50464605619598923</v>
      </c>
      <c r="G223" s="101">
        <v>0.50690809050280805</v>
      </c>
      <c r="H223" s="101">
        <v>0.50826921688053672</v>
      </c>
      <c r="I223" s="101">
        <v>0.51143466528730597</v>
      </c>
      <c r="J223" s="101">
        <v>0.51323115348864057</v>
      </c>
      <c r="K223" s="101">
        <v>0.51594983828203878</v>
      </c>
      <c r="L223" s="101">
        <v>0.5162328740653862</v>
      </c>
      <c r="M223" s="101">
        <v>0.51715023778224734</v>
      </c>
      <c r="N223" s="101">
        <v>0.51624314240620617</v>
      </c>
      <c r="O223" s="101">
        <v>0.51686887002318482</v>
      </c>
      <c r="P223" s="101">
        <v>0.51593250977300487</v>
      </c>
      <c r="Q223" s="101">
        <v>0.52358978763630559</v>
      </c>
      <c r="R223" s="101">
        <v>0.52623229977705432</v>
      </c>
      <c r="S223" s="101">
        <v>0.52640936956506013</v>
      </c>
      <c r="T223" s="101">
        <v>0.5262505001313873</v>
      </c>
      <c r="U223" s="101">
        <v>0.526515518169831</v>
      </c>
      <c r="V223" s="101">
        <v>0.5266645114494769</v>
      </c>
      <c r="W223" s="101">
        <v>0.52691269739546298</v>
      </c>
      <c r="X223" s="101">
        <v>0.52724555313791699</v>
      </c>
      <c r="Y223" s="101">
        <v>0.53130418877063634</v>
      </c>
      <c r="Z223" s="101">
        <v>0.53232067489543311</v>
      </c>
      <c r="AA223" s="101">
        <v>0.53284107827519578</v>
      </c>
      <c r="AB223" s="101">
        <v>0.53365983334616951</v>
      </c>
      <c r="AC223" s="101">
        <v>0.53450024122849049</v>
      </c>
      <c r="AD223" s="101">
        <v>0.53534520877110581</v>
      </c>
      <c r="AE223" s="101">
        <v>0.53623467175085227</v>
      </c>
      <c r="AF223" s="101">
        <v>0.53735284776152359</v>
      </c>
      <c r="AG223" s="101">
        <v>0.53809840724564617</v>
      </c>
      <c r="AH223" s="101">
        <v>0.53897467165094881</v>
      </c>
      <c r="AI223" s="101">
        <v>0.53968734942519425</v>
      </c>
      <c r="AJ223" s="101">
        <v>0.54070694151475573</v>
      </c>
      <c r="AK223" s="101">
        <v>0.54172108794816942</v>
      </c>
      <c r="AL223" s="101">
        <v>0.54372208077059836</v>
      </c>
      <c r="AM223" s="101">
        <v>0.54561872813520951</v>
      </c>
      <c r="AN223" s="101">
        <v>0.54851893045342792</v>
      </c>
      <c r="AO223" s="101">
        <v>0.55052928902324283</v>
      </c>
      <c r="AP223" s="101">
        <v>0.55276642067161019</v>
      </c>
      <c r="AQ223" s="101">
        <v>0.55524884908870931</v>
      </c>
      <c r="AR223" s="101">
        <v>0.55807529912726661</v>
      </c>
      <c r="AS223" s="101">
        <v>0.56096023563449926</v>
      </c>
      <c r="AT223" s="101">
        <v>0.56417924998190783</v>
      </c>
      <c r="AU223" s="101">
        <v>0.56747437326991956</v>
      </c>
      <c r="AV223" s="101">
        <v>0.57098591611753635</v>
      </c>
      <c r="AW223" s="101">
        <v>0.57393172120595159</v>
      </c>
      <c r="AX223" s="101">
        <v>0.57772097690680912</v>
      </c>
      <c r="AY223" s="101">
        <v>0.58454795175010255</v>
      </c>
      <c r="AZ223" s="101">
        <v>0.58956480299280023</v>
      </c>
    </row>
    <row r="224" spans="1:52" ht="12" customHeight="1" x14ac:dyDescent="0.45">
      <c r="A224" s="69" t="s">
        <v>47</v>
      </c>
      <c r="B224" s="102">
        <v>0.44843546308434329</v>
      </c>
      <c r="C224" s="102">
        <v>0.45000616275258321</v>
      </c>
      <c r="D224" s="102">
        <v>0.45087968201409212</v>
      </c>
      <c r="E224" s="102">
        <v>0.45165238450513823</v>
      </c>
      <c r="F224" s="102">
        <v>0.45247198753264067</v>
      </c>
      <c r="G224" s="102">
        <v>0.454937913415489</v>
      </c>
      <c r="H224" s="102">
        <v>0.45605299731553189</v>
      </c>
      <c r="I224" s="102">
        <v>0.45855715402314845</v>
      </c>
      <c r="J224" s="102">
        <v>0.4600631643045372</v>
      </c>
      <c r="K224" s="102">
        <v>0.46038839500009199</v>
      </c>
      <c r="L224" s="102">
        <v>0.46309889829133571</v>
      </c>
      <c r="M224" s="102">
        <v>0.46436757862817185</v>
      </c>
      <c r="N224" s="102">
        <v>0.46385171949292642</v>
      </c>
      <c r="O224" s="102">
        <v>0.46473198069590577</v>
      </c>
      <c r="P224" s="102">
        <v>0.46455318422287561</v>
      </c>
      <c r="Q224" s="102">
        <v>0.47297841945103941</v>
      </c>
      <c r="R224" s="102">
        <v>0.4785811863911153</v>
      </c>
      <c r="S224" s="102">
        <v>0.48207324324308154</v>
      </c>
      <c r="T224" s="102">
        <v>0.48595645366661488</v>
      </c>
      <c r="U224" s="102">
        <v>0.4921652098284936</v>
      </c>
      <c r="V224" s="102">
        <v>0.48624313249239309</v>
      </c>
      <c r="W224" s="102">
        <v>0.49378747203576828</v>
      </c>
      <c r="X224" s="102">
        <v>0.49867671698119825</v>
      </c>
      <c r="Y224" s="102">
        <v>0.51615644919851988</v>
      </c>
      <c r="Z224" s="102">
        <v>0.50664995299117566</v>
      </c>
      <c r="AA224" s="102">
        <v>0.53590742041492556</v>
      </c>
      <c r="AB224" s="102">
        <v>0.58516630082088861</v>
      </c>
      <c r="AC224" s="102">
        <v>0.64559310037049922</v>
      </c>
      <c r="AD224" s="102">
        <v>0.5721772668708075</v>
      </c>
      <c r="AE224" s="102">
        <v>0.67653482987054181</v>
      </c>
      <c r="AF224" s="102">
        <v>0.72534745115280386</v>
      </c>
      <c r="AG224" s="102">
        <v>0.73752036811669053</v>
      </c>
      <c r="AH224" s="102">
        <v>0.73889969413576173</v>
      </c>
      <c r="AI224" s="102">
        <v>0.74946176144005072</v>
      </c>
      <c r="AJ224" s="102">
        <v>0.74413936674154002</v>
      </c>
      <c r="AK224" s="102">
        <v>0.74710424448538892</v>
      </c>
      <c r="AL224" s="102">
        <v>0.75561031972029302</v>
      </c>
      <c r="AM224" s="102">
        <v>0.75738900122452191</v>
      </c>
      <c r="AN224" s="102">
        <v>0.75872133085886961</v>
      </c>
      <c r="AO224" s="102">
        <v>0.7592279205559489</v>
      </c>
      <c r="AP224" s="102">
        <v>0.75865177668628658</v>
      </c>
      <c r="AQ224" s="102">
        <v>0.76143063548017098</v>
      </c>
      <c r="AR224" s="102">
        <v>0.76393120017519756</v>
      </c>
      <c r="AS224" s="102">
        <v>0.76461885479335068</v>
      </c>
      <c r="AT224" s="102">
        <v>0.76899144928610963</v>
      </c>
      <c r="AU224" s="102">
        <v>0.77127165838937739</v>
      </c>
      <c r="AV224" s="102">
        <v>0.77010396089137712</v>
      </c>
      <c r="AW224" s="102">
        <v>0.77271846545924483</v>
      </c>
      <c r="AX224" s="102">
        <v>0.77927101595070192</v>
      </c>
      <c r="AY224" s="102">
        <v>0.78256718647701184</v>
      </c>
      <c r="AZ224" s="102">
        <v>0.78704678484075086</v>
      </c>
    </row>
    <row r="225" spans="1:52" ht="12" customHeight="1" x14ac:dyDescent="0.45">
      <c r="A225" s="77" t="s">
        <v>48</v>
      </c>
      <c r="B225" s="103">
        <v>0.70801267916328181</v>
      </c>
      <c r="C225" s="103">
        <v>0.71082781317428212</v>
      </c>
      <c r="D225" s="103">
        <v>0.71262184469910683</v>
      </c>
      <c r="E225" s="103">
        <v>0.72082232102007471</v>
      </c>
      <c r="F225" s="103">
        <v>0.71928450554411438</v>
      </c>
      <c r="G225" s="103">
        <v>0.72294808506497976</v>
      </c>
      <c r="H225" s="103">
        <v>0.72741959195636285</v>
      </c>
      <c r="I225" s="103">
        <v>0.73046621690550628</v>
      </c>
      <c r="J225" s="103">
        <v>0.7331084564019501</v>
      </c>
      <c r="K225" s="103">
        <v>0.73419642507206773</v>
      </c>
      <c r="L225" s="103">
        <v>0.73671154075036638</v>
      </c>
      <c r="M225" s="103">
        <v>0.73835557602792479</v>
      </c>
      <c r="N225" s="103">
        <v>0.73787745506418523</v>
      </c>
      <c r="O225" s="103">
        <v>0.7399711217959184</v>
      </c>
      <c r="P225" s="103">
        <v>0.74113550502778203</v>
      </c>
      <c r="Q225" s="103">
        <v>0.75141747402295966</v>
      </c>
      <c r="R225" s="103">
        <v>0.75456655990973021</v>
      </c>
      <c r="S225" s="103">
        <v>0.75534947994326751</v>
      </c>
      <c r="T225" s="103">
        <v>0.75561057761308381</v>
      </c>
      <c r="U225" s="103">
        <v>0.75737972019070787</v>
      </c>
      <c r="V225" s="103">
        <v>0.75802040579216912</v>
      </c>
      <c r="W225" s="103">
        <v>0.75875530566370508</v>
      </c>
      <c r="X225" s="103">
        <v>0.75980320075610963</v>
      </c>
      <c r="Y225" s="103">
        <v>0.76074660782966863</v>
      </c>
      <c r="Z225" s="103">
        <v>0.80336953610853623</v>
      </c>
      <c r="AA225" s="103">
        <v>0.80601106905444797</v>
      </c>
      <c r="AB225" s="103">
        <v>0.80859654579930462</v>
      </c>
      <c r="AC225" s="103">
        <v>0.81817393303597441</v>
      </c>
      <c r="AD225" s="103">
        <v>0.82207586669243882</v>
      </c>
      <c r="AE225" s="103">
        <v>0.8283700204356016</v>
      </c>
      <c r="AF225" s="103">
        <v>0.8321388813664008</v>
      </c>
      <c r="AG225" s="103">
        <v>0.83697585109826111</v>
      </c>
      <c r="AH225" s="103">
        <v>0.83934791431786682</v>
      </c>
      <c r="AI225" s="103">
        <v>0.84169571884789074</v>
      </c>
      <c r="AJ225" s="103">
        <v>0.84478770528375813</v>
      </c>
      <c r="AK225" s="103">
        <v>0.84769947603100659</v>
      </c>
      <c r="AL225" s="103">
        <v>0.87696910513008075</v>
      </c>
      <c r="AM225" s="103">
        <v>0.88265495248777959</v>
      </c>
      <c r="AN225" s="103">
        <v>0.88803664134823479</v>
      </c>
      <c r="AO225" s="103">
        <v>0.90131737917812971</v>
      </c>
      <c r="AP225" s="103">
        <v>0.90921398445226698</v>
      </c>
      <c r="AQ225" s="103">
        <v>0.92125137536773405</v>
      </c>
      <c r="AR225" s="103">
        <v>0.92999127524489944</v>
      </c>
      <c r="AS225" s="103">
        <v>0.94025203255572731</v>
      </c>
      <c r="AT225" s="103">
        <v>0.94731369698848644</v>
      </c>
      <c r="AU225" s="103">
        <v>0.95358861006310247</v>
      </c>
      <c r="AV225" s="103">
        <v>0.9615055351966848</v>
      </c>
      <c r="AW225" s="103">
        <v>0.96797450459248591</v>
      </c>
      <c r="AX225" s="103">
        <v>0.9752207888806026</v>
      </c>
      <c r="AY225" s="103">
        <v>0.98863906846632177</v>
      </c>
      <c r="AZ225" s="103">
        <v>0.99746069960032568</v>
      </c>
    </row>
    <row r="226" spans="1:52" ht="12" customHeight="1" x14ac:dyDescent="0.45">
      <c r="A226" s="77" t="s">
        <v>51</v>
      </c>
      <c r="B226" s="103">
        <v>0.11653919655993066</v>
      </c>
      <c r="C226" s="103">
        <v>0.11694738924860565</v>
      </c>
      <c r="D226" s="103">
        <v>0.11717439902213179</v>
      </c>
      <c r="E226" s="103">
        <v>0.11737520858091872</v>
      </c>
      <c r="F226" s="103">
        <v>0.11758820662899071</v>
      </c>
      <c r="G226" s="103">
        <v>0.11822905028392139</v>
      </c>
      <c r="H226" s="103">
        <v>0.11851883776173164</v>
      </c>
      <c r="I226" s="103">
        <v>0.11916961682536446</v>
      </c>
      <c r="J226" s="103">
        <v>0.11956099806670724</v>
      </c>
      <c r="K226" s="103">
        <v>0.1196455188664136</v>
      </c>
      <c r="L226" s="103">
        <v>0.12034992318283841</v>
      </c>
      <c r="M226" s="103">
        <v>0.12067962723017081</v>
      </c>
      <c r="N226" s="103">
        <v>0.12054556600150228</v>
      </c>
      <c r="O226" s="103">
        <v>0.12077432786759673</v>
      </c>
      <c r="P226" s="103">
        <v>0.12072786232454764</v>
      </c>
      <c r="Q226" s="103">
        <v>0.12291740848034304</v>
      </c>
      <c r="R226" s="103">
        <v>0.12389630649188191</v>
      </c>
      <c r="S226" s="103">
        <v>0.1240022316046092</v>
      </c>
      <c r="T226" s="103">
        <v>0.12407139145588142</v>
      </c>
      <c r="U226" s="103">
        <v>0.12442754491455538</v>
      </c>
      <c r="V226" s="103">
        <v>0.12471537574617124</v>
      </c>
      <c r="W226" s="103">
        <v>0.12518788014733698</v>
      </c>
      <c r="X226" s="103">
        <v>0.12574609441604626</v>
      </c>
      <c r="Y226" s="103">
        <v>0.12644503834173643</v>
      </c>
      <c r="Z226" s="103">
        <v>0.12675047608225121</v>
      </c>
      <c r="AA226" s="103">
        <v>0.12704489046664222</v>
      </c>
      <c r="AB226" s="103">
        <v>0.12745773969655605</v>
      </c>
      <c r="AC226" s="103">
        <v>0.12802355970031221</v>
      </c>
      <c r="AD226" s="103">
        <v>0.12853676454658111</v>
      </c>
      <c r="AE226" s="103">
        <v>0.12949183993277014</v>
      </c>
      <c r="AF226" s="103">
        <v>0.13001957081119481</v>
      </c>
      <c r="AG226" s="103">
        <v>0.1318909411895148</v>
      </c>
      <c r="AH226" s="103">
        <v>0.13651537771454078</v>
      </c>
      <c r="AI226" s="103">
        <v>0.13780517260866768</v>
      </c>
      <c r="AJ226" s="103">
        <v>0.13964085587056588</v>
      </c>
      <c r="AK226" s="103">
        <v>0.14219622057795597</v>
      </c>
      <c r="AL226" s="103">
        <v>0.14419476953030441</v>
      </c>
      <c r="AM226" s="103">
        <v>0.14724837530902929</v>
      </c>
      <c r="AN226" s="103">
        <v>0.14994786529616635</v>
      </c>
      <c r="AO226" s="103">
        <v>0.15253960616234596</v>
      </c>
      <c r="AP226" s="103">
        <v>0.15394310219458598</v>
      </c>
      <c r="AQ226" s="103">
        <v>0.15522530829474365</v>
      </c>
      <c r="AR226" s="103">
        <v>0.15664482274436076</v>
      </c>
      <c r="AS226" s="103">
        <v>0.15812221286556669</v>
      </c>
      <c r="AT226" s="103">
        <v>0.15942134967285179</v>
      </c>
      <c r="AU226" s="103">
        <v>0.16098079076793662</v>
      </c>
      <c r="AV226" s="103">
        <v>0.16210425510591339</v>
      </c>
      <c r="AW226" s="103">
        <v>0.16353120098613474</v>
      </c>
      <c r="AX226" s="103">
        <v>0.16428654075753366</v>
      </c>
      <c r="AY226" s="103">
        <v>0.16516281529645327</v>
      </c>
      <c r="AZ226" s="103">
        <v>0.16583868410190866</v>
      </c>
    </row>
    <row r="227" spans="1:52" ht="12" customHeight="1" x14ac:dyDescent="0.45">
      <c r="A227" s="77" t="s">
        <v>52</v>
      </c>
      <c r="B227" s="103">
        <v>0.64186429299094139</v>
      </c>
      <c r="C227" s="103">
        <v>0.64411250062626435</v>
      </c>
      <c r="D227" s="103">
        <v>0.64536280500528487</v>
      </c>
      <c r="E227" s="103">
        <v>0.64646880615580993</v>
      </c>
      <c r="F227" s="103">
        <v>0.64764193799101943</v>
      </c>
      <c r="G227" s="103">
        <v>0.65117152006839596</v>
      </c>
      <c r="H227" s="103">
        <v>0.65276758594196405</v>
      </c>
      <c r="I227" s="103">
        <v>0.65635188938580336</v>
      </c>
      <c r="J227" s="103">
        <v>0.65850750441645212</v>
      </c>
      <c r="K227" s="103">
        <v>0.65897302061141461</v>
      </c>
      <c r="L227" s="103">
        <v>0.6628526764859024</v>
      </c>
      <c r="M227" s="103">
        <v>0.66466859131528278</v>
      </c>
      <c r="N227" s="103">
        <v>0.66393022072155239</v>
      </c>
      <c r="O227" s="103">
        <v>0.66519017512125922</v>
      </c>
      <c r="P227" s="103">
        <v>0.66493425630752101</v>
      </c>
      <c r="Q227" s="103">
        <v>0.67699364522340255</v>
      </c>
      <c r="R227" s="103">
        <v>0.68068717872613937</v>
      </c>
      <c r="S227" s="103">
        <v>0.68143993840333428</v>
      </c>
      <c r="T227" s="103">
        <v>0.68184225492364448</v>
      </c>
      <c r="U227" s="103">
        <v>0.68331055406028074</v>
      </c>
      <c r="V227" s="103">
        <v>0.68389859550355803</v>
      </c>
      <c r="W227" s="103">
        <v>0.68452201852826611</v>
      </c>
      <c r="X227" s="103">
        <v>0.68543043163904194</v>
      </c>
      <c r="Y227" s="103">
        <v>0.68631298074639402</v>
      </c>
      <c r="Z227" s="103">
        <v>0.72614166023916094</v>
      </c>
      <c r="AA227" s="103">
        <v>0.72896004127010894</v>
      </c>
      <c r="AB227" s="103">
        <v>0.73178810210931533</v>
      </c>
      <c r="AC227" s="103">
        <v>0.74143997669130191</v>
      </c>
      <c r="AD227" s="103">
        <v>0.74317030686492702</v>
      </c>
      <c r="AE227" s="103">
        <v>0.74777828469129282</v>
      </c>
      <c r="AF227" s="103">
        <v>0.75262483214922282</v>
      </c>
      <c r="AG227" s="103">
        <v>0.75806950654191663</v>
      </c>
      <c r="AH227" s="103">
        <v>0.76033032089227504</v>
      </c>
      <c r="AI227" s="103">
        <v>0.76250849241828078</v>
      </c>
      <c r="AJ227" s="103">
        <v>0.76523245477462465</v>
      </c>
      <c r="AK227" s="103">
        <v>0.76753791809885819</v>
      </c>
      <c r="AL227" s="103">
        <v>0.78827314431740536</v>
      </c>
      <c r="AM227" s="103">
        <v>0.79174858480356958</v>
      </c>
      <c r="AN227" s="103">
        <v>0.79469278661879195</v>
      </c>
      <c r="AO227" s="103">
        <v>0.80092056873235262</v>
      </c>
      <c r="AP227" s="103">
        <v>0.80314717861318963</v>
      </c>
      <c r="AQ227" s="103">
        <v>0.80665871028141467</v>
      </c>
      <c r="AR227" s="103">
        <v>0.80951341009652167</v>
      </c>
      <c r="AS227" s="103">
        <v>0.81260316176414904</v>
      </c>
      <c r="AT227" s="103">
        <v>0.81457479076797334</v>
      </c>
      <c r="AU227" s="103">
        <v>0.8162264700369376</v>
      </c>
      <c r="AV227" s="103">
        <v>0.81824824558756981</v>
      </c>
      <c r="AW227" s="103">
        <v>0.81991957394130521</v>
      </c>
      <c r="AX227" s="103">
        <v>0.82172915270744218</v>
      </c>
      <c r="AY227" s="103">
        <v>0.8249160577593514</v>
      </c>
      <c r="AZ227" s="103">
        <v>0.82832283061936784</v>
      </c>
    </row>
    <row r="228" spans="1:52" ht="12" customHeight="1" x14ac:dyDescent="0.45">
      <c r="A228" s="79" t="s">
        <v>53</v>
      </c>
      <c r="B228" s="104">
        <v>0.44483767843703198</v>
      </c>
      <c r="C228" s="104">
        <v>0.44639577642762346</v>
      </c>
      <c r="D228" s="104">
        <v>0.44726228746956248</v>
      </c>
      <c r="E228" s="104">
        <v>0.44802879059104922</v>
      </c>
      <c r="F228" s="104">
        <v>0.44884181796735551</v>
      </c>
      <c r="G228" s="104">
        <v>0.45128795979873371</v>
      </c>
      <c r="H228" s="104">
        <v>0.45239409741315401</v>
      </c>
      <c r="I228" s="104">
        <v>0.45487816334450781</v>
      </c>
      <c r="J228" s="104">
        <v>0.45637209094931297</v>
      </c>
      <c r="K228" s="104">
        <v>0.45669471232847858</v>
      </c>
      <c r="L228" s="104">
        <v>0.45938346933083457</v>
      </c>
      <c r="M228" s="104">
        <v>0.46064197108231364</v>
      </c>
      <c r="N228" s="104">
        <v>0.46013025066987157</v>
      </c>
      <c r="O228" s="104">
        <v>0.4610034495628812</v>
      </c>
      <c r="P228" s="104">
        <v>0.46082608756874183</v>
      </c>
      <c r="Q228" s="104">
        <v>0.46918372738028674</v>
      </c>
      <c r="R228" s="104">
        <v>0.47173605694706811</v>
      </c>
      <c r="S228" s="104">
        <v>0.47219090728375934</v>
      </c>
      <c r="T228" s="104">
        <v>0.47233941250382216</v>
      </c>
      <c r="U228" s="104">
        <v>0.47323178673444211</v>
      </c>
      <c r="V228" s="104">
        <v>0.4736074767087935</v>
      </c>
      <c r="W228" s="104">
        <v>0.47403621209797081</v>
      </c>
      <c r="X228" s="104">
        <v>0.47469886191622129</v>
      </c>
      <c r="Y228" s="104">
        <v>0.47536700482120198</v>
      </c>
      <c r="Z228" s="104">
        <v>0.50803303624706386</v>
      </c>
      <c r="AA228" s="104">
        <v>0.51060598785218214</v>
      </c>
      <c r="AB228" s="104">
        <v>0.51335686334737718</v>
      </c>
      <c r="AC228" s="104">
        <v>0.52303348374712255</v>
      </c>
      <c r="AD228" s="104">
        <v>0.52492776602543334</v>
      </c>
      <c r="AE228" s="104">
        <v>0.5304729571585215</v>
      </c>
      <c r="AF228" s="104">
        <v>0.53611170266980457</v>
      </c>
      <c r="AG228" s="104">
        <v>0.54281374217720857</v>
      </c>
      <c r="AH228" s="104">
        <v>0.5458905920760444</v>
      </c>
      <c r="AI228" s="104">
        <v>0.54878567266518685</v>
      </c>
      <c r="AJ228" s="104">
        <v>0.55244496210555616</v>
      </c>
      <c r="AK228" s="104">
        <v>0.55559782929693557</v>
      </c>
      <c r="AL228" s="104">
        <v>0.58399514945237863</v>
      </c>
      <c r="AM228" s="104">
        <v>0.58889306947555631</v>
      </c>
      <c r="AN228" s="104">
        <v>0.59295468753264546</v>
      </c>
      <c r="AO228" s="104">
        <v>0.60122212481830106</v>
      </c>
      <c r="AP228" s="104">
        <v>0.60406960612146454</v>
      </c>
      <c r="AQ228" s="104">
        <v>0.60839647155193943</v>
      </c>
      <c r="AR228" s="104">
        <v>0.6117573168565531</v>
      </c>
      <c r="AS228" s="104">
        <v>0.61522964072129249</v>
      </c>
      <c r="AT228" s="104">
        <v>0.61742725119498498</v>
      </c>
      <c r="AU228" s="104">
        <v>0.61923198029578674</v>
      </c>
      <c r="AV228" s="104">
        <v>0.62141203981104687</v>
      </c>
      <c r="AW228" s="104">
        <v>0.62317755544831488</v>
      </c>
      <c r="AX228" s="104">
        <v>0.62511188848144472</v>
      </c>
      <c r="AY228" s="104">
        <v>0.62841480720387122</v>
      </c>
      <c r="AZ228" s="104">
        <v>0.63228521929371584</v>
      </c>
    </row>
    <row r="229" spans="1:52" ht="12" customHeight="1" x14ac:dyDescent="0.45">
      <c r="A229" s="96" t="s">
        <v>54</v>
      </c>
      <c r="B229" s="105">
        <v>0.42247954642674074</v>
      </c>
      <c r="C229" s="105">
        <v>0.42881262172183859</v>
      </c>
      <c r="D229" s="105">
        <v>0.43052972859832717</v>
      </c>
      <c r="E229" s="105">
        <v>0.42748453770750294</v>
      </c>
      <c r="F229" s="105">
        <v>0.43964599048564573</v>
      </c>
      <c r="G229" s="105">
        <v>0.44505361832047269</v>
      </c>
      <c r="H229" s="105">
        <v>0.44595382201719547</v>
      </c>
      <c r="I229" s="105">
        <v>0.44885254703540389</v>
      </c>
      <c r="J229" s="105">
        <v>0.44685232115377854</v>
      </c>
      <c r="K229" s="105">
        <v>0.4536099243763021</v>
      </c>
      <c r="L229" s="105">
        <v>0.45053801107390484</v>
      </c>
      <c r="M229" s="105">
        <v>0.44958149249870105</v>
      </c>
      <c r="N229" s="105">
        <v>0.44535522552323337</v>
      </c>
      <c r="O229" s="105">
        <v>0.4478429345700588</v>
      </c>
      <c r="P229" s="105">
        <v>0.44682331409207554</v>
      </c>
      <c r="Q229" s="105">
        <v>0.44662804936171058</v>
      </c>
      <c r="R229" s="105">
        <v>0.44822311378919183</v>
      </c>
      <c r="S229" s="105">
        <v>0.44792687660743974</v>
      </c>
      <c r="T229" s="105">
        <v>0.44847137184463781</v>
      </c>
      <c r="U229" s="105">
        <v>0.44881531031668837</v>
      </c>
      <c r="V229" s="105">
        <v>0.44884252159838217</v>
      </c>
      <c r="W229" s="105">
        <v>0.44899777030623983</v>
      </c>
      <c r="X229" s="105">
        <v>0.44928231669254481</v>
      </c>
      <c r="Y229" s="105">
        <v>0.45901829467338745</v>
      </c>
      <c r="Z229" s="105">
        <v>0.45938668671022548</v>
      </c>
      <c r="AA229" s="105">
        <v>0.45990259560890251</v>
      </c>
      <c r="AB229" s="105">
        <v>0.46077570309419541</v>
      </c>
      <c r="AC229" s="105">
        <v>0.46160115594970347</v>
      </c>
      <c r="AD229" s="105">
        <v>0.46309790299954146</v>
      </c>
      <c r="AE229" s="105">
        <v>0.463878518168308</v>
      </c>
      <c r="AF229" s="105">
        <v>0.46559695824084824</v>
      </c>
      <c r="AG229" s="105">
        <v>0.46615740059700878</v>
      </c>
      <c r="AH229" s="105">
        <v>0.46666025208832645</v>
      </c>
      <c r="AI229" s="105">
        <v>0.46707937240428221</v>
      </c>
      <c r="AJ229" s="105">
        <v>0.46790638150813341</v>
      </c>
      <c r="AK229" s="105">
        <v>0.46855478816020341</v>
      </c>
      <c r="AL229" s="105">
        <v>0.47048165791220636</v>
      </c>
      <c r="AM229" s="105">
        <v>0.47180826208235094</v>
      </c>
      <c r="AN229" s="105">
        <v>0.47656916182105652</v>
      </c>
      <c r="AO229" s="105">
        <v>0.4779680270255845</v>
      </c>
      <c r="AP229" s="105">
        <v>0.47965857822259184</v>
      </c>
      <c r="AQ229" s="105">
        <v>0.48170223312647958</v>
      </c>
      <c r="AR229" s="105">
        <v>0.48391079693581696</v>
      </c>
      <c r="AS229" s="105">
        <v>0.48634848958765592</v>
      </c>
      <c r="AT229" s="105">
        <v>0.48946512250781726</v>
      </c>
      <c r="AU229" s="105">
        <v>0.49289243602448735</v>
      </c>
      <c r="AV229" s="105">
        <v>0.49596490820802647</v>
      </c>
      <c r="AW229" s="105">
        <v>0.49895248317484492</v>
      </c>
      <c r="AX229" s="105">
        <v>0.50238263719566756</v>
      </c>
      <c r="AY229" s="105">
        <v>0.50935581010666864</v>
      </c>
      <c r="AZ229" s="105">
        <v>0.51487077954282023</v>
      </c>
    </row>
    <row r="230" spans="1:52" ht="12" customHeight="1" x14ac:dyDescent="0.45">
      <c r="A230" s="96" t="s">
        <v>58</v>
      </c>
      <c r="B230" s="105">
        <v>0.51152747803971121</v>
      </c>
      <c r="C230" s="105">
        <v>0.51194271806255209</v>
      </c>
      <c r="D230" s="105">
        <v>0.51312833567050598</v>
      </c>
      <c r="E230" s="105">
        <v>0.51280819398889177</v>
      </c>
      <c r="F230" s="105">
        <v>0.51259670253308764</v>
      </c>
      <c r="G230" s="105">
        <v>0.51413163461919253</v>
      </c>
      <c r="H230" s="105">
        <v>0.51531535605817202</v>
      </c>
      <c r="I230" s="105">
        <v>0.5182190331832861</v>
      </c>
      <c r="J230" s="105">
        <v>0.52055034634728148</v>
      </c>
      <c r="K230" s="105">
        <v>0.52241116203589855</v>
      </c>
      <c r="L230" s="105">
        <v>0.52303271921065297</v>
      </c>
      <c r="M230" s="105">
        <v>0.52422105882991865</v>
      </c>
      <c r="N230" s="105">
        <v>0.52299648524326769</v>
      </c>
      <c r="O230" s="105">
        <v>0.52334392407318286</v>
      </c>
      <c r="P230" s="105">
        <v>0.52196508506755357</v>
      </c>
      <c r="Q230" s="105">
        <v>0.52947834899042046</v>
      </c>
      <c r="R230" s="105">
        <v>0.53257314166610936</v>
      </c>
      <c r="S230" s="105">
        <v>0.53287455029150066</v>
      </c>
      <c r="T230" s="105">
        <v>0.53256328564206501</v>
      </c>
      <c r="U230" s="105">
        <v>0.53267937988229452</v>
      </c>
      <c r="V230" s="105">
        <v>0.53277648893825569</v>
      </c>
      <c r="W230" s="105">
        <v>0.53298272597542451</v>
      </c>
      <c r="X230" s="105">
        <v>0.53325244622633616</v>
      </c>
      <c r="Y230" s="105">
        <v>0.53343702070282073</v>
      </c>
      <c r="Z230" s="105">
        <v>0.53370825533858335</v>
      </c>
      <c r="AA230" s="105">
        <v>0.53405936017613098</v>
      </c>
      <c r="AB230" s="105">
        <v>0.53455019072530163</v>
      </c>
      <c r="AC230" s="105">
        <v>0.53508429246582612</v>
      </c>
      <c r="AD230" s="105">
        <v>0.53565430995423069</v>
      </c>
      <c r="AE230" s="105">
        <v>0.5362756067919896</v>
      </c>
      <c r="AF230" s="105">
        <v>0.53686525968963072</v>
      </c>
      <c r="AG230" s="105">
        <v>0.53752689785613816</v>
      </c>
      <c r="AH230" s="105">
        <v>0.53832281028637408</v>
      </c>
      <c r="AI230" s="105">
        <v>0.53906285335012505</v>
      </c>
      <c r="AJ230" s="105">
        <v>0.54004025280938128</v>
      </c>
      <c r="AK230" s="105">
        <v>0.54111509080182929</v>
      </c>
      <c r="AL230" s="105">
        <v>0.54259735168264045</v>
      </c>
      <c r="AM230" s="105">
        <v>0.54461478730857282</v>
      </c>
      <c r="AN230" s="105">
        <v>0.54647706181095357</v>
      </c>
      <c r="AO230" s="105">
        <v>0.54858450720754903</v>
      </c>
      <c r="AP230" s="105">
        <v>0.55100332474558611</v>
      </c>
      <c r="AQ230" s="105">
        <v>0.55360589568093554</v>
      </c>
      <c r="AR230" s="105">
        <v>0.55657911861414744</v>
      </c>
      <c r="AS230" s="105">
        <v>0.55952823749432257</v>
      </c>
      <c r="AT230" s="105">
        <v>0.56264176376996067</v>
      </c>
      <c r="AU230" s="105">
        <v>0.56576566359355873</v>
      </c>
      <c r="AV230" s="105">
        <v>0.56935740639932619</v>
      </c>
      <c r="AW230" s="105">
        <v>0.57213050990513814</v>
      </c>
      <c r="AX230" s="105">
        <v>0.57598244665587883</v>
      </c>
      <c r="AY230" s="105">
        <v>0.58244171830613833</v>
      </c>
      <c r="AZ230" s="105">
        <v>0.58691347888082535</v>
      </c>
    </row>
    <row r="231" spans="1:52" ht="12" customHeight="1" x14ac:dyDescent="0.45">
      <c r="A231" s="96" t="s">
        <v>61</v>
      </c>
      <c r="B231" s="105">
        <v>0.49371563758990816</v>
      </c>
      <c r="C231" s="105">
        <v>0.49515852559390672</v>
      </c>
      <c r="D231" s="105">
        <v>0.49861693089603659</v>
      </c>
      <c r="E231" s="105">
        <v>0.50038055177758134</v>
      </c>
      <c r="F231" s="105">
        <v>0.50020403562802429</v>
      </c>
      <c r="G231" s="105">
        <v>0.5030044463747807</v>
      </c>
      <c r="H231" s="105">
        <v>0.50541934976006408</v>
      </c>
      <c r="I231" s="105">
        <v>0.50935509181838057</v>
      </c>
      <c r="J231" s="105">
        <v>0.511504078415287</v>
      </c>
      <c r="K231" s="105">
        <v>0.51189176229906574</v>
      </c>
      <c r="L231" s="105">
        <v>0.51670738320997545</v>
      </c>
      <c r="M231" s="105">
        <v>0.51793517561659674</v>
      </c>
      <c r="N231" s="105">
        <v>0.51756741881943935</v>
      </c>
      <c r="O231" s="105">
        <v>0.51928617199778893</v>
      </c>
      <c r="P231" s="105">
        <v>0.51865867664759524</v>
      </c>
      <c r="Q231" s="105">
        <v>0.53069693414259167</v>
      </c>
      <c r="R231" s="105">
        <v>0.53380988606634527</v>
      </c>
      <c r="S231" s="105">
        <v>0.53413920356574818</v>
      </c>
      <c r="T231" s="105">
        <v>0.53421224028080061</v>
      </c>
      <c r="U231" s="105">
        <v>0.53471957564316741</v>
      </c>
      <c r="V231" s="105">
        <v>0.5350819721319775</v>
      </c>
      <c r="W231" s="105">
        <v>0.53530866145246958</v>
      </c>
      <c r="X231" s="105">
        <v>0.53579137680268207</v>
      </c>
      <c r="Y231" s="105">
        <v>0.54837704418566169</v>
      </c>
      <c r="Z231" s="105">
        <v>0.54886187838851352</v>
      </c>
      <c r="AA231" s="105">
        <v>0.54956147257986387</v>
      </c>
      <c r="AB231" s="105">
        <v>0.55109587414794525</v>
      </c>
      <c r="AC231" s="105">
        <v>0.55198221367969114</v>
      </c>
      <c r="AD231" s="105">
        <v>0.55347632293907545</v>
      </c>
      <c r="AE231" s="105">
        <v>0.55489690877461628</v>
      </c>
      <c r="AF231" s="105">
        <v>0.55698157691301609</v>
      </c>
      <c r="AG231" s="105">
        <v>0.55761119384751345</v>
      </c>
      <c r="AH231" s="105">
        <v>0.55824127653675115</v>
      </c>
      <c r="AI231" s="105">
        <v>0.55876266979290945</v>
      </c>
      <c r="AJ231" s="105">
        <v>0.55967424377375619</v>
      </c>
      <c r="AK231" s="105">
        <v>0.56042891137013828</v>
      </c>
      <c r="AL231" s="105">
        <v>0.56236501829529895</v>
      </c>
      <c r="AM231" s="105">
        <v>0.56376448784522759</v>
      </c>
      <c r="AN231" s="105">
        <v>0.56819264179350848</v>
      </c>
      <c r="AO231" s="105">
        <v>0.56966559842801678</v>
      </c>
      <c r="AP231" s="105">
        <v>0.57143105535700423</v>
      </c>
      <c r="AQ231" s="105">
        <v>0.57345604720665344</v>
      </c>
      <c r="AR231" s="105">
        <v>0.57581994253331048</v>
      </c>
      <c r="AS231" s="105">
        <v>0.5784131058942964</v>
      </c>
      <c r="AT231" s="105">
        <v>0.58175684511548698</v>
      </c>
      <c r="AU231" s="105">
        <v>0.58533862359409872</v>
      </c>
      <c r="AV231" s="105">
        <v>0.58865153720672181</v>
      </c>
      <c r="AW231" s="105">
        <v>0.59184411561200556</v>
      </c>
      <c r="AX231" s="105">
        <v>0.59554984241107023</v>
      </c>
      <c r="AY231" s="105">
        <v>0.60312193344667797</v>
      </c>
      <c r="AZ231" s="105">
        <v>0.60859294889207083</v>
      </c>
    </row>
    <row r="232" spans="1:52" ht="12" customHeight="1" x14ac:dyDescent="0.45">
      <c r="A232" s="98" t="s">
        <v>64</v>
      </c>
      <c r="B232" s="106">
        <v>0.47482276384814043</v>
      </c>
      <c r="C232" s="106">
        <v>0.47829952747642424</v>
      </c>
      <c r="D232" s="106">
        <v>0.48272313491510105</v>
      </c>
      <c r="E232" s="106">
        <v>0.48183274426599904</v>
      </c>
      <c r="F232" s="106">
        <v>0.48433964154095804</v>
      </c>
      <c r="G232" s="106">
        <v>0.488254986705001</v>
      </c>
      <c r="H232" s="106">
        <v>0.48888742854936185</v>
      </c>
      <c r="I232" s="106">
        <v>0.49293731335863594</v>
      </c>
      <c r="J232" s="106">
        <v>0.49388820690206331</v>
      </c>
      <c r="K232" s="106">
        <v>0.50401235469974759</v>
      </c>
      <c r="L232" s="106">
        <v>0.49733771579200031</v>
      </c>
      <c r="M232" s="106">
        <v>0.49738635384811841</v>
      </c>
      <c r="N232" s="106">
        <v>0.50268030197748903</v>
      </c>
      <c r="O232" s="106">
        <v>0.49991997857830484</v>
      </c>
      <c r="P232" s="106">
        <v>0.50322232518178922</v>
      </c>
      <c r="Q232" s="106">
        <v>0.51461586993781516</v>
      </c>
      <c r="R232" s="106">
        <v>0.51510185946823339</v>
      </c>
      <c r="S232" s="106">
        <v>0.51493571064316768</v>
      </c>
      <c r="T232" s="106">
        <v>0.51608767199537331</v>
      </c>
      <c r="U232" s="106">
        <v>0.51652946410294476</v>
      </c>
      <c r="V232" s="106">
        <v>0.51667669474951927</v>
      </c>
      <c r="W232" s="106">
        <v>0.51701687714282862</v>
      </c>
      <c r="X232" s="106">
        <v>0.51788648271914628</v>
      </c>
      <c r="Y232" s="106">
        <v>0.53494353899758873</v>
      </c>
      <c r="Z232" s="106">
        <v>0.53557342059381974</v>
      </c>
      <c r="AA232" s="106">
        <v>0.53644418042301323</v>
      </c>
      <c r="AB232" s="106">
        <v>0.53825622121046379</v>
      </c>
      <c r="AC232" s="106">
        <v>0.53968173034601974</v>
      </c>
      <c r="AD232" s="106">
        <v>0.54142022508114307</v>
      </c>
      <c r="AE232" s="106">
        <v>0.54268675269913458</v>
      </c>
      <c r="AF232" s="106">
        <v>0.54502714558662724</v>
      </c>
      <c r="AG232" s="106">
        <v>0.54575625400494643</v>
      </c>
      <c r="AH232" s="106">
        <v>0.5466679543590065</v>
      </c>
      <c r="AI232" s="106">
        <v>0.54728665425215695</v>
      </c>
      <c r="AJ232" s="106">
        <v>0.54844928623142808</v>
      </c>
      <c r="AK232" s="106">
        <v>0.54932045773893001</v>
      </c>
      <c r="AL232" s="106">
        <v>0.55201503584134393</v>
      </c>
      <c r="AM232" s="106">
        <v>0.5537174645659686</v>
      </c>
      <c r="AN232" s="106">
        <v>0.56018977183531693</v>
      </c>
      <c r="AO232" s="106">
        <v>0.56185389003436559</v>
      </c>
      <c r="AP232" s="106">
        <v>0.56388612583583198</v>
      </c>
      <c r="AQ232" s="106">
        <v>0.56620083807004296</v>
      </c>
      <c r="AR232" s="106">
        <v>0.56903557428240803</v>
      </c>
      <c r="AS232" s="106">
        <v>0.57209235661728053</v>
      </c>
      <c r="AT232" s="106">
        <v>0.57593619916627004</v>
      </c>
      <c r="AU232" s="106">
        <v>0.58003965462201523</v>
      </c>
      <c r="AV232" s="106">
        <v>0.5837305349856643</v>
      </c>
      <c r="AW232" s="106">
        <v>0.58732787682274457</v>
      </c>
      <c r="AX232" s="106">
        <v>0.59125496085927287</v>
      </c>
      <c r="AY232" s="106">
        <v>0.5997412763817962</v>
      </c>
      <c r="AZ232" s="106">
        <v>0.60673083731224509</v>
      </c>
    </row>
    <row r="233" spans="1:52" ht="12" customHeight="1" x14ac:dyDescent="0.45">
      <c r="A233" s="91" t="s">
        <v>12</v>
      </c>
      <c r="B233" s="101">
        <v>0.54853704170613216</v>
      </c>
      <c r="C233" s="101">
        <v>0.54966539690243132</v>
      </c>
      <c r="D233" s="101">
        <v>0.55450581511584407</v>
      </c>
      <c r="E233" s="101">
        <v>0.55541668326502103</v>
      </c>
      <c r="F233" s="101">
        <v>0.56167055796088039</v>
      </c>
      <c r="G233" s="101">
        <v>0.56291492738547722</v>
      </c>
      <c r="H233" s="101">
        <v>0.56919525661383996</v>
      </c>
      <c r="I233" s="101">
        <v>0.57449666189948712</v>
      </c>
      <c r="J233" s="101">
        <v>0.57705127284827162</v>
      </c>
      <c r="K233" s="101">
        <v>0.57817829414556787</v>
      </c>
      <c r="L233" s="101">
        <v>0.57794209883229208</v>
      </c>
      <c r="M233" s="101">
        <v>0.58581174982193163</v>
      </c>
      <c r="N233" s="101">
        <v>0.58634144065821914</v>
      </c>
      <c r="O233" s="101">
        <v>0.58778888055240797</v>
      </c>
      <c r="P233" s="101">
        <v>0.58996149844040446</v>
      </c>
      <c r="Q233" s="101">
        <v>0.58994899369908882</v>
      </c>
      <c r="R233" s="101">
        <v>0.59104328982642018</v>
      </c>
      <c r="S233" s="101">
        <v>0.59057498487304272</v>
      </c>
      <c r="T233" s="101">
        <v>0.59473493519587828</v>
      </c>
      <c r="U233" s="101">
        <v>0.59621967928503838</v>
      </c>
      <c r="V233" s="101">
        <v>0.59708496978500825</v>
      </c>
      <c r="W233" s="101">
        <v>0.59788506394588781</v>
      </c>
      <c r="X233" s="101">
        <v>0.59989665491126754</v>
      </c>
      <c r="Y233" s="101">
        <v>0.6007124883806938</v>
      </c>
      <c r="Z233" s="101">
        <v>0.6039211924784017</v>
      </c>
      <c r="AA233" s="101">
        <v>0.60562999087971847</v>
      </c>
      <c r="AB233" s="101">
        <v>0.60661530889459925</v>
      </c>
      <c r="AC233" s="101">
        <v>0.60736688647998327</v>
      </c>
      <c r="AD233" s="101">
        <v>0.60779261507023996</v>
      </c>
      <c r="AE233" s="101">
        <v>0.60928537044955178</v>
      </c>
      <c r="AF233" s="101">
        <v>0.61048190013832582</v>
      </c>
      <c r="AG233" s="101">
        <v>0.61166090398696205</v>
      </c>
      <c r="AH233" s="101">
        <v>0.61289355344662377</v>
      </c>
      <c r="AI233" s="101">
        <v>0.61416975404646135</v>
      </c>
      <c r="AJ233" s="101">
        <v>0.61541856059816702</v>
      </c>
      <c r="AK233" s="101">
        <v>0.61709023344151581</v>
      </c>
      <c r="AL233" s="101">
        <v>0.61869194173875408</v>
      </c>
      <c r="AM233" s="101">
        <v>0.62202651540432297</v>
      </c>
      <c r="AN233" s="101">
        <v>0.62415927170460173</v>
      </c>
      <c r="AO233" s="101">
        <v>0.62730519867097134</v>
      </c>
      <c r="AP233" s="101">
        <v>0.63478966433356898</v>
      </c>
      <c r="AQ233" s="101">
        <v>0.63677220595387707</v>
      </c>
      <c r="AR233" s="101">
        <v>0.64282259913544659</v>
      </c>
      <c r="AS233" s="101">
        <v>0.64697033880191002</v>
      </c>
      <c r="AT233" s="101">
        <v>0.64932111249537372</v>
      </c>
      <c r="AU233" s="101">
        <v>0.65060034095483421</v>
      </c>
      <c r="AV233" s="101">
        <v>0.65199192907445702</v>
      </c>
      <c r="AW233" s="101">
        <v>0.65516865566847782</v>
      </c>
      <c r="AX233" s="101">
        <v>0.65656965969424752</v>
      </c>
      <c r="AY233" s="101">
        <v>0.65834100837026432</v>
      </c>
      <c r="AZ233" s="101">
        <v>0.66017498283807663</v>
      </c>
    </row>
    <row r="234" spans="1:52" ht="12" customHeight="1" x14ac:dyDescent="0.45">
      <c r="A234" s="69" t="s">
        <v>47</v>
      </c>
      <c r="B234" s="102">
        <v>0.4415244091452154</v>
      </c>
      <c r="C234" s="102">
        <v>0.44302707370485045</v>
      </c>
      <c r="D234" s="102">
        <v>0.44513022748472597</v>
      </c>
      <c r="E234" s="102">
        <v>0.44646422987645706</v>
      </c>
      <c r="F234" s="102">
        <v>0.45151402015890829</v>
      </c>
      <c r="G234" s="102">
        <v>0.45122299554239131</v>
      </c>
      <c r="H234" s="102">
        <v>0.4567465074820598</v>
      </c>
      <c r="I234" s="102">
        <v>0.45958841750053947</v>
      </c>
      <c r="J234" s="102">
        <v>0.46084278187140854</v>
      </c>
      <c r="K234" s="102">
        <v>0.4606781663498497</v>
      </c>
      <c r="L234" s="102">
        <v>0.46119619646987009</v>
      </c>
      <c r="M234" s="102">
        <v>0.46630772821857008</v>
      </c>
      <c r="N234" s="102">
        <v>0.46640314299935881</v>
      </c>
      <c r="O234" s="102">
        <v>0.46789446451687816</v>
      </c>
      <c r="P234" s="102">
        <v>0.46880043719303821</v>
      </c>
      <c r="Q234" s="102">
        <v>0.46911037252640897</v>
      </c>
      <c r="R234" s="102">
        <v>0.4713288772442385</v>
      </c>
      <c r="S234" s="102">
        <v>0.47239537568152518</v>
      </c>
      <c r="T234" s="102">
        <v>0.47425919217943802</v>
      </c>
      <c r="U234" s="102">
        <v>0.47858510739845173</v>
      </c>
      <c r="V234" s="102">
        <v>0.47925782945265272</v>
      </c>
      <c r="W234" s="102">
        <v>0.48569511533331206</v>
      </c>
      <c r="X234" s="102">
        <v>0.49367468636054973</v>
      </c>
      <c r="Y234" s="102">
        <v>0.51001846411936935</v>
      </c>
      <c r="Z234" s="102">
        <v>0.5059285390229844</v>
      </c>
      <c r="AA234" s="102">
        <v>0.53448372380526965</v>
      </c>
      <c r="AB234" s="102">
        <v>0.58500435074099988</v>
      </c>
      <c r="AC234" s="102">
        <v>0.64043325614991753</v>
      </c>
      <c r="AD234" s="102">
        <v>0.58230496716441205</v>
      </c>
      <c r="AE234" s="102">
        <v>0.67948286496020183</v>
      </c>
      <c r="AF234" s="102">
        <v>0.72494253178198342</v>
      </c>
      <c r="AG234" s="102">
        <v>0.73672958919483855</v>
      </c>
      <c r="AH234" s="102">
        <v>0.73641534456073521</v>
      </c>
      <c r="AI234" s="102">
        <v>0.74573064251607524</v>
      </c>
      <c r="AJ234" s="102">
        <v>0.7476303721615104</v>
      </c>
      <c r="AK234" s="102">
        <v>0.75075466953113201</v>
      </c>
      <c r="AL234" s="102">
        <v>0.75265949776561525</v>
      </c>
      <c r="AM234" s="102">
        <v>0.75414915152355655</v>
      </c>
      <c r="AN234" s="102">
        <v>0.75582090245217082</v>
      </c>
      <c r="AO234" s="102">
        <v>0.75744306289044616</v>
      </c>
      <c r="AP234" s="102">
        <v>0.75834169065389179</v>
      </c>
      <c r="AQ234" s="102">
        <v>0.76188964610811838</v>
      </c>
      <c r="AR234" s="102">
        <v>0.76348078763552252</v>
      </c>
      <c r="AS234" s="102">
        <v>0.76379624415030889</v>
      </c>
      <c r="AT234" s="102">
        <v>0.76835876448683416</v>
      </c>
      <c r="AU234" s="102">
        <v>0.76989844241625294</v>
      </c>
      <c r="AV234" s="102">
        <v>0.77072354064294379</v>
      </c>
      <c r="AW234" s="102">
        <v>0.77588989739981484</v>
      </c>
      <c r="AX234" s="102">
        <v>0.77991187264474238</v>
      </c>
      <c r="AY234" s="102">
        <v>0.77946438205750923</v>
      </c>
      <c r="AZ234" s="102">
        <v>0.78635378179361903</v>
      </c>
    </row>
    <row r="235" spans="1:52" ht="12" customHeight="1" x14ac:dyDescent="0.45">
      <c r="A235" s="77" t="s">
        <v>48</v>
      </c>
      <c r="B235" s="103">
        <v>0.69464295130127696</v>
      </c>
      <c r="C235" s="103">
        <v>0.69776220501141339</v>
      </c>
      <c r="D235" s="103">
        <v>0.70128717886252312</v>
      </c>
      <c r="E235" s="103">
        <v>0.70817917229498983</v>
      </c>
      <c r="F235" s="103">
        <v>0.71507039287941276</v>
      </c>
      <c r="G235" s="103">
        <v>0.71103528881404998</v>
      </c>
      <c r="H235" s="103">
        <v>0.72015705355259441</v>
      </c>
      <c r="I235" s="103">
        <v>0.72608270210962611</v>
      </c>
      <c r="J235" s="103">
        <v>0.72847850899657596</v>
      </c>
      <c r="K235" s="103">
        <v>0.72798297914349475</v>
      </c>
      <c r="L235" s="103">
        <v>0.72858715440423183</v>
      </c>
      <c r="M235" s="103">
        <v>0.73645383868850478</v>
      </c>
      <c r="N235" s="103">
        <v>0.7375341306056068</v>
      </c>
      <c r="O235" s="103">
        <v>0.73802538434760501</v>
      </c>
      <c r="P235" s="103">
        <v>0.74191247682626249</v>
      </c>
      <c r="Q235" s="103">
        <v>0.74129141495075879</v>
      </c>
      <c r="R235" s="103">
        <v>0.74265712000390505</v>
      </c>
      <c r="S235" s="103">
        <v>0.7422390522599901</v>
      </c>
      <c r="T235" s="103">
        <v>0.74595693599391366</v>
      </c>
      <c r="U235" s="103">
        <v>0.75311055482627698</v>
      </c>
      <c r="V235" s="103">
        <v>0.75522092449219369</v>
      </c>
      <c r="W235" s="103">
        <v>0.75649543242241624</v>
      </c>
      <c r="X235" s="103">
        <v>0.75796867633951592</v>
      </c>
      <c r="Y235" s="103">
        <v>0.76112056323456845</v>
      </c>
      <c r="Z235" s="103">
        <v>0.78940157403355526</v>
      </c>
      <c r="AA235" s="103">
        <v>0.79464699331374544</v>
      </c>
      <c r="AB235" s="103">
        <v>0.7988646054710834</v>
      </c>
      <c r="AC235" s="103">
        <v>0.80369702450729308</v>
      </c>
      <c r="AD235" s="103">
        <v>0.8172583569883507</v>
      </c>
      <c r="AE235" s="103">
        <v>0.82006581156081493</v>
      </c>
      <c r="AF235" s="103">
        <v>0.82971138304727221</v>
      </c>
      <c r="AG235" s="103">
        <v>0.83457578895522455</v>
      </c>
      <c r="AH235" s="103">
        <v>0.83831621183614113</v>
      </c>
      <c r="AI235" s="103">
        <v>0.84229536014856909</v>
      </c>
      <c r="AJ235" s="103">
        <v>0.8464409499805432</v>
      </c>
      <c r="AK235" s="103">
        <v>0.85304232444263228</v>
      </c>
      <c r="AL235" s="103">
        <v>0.85762960798498789</v>
      </c>
      <c r="AM235" s="103">
        <v>0.86594399817556644</v>
      </c>
      <c r="AN235" s="103">
        <v>0.87275014658900951</v>
      </c>
      <c r="AO235" s="103">
        <v>0.87994306969404379</v>
      </c>
      <c r="AP235" s="103">
        <v>0.89437921093608763</v>
      </c>
      <c r="AQ235" s="103">
        <v>0.89987801049925353</v>
      </c>
      <c r="AR235" s="103">
        <v>0.91478979866312271</v>
      </c>
      <c r="AS235" s="103">
        <v>0.9287355456989842</v>
      </c>
      <c r="AT235" s="103">
        <v>0.93622288022673517</v>
      </c>
      <c r="AU235" s="103">
        <v>0.94277369890803331</v>
      </c>
      <c r="AV235" s="103">
        <v>0.94923307461198259</v>
      </c>
      <c r="AW235" s="103">
        <v>0.95857348906278106</v>
      </c>
      <c r="AX235" s="103">
        <v>0.96476439610045872</v>
      </c>
      <c r="AY235" s="103">
        <v>0.97514621538501545</v>
      </c>
      <c r="AZ235" s="103">
        <v>0.98340631629278941</v>
      </c>
    </row>
    <row r="236" spans="1:52" ht="12" customHeight="1" x14ac:dyDescent="0.45">
      <c r="A236" s="77" t="s">
        <v>51</v>
      </c>
      <c r="B236" s="103">
        <v>0.11483511541050659</v>
      </c>
      <c r="C236" s="103">
        <v>0.1152259401408155</v>
      </c>
      <c r="D236" s="103">
        <v>0.11577294479567844</v>
      </c>
      <c r="E236" s="103">
        <v>0.11611990255257555</v>
      </c>
      <c r="F236" s="103">
        <v>0.11743329143407993</v>
      </c>
      <c r="G236" s="103">
        <v>0.11735759947972182</v>
      </c>
      <c r="H236" s="103">
        <v>0.11879419758828655</v>
      </c>
      <c r="I236" s="103">
        <v>0.11953334373332108</v>
      </c>
      <c r="J236" s="103">
        <v>0.11985958861200058</v>
      </c>
      <c r="K236" s="103">
        <v>0.1198167741219633</v>
      </c>
      <c r="L236" s="103">
        <v>0.11995150743995539</v>
      </c>
      <c r="M236" s="103">
        <v>0.12128095452403125</v>
      </c>
      <c r="N236" s="103">
        <v>0.12130577074514343</v>
      </c>
      <c r="O236" s="103">
        <v>0.12169364528850114</v>
      </c>
      <c r="P236" s="103">
        <v>0.12192927773524861</v>
      </c>
      <c r="Q236" s="103">
        <v>0.12200988813648624</v>
      </c>
      <c r="R236" s="103">
        <v>0.12221760823913941</v>
      </c>
      <c r="S236" s="103">
        <v>0.12215892787901998</v>
      </c>
      <c r="T236" s="103">
        <v>0.12268279628041602</v>
      </c>
      <c r="U236" s="103">
        <v>0.12327555086819496</v>
      </c>
      <c r="V236" s="103">
        <v>0.12356831781374107</v>
      </c>
      <c r="W236" s="103">
        <v>0.12377949630940786</v>
      </c>
      <c r="X236" s="103">
        <v>0.12403444537043398</v>
      </c>
      <c r="Y236" s="103">
        <v>0.12466739779027011</v>
      </c>
      <c r="Z236" s="103">
        <v>0.13031550715287035</v>
      </c>
      <c r="AA236" s="103">
        <v>0.13132431422578761</v>
      </c>
      <c r="AB236" s="103">
        <v>0.1321696823236963</v>
      </c>
      <c r="AC236" s="103">
        <v>0.13350410087873804</v>
      </c>
      <c r="AD236" s="103">
        <v>0.13464098112914993</v>
      </c>
      <c r="AE236" s="103">
        <v>0.13552663546783025</v>
      </c>
      <c r="AF236" s="103">
        <v>0.13855034645560008</v>
      </c>
      <c r="AG236" s="103">
        <v>0.14095685952807682</v>
      </c>
      <c r="AH236" s="103">
        <v>0.14231547205102787</v>
      </c>
      <c r="AI236" s="103">
        <v>0.14351972409217145</v>
      </c>
      <c r="AJ236" s="103">
        <v>0.14475097500753595</v>
      </c>
      <c r="AK236" s="103">
        <v>0.14668442616765973</v>
      </c>
      <c r="AL236" s="103">
        <v>0.14789958010040152</v>
      </c>
      <c r="AM236" s="103">
        <v>0.14981786951205772</v>
      </c>
      <c r="AN236" s="103">
        <v>0.15120663082340777</v>
      </c>
      <c r="AO236" s="103">
        <v>0.15275911056320177</v>
      </c>
      <c r="AP236" s="103">
        <v>0.156918277707979</v>
      </c>
      <c r="AQ236" s="103">
        <v>0.15782389827157275</v>
      </c>
      <c r="AR236" s="103">
        <v>0.15985541208847298</v>
      </c>
      <c r="AS236" s="103">
        <v>0.16137358128591925</v>
      </c>
      <c r="AT236" s="103">
        <v>0.162215841955276</v>
      </c>
      <c r="AU236" s="103">
        <v>0.16287820882460252</v>
      </c>
      <c r="AV236" s="103">
        <v>0.1634783350480595</v>
      </c>
      <c r="AW236" s="103">
        <v>0.16429936491028596</v>
      </c>
      <c r="AX236" s="103">
        <v>0.16480379378283641</v>
      </c>
      <c r="AY236" s="103">
        <v>0.16558204760081929</v>
      </c>
      <c r="AZ236" s="103">
        <v>0.16616356029221097</v>
      </c>
    </row>
    <row r="237" spans="1:52" ht="12" customHeight="1" x14ac:dyDescent="0.45">
      <c r="A237" s="77" t="s">
        <v>52</v>
      </c>
      <c r="B237" s="103">
        <v>0.6379638449250733</v>
      </c>
      <c r="C237" s="103">
        <v>0.64013506273374032</v>
      </c>
      <c r="D237" s="103">
        <v>0.64317393452448846</v>
      </c>
      <c r="E237" s="103">
        <v>0.64510145037036337</v>
      </c>
      <c r="F237" s="103">
        <v>0.65239795212186313</v>
      </c>
      <c r="G237" s="103">
        <v>0.65197744720871365</v>
      </c>
      <c r="H237" s="103">
        <v>0.65995843498998363</v>
      </c>
      <c r="I237" s="103">
        <v>0.66406474441425822</v>
      </c>
      <c r="J237" s="103">
        <v>0.66587719034114579</v>
      </c>
      <c r="K237" s="103">
        <v>0.66563933542555653</v>
      </c>
      <c r="L237" s="103">
        <v>0.66638784327769229</v>
      </c>
      <c r="M237" s="103">
        <v>0.67377355600458455</v>
      </c>
      <c r="N237" s="103">
        <v>0.67378035082463139</v>
      </c>
      <c r="O237" s="103">
        <v>0.67606625006358501</v>
      </c>
      <c r="P237" s="103">
        <v>0.67737530070701124</v>
      </c>
      <c r="Q237" s="103">
        <v>0.6778231299387818</v>
      </c>
      <c r="R237" s="103">
        <v>0.67897559912731709</v>
      </c>
      <c r="S237" s="103">
        <v>0.67856686455248461</v>
      </c>
      <c r="T237" s="103">
        <v>0.6808582555010545</v>
      </c>
      <c r="U237" s="103">
        <v>0.68345392390196014</v>
      </c>
      <c r="V237" s="103">
        <v>0.68476891545441887</v>
      </c>
      <c r="W237" s="103">
        <v>0.68573030221822173</v>
      </c>
      <c r="X237" s="103">
        <v>0.68688848835400629</v>
      </c>
      <c r="Y237" s="103">
        <v>0.68978389442380328</v>
      </c>
      <c r="Z237" s="103">
        <v>0.71529984044483219</v>
      </c>
      <c r="AA237" s="103">
        <v>0.71966303954100463</v>
      </c>
      <c r="AB237" s="103">
        <v>0.72313536484461971</v>
      </c>
      <c r="AC237" s="103">
        <v>0.72861554446453891</v>
      </c>
      <c r="AD237" s="103">
        <v>0.73328261572762243</v>
      </c>
      <c r="AE237" s="103">
        <v>0.73667331739827346</v>
      </c>
      <c r="AF237" s="103">
        <v>0.74778804370331031</v>
      </c>
      <c r="AG237" s="103">
        <v>0.75600467999519227</v>
      </c>
      <c r="AH237" s="103">
        <v>0.76031203455490926</v>
      </c>
      <c r="AI237" s="103">
        <v>0.76394887095538055</v>
      </c>
      <c r="AJ237" s="103">
        <v>0.76754456668359738</v>
      </c>
      <c r="AK237" s="103">
        <v>0.77305519235892517</v>
      </c>
      <c r="AL237" s="103">
        <v>0.77638193364467889</v>
      </c>
      <c r="AM237" s="103">
        <v>0.78140313825173491</v>
      </c>
      <c r="AN237" s="103">
        <v>0.78484792738904241</v>
      </c>
      <c r="AO237" s="103">
        <v>0.78869454861654475</v>
      </c>
      <c r="AP237" s="103">
        <v>0.80040802074781914</v>
      </c>
      <c r="AQ237" s="103">
        <v>0.80258129136506484</v>
      </c>
      <c r="AR237" s="103">
        <v>0.80753251953119276</v>
      </c>
      <c r="AS237" s="103">
        <v>0.81128435351536976</v>
      </c>
      <c r="AT237" s="103">
        <v>0.81346657033637626</v>
      </c>
      <c r="AU237" s="103">
        <v>0.81524299509343279</v>
      </c>
      <c r="AV237" s="103">
        <v>0.81691982534018071</v>
      </c>
      <c r="AW237" s="103">
        <v>0.81927524251958384</v>
      </c>
      <c r="AX237" s="103">
        <v>0.82077471016059822</v>
      </c>
      <c r="AY237" s="103">
        <v>0.82316076815248995</v>
      </c>
      <c r="AZ237" s="103">
        <v>0.82497513038094283</v>
      </c>
    </row>
    <row r="238" spans="1:52" ht="12" customHeight="1" x14ac:dyDescent="0.45">
      <c r="A238" s="79" t="s">
        <v>53</v>
      </c>
      <c r="B238" s="104">
        <v>0.43191549306809096</v>
      </c>
      <c r="C238" s="104">
        <v>0.4342759308950695</v>
      </c>
      <c r="D238" s="104">
        <v>0.43678815717837455</v>
      </c>
      <c r="E238" s="104">
        <v>0.43853514879256678</v>
      </c>
      <c r="F238" s="104">
        <v>0.44252962400415063</v>
      </c>
      <c r="G238" s="104">
        <v>0.44278405504933838</v>
      </c>
      <c r="H238" s="104">
        <v>0.44806480344118998</v>
      </c>
      <c r="I238" s="104">
        <v>0.45079867704937071</v>
      </c>
      <c r="J238" s="104">
        <v>0.45168032495375526</v>
      </c>
      <c r="K238" s="104">
        <v>0.45223378337137948</v>
      </c>
      <c r="L238" s="104">
        <v>0.45248773687238031</v>
      </c>
      <c r="M238" s="104">
        <v>0.45707870278663759</v>
      </c>
      <c r="N238" s="104">
        <v>0.45809399842465615</v>
      </c>
      <c r="O238" s="104">
        <v>0.45960559734501105</v>
      </c>
      <c r="P238" s="104">
        <v>0.46030385561216847</v>
      </c>
      <c r="Q238" s="104">
        <v>0.46086173211597953</v>
      </c>
      <c r="R238" s="104">
        <v>0.46244104178361034</v>
      </c>
      <c r="S238" s="104">
        <v>0.46231451100244486</v>
      </c>
      <c r="T238" s="104">
        <v>0.4636670937351608</v>
      </c>
      <c r="U238" s="104">
        <v>0.46541833699047613</v>
      </c>
      <c r="V238" s="104">
        <v>0.46623723502853598</v>
      </c>
      <c r="W238" s="104">
        <v>0.46687068643975904</v>
      </c>
      <c r="X238" s="104">
        <v>0.46767558089172168</v>
      </c>
      <c r="Y238" s="104">
        <v>0.4697965894159627</v>
      </c>
      <c r="Z238" s="104">
        <v>0.49301161414831135</v>
      </c>
      <c r="AA238" s="104">
        <v>0.49667943429963451</v>
      </c>
      <c r="AB238" s="104">
        <v>0.49982486163323192</v>
      </c>
      <c r="AC238" s="104">
        <v>0.5050744917721427</v>
      </c>
      <c r="AD238" s="104">
        <v>0.5095770157135211</v>
      </c>
      <c r="AE238" s="104">
        <v>0.51344921512309527</v>
      </c>
      <c r="AF238" s="104">
        <v>0.52619554041398198</v>
      </c>
      <c r="AG238" s="104">
        <v>0.53892062639842653</v>
      </c>
      <c r="AH238" s="104">
        <v>0.54480367166026733</v>
      </c>
      <c r="AI238" s="104">
        <v>0.54988314383154324</v>
      </c>
      <c r="AJ238" s="104">
        <v>0.55499494319016995</v>
      </c>
      <c r="AK238" s="104">
        <v>0.56265653395834514</v>
      </c>
      <c r="AL238" s="104">
        <v>0.56750174530515951</v>
      </c>
      <c r="AM238" s="104">
        <v>0.57405504908370475</v>
      </c>
      <c r="AN238" s="104">
        <v>0.57852464936540682</v>
      </c>
      <c r="AO238" s="104">
        <v>0.58363187840323083</v>
      </c>
      <c r="AP238" s="104">
        <v>0.59753639749531251</v>
      </c>
      <c r="AQ238" s="104">
        <v>0.60037405638368746</v>
      </c>
      <c r="AR238" s="104">
        <v>0.60619449215658994</v>
      </c>
      <c r="AS238" s="104">
        <v>0.61111854203043126</v>
      </c>
      <c r="AT238" s="104">
        <v>0.61364890530758498</v>
      </c>
      <c r="AU238" s="104">
        <v>0.6156804219226425</v>
      </c>
      <c r="AV238" s="104">
        <v>0.61754260625253166</v>
      </c>
      <c r="AW238" s="104">
        <v>0.6200477136064686</v>
      </c>
      <c r="AX238" s="104">
        <v>0.62166567490606373</v>
      </c>
      <c r="AY238" s="104">
        <v>0.62405547781454218</v>
      </c>
      <c r="AZ238" s="104">
        <v>0.62587939943921189</v>
      </c>
    </row>
    <row r="239" spans="1:52" ht="12" customHeight="1" x14ac:dyDescent="0.45">
      <c r="A239" s="96" t="s">
        <v>69</v>
      </c>
      <c r="B239" s="105">
        <v>0.44857773399684531</v>
      </c>
      <c r="C239" s="105">
        <v>0.45349246848856495</v>
      </c>
      <c r="D239" s="105">
        <v>0.45687117808248812</v>
      </c>
      <c r="E239" s="105">
        <v>0.45222541898881435</v>
      </c>
      <c r="F239" s="105">
        <v>0.45746003986540823</v>
      </c>
      <c r="G239" s="105">
        <v>0.46253393708440033</v>
      </c>
      <c r="H239" s="105">
        <v>0.46596140548699616</v>
      </c>
      <c r="I239" s="105">
        <v>0.47028400428850337</v>
      </c>
      <c r="J239" s="105">
        <v>0.47432211977527289</v>
      </c>
      <c r="K239" s="105">
        <v>0.47386034083854045</v>
      </c>
      <c r="L239" s="105">
        <v>0.47568515464549072</v>
      </c>
      <c r="M239" s="105">
        <v>0.48831338274637465</v>
      </c>
      <c r="N239" s="105">
        <v>0.48871221786804131</v>
      </c>
      <c r="O239" s="105">
        <v>0.49158417937331661</v>
      </c>
      <c r="P239" s="105">
        <v>0.49252498632745134</v>
      </c>
      <c r="Q239" s="105">
        <v>0.48480627901569889</v>
      </c>
      <c r="R239" s="105">
        <v>0.48645186499120979</v>
      </c>
      <c r="S239" s="105">
        <v>0.48596711534118786</v>
      </c>
      <c r="T239" s="105">
        <v>0.48608933005987037</v>
      </c>
      <c r="U239" s="105">
        <v>0.4862892413907266</v>
      </c>
      <c r="V239" s="105">
        <v>0.48651184406538994</v>
      </c>
      <c r="W239" s="105">
        <v>0.4868256004582977</v>
      </c>
      <c r="X239" s="105">
        <v>0.48716459637391724</v>
      </c>
      <c r="Y239" s="105">
        <v>0.4875295322482569</v>
      </c>
      <c r="Z239" s="105">
        <v>0.48793743532067019</v>
      </c>
      <c r="AA239" s="105">
        <v>0.48836121917617731</v>
      </c>
      <c r="AB239" s="105">
        <v>0.48883028080047203</v>
      </c>
      <c r="AC239" s="105">
        <v>0.48936709689191737</v>
      </c>
      <c r="AD239" s="105">
        <v>0.48996667876192357</v>
      </c>
      <c r="AE239" s="105">
        <v>0.49061371605607046</v>
      </c>
      <c r="AF239" s="105">
        <v>0.49131030503346584</v>
      </c>
      <c r="AG239" s="105">
        <v>0.49218823290893954</v>
      </c>
      <c r="AH239" s="105">
        <v>0.49314609158332351</v>
      </c>
      <c r="AI239" s="105">
        <v>0.49420775674840989</v>
      </c>
      <c r="AJ239" s="105">
        <v>0.49525109134488893</v>
      </c>
      <c r="AK239" s="105">
        <v>0.49642290035264669</v>
      </c>
      <c r="AL239" s="105">
        <v>0.49770853066331955</v>
      </c>
      <c r="AM239" s="105">
        <v>0.50053742166129334</v>
      </c>
      <c r="AN239" s="105">
        <v>0.50229553949561812</v>
      </c>
      <c r="AO239" s="105">
        <v>0.5046862379612671</v>
      </c>
      <c r="AP239" s="105">
        <v>0.51098245107600582</v>
      </c>
      <c r="AQ239" s="105">
        <v>0.51221195942233633</v>
      </c>
      <c r="AR239" s="105">
        <v>0.51834310683562579</v>
      </c>
      <c r="AS239" s="105">
        <v>0.52188671324059288</v>
      </c>
      <c r="AT239" s="105">
        <v>0.52349478511676806</v>
      </c>
      <c r="AU239" s="105">
        <v>0.52371188035279859</v>
      </c>
      <c r="AV239" s="105">
        <v>0.52394537460356938</v>
      </c>
      <c r="AW239" s="105">
        <v>0.52630357787098347</v>
      </c>
      <c r="AX239" s="105">
        <v>0.52652221330751314</v>
      </c>
      <c r="AY239" s="105">
        <v>0.52683226056221355</v>
      </c>
      <c r="AZ239" s="105">
        <v>0.52723214433921506</v>
      </c>
    </row>
    <row r="240" spans="1:52" ht="12" customHeight="1" x14ac:dyDescent="0.45">
      <c r="A240" s="96" t="s">
        <v>70</v>
      </c>
      <c r="B240" s="105">
        <v>0.63785214334714391</v>
      </c>
      <c r="C240" s="105">
        <v>0.63973018074094656</v>
      </c>
      <c r="D240" s="105">
        <v>0.64276533470919905</v>
      </c>
      <c r="E240" s="105">
        <v>0.64449487780360537</v>
      </c>
      <c r="F240" s="105">
        <v>0.6516293847758613</v>
      </c>
      <c r="G240" s="105">
        <v>0.65102198224685037</v>
      </c>
      <c r="H240" s="105">
        <v>0.65878122127860672</v>
      </c>
      <c r="I240" s="105">
        <v>0.66319058790382468</v>
      </c>
      <c r="J240" s="105">
        <v>0.66441614619411116</v>
      </c>
      <c r="K240" s="105">
        <v>0.66406176502207692</v>
      </c>
      <c r="L240" s="105">
        <v>0.66560470720866782</v>
      </c>
      <c r="M240" s="105">
        <v>0.66901785110701728</v>
      </c>
      <c r="N240" s="105">
        <v>0.668784632072567</v>
      </c>
      <c r="O240" s="105">
        <v>0.67121772096089183</v>
      </c>
      <c r="P240" s="105">
        <v>0.67260440390879572</v>
      </c>
      <c r="Q240" s="105">
        <v>0.67335322281281162</v>
      </c>
      <c r="R240" s="105">
        <v>0.67439285779329361</v>
      </c>
      <c r="S240" s="105">
        <v>0.67362717809872652</v>
      </c>
      <c r="T240" s="105">
        <v>0.6769257922748978</v>
      </c>
      <c r="U240" s="105">
        <v>0.67742360718114303</v>
      </c>
      <c r="V240" s="105">
        <v>0.67795196954596415</v>
      </c>
      <c r="W240" s="105">
        <v>0.67863489841792946</v>
      </c>
      <c r="X240" s="105">
        <v>0.6802760560958665</v>
      </c>
      <c r="Y240" s="105">
        <v>0.68073447323300584</v>
      </c>
      <c r="Z240" s="105">
        <v>0.68257079050131397</v>
      </c>
      <c r="AA240" s="105">
        <v>0.68388814832809153</v>
      </c>
      <c r="AB240" s="105">
        <v>0.68452773042348425</v>
      </c>
      <c r="AC240" s="105">
        <v>0.68487585480936175</v>
      </c>
      <c r="AD240" s="105">
        <v>0.68528265987942483</v>
      </c>
      <c r="AE240" s="105">
        <v>0.68641614967435693</v>
      </c>
      <c r="AF240" s="105">
        <v>0.68687931922553525</v>
      </c>
      <c r="AG240" s="105">
        <v>0.68748456842052541</v>
      </c>
      <c r="AH240" s="105">
        <v>0.68816932065418246</v>
      </c>
      <c r="AI240" s="105">
        <v>0.68894676045832037</v>
      </c>
      <c r="AJ240" s="105">
        <v>0.68967000212273599</v>
      </c>
      <c r="AK240" s="105">
        <v>0.69072781467985289</v>
      </c>
      <c r="AL240" s="105">
        <v>0.69184617481802291</v>
      </c>
      <c r="AM240" s="105">
        <v>0.69413862104384139</v>
      </c>
      <c r="AN240" s="105">
        <v>0.69567508231967223</v>
      </c>
      <c r="AO240" s="105">
        <v>0.69802231747699428</v>
      </c>
      <c r="AP240" s="105">
        <v>0.70266828326930197</v>
      </c>
      <c r="AQ240" s="105">
        <v>0.70430952577657369</v>
      </c>
      <c r="AR240" s="105">
        <v>0.7083910455966721</v>
      </c>
      <c r="AS240" s="105">
        <v>0.71129561726172397</v>
      </c>
      <c r="AT240" s="105">
        <v>0.71287543704526957</v>
      </c>
      <c r="AU240" s="105">
        <v>0.71392840034123617</v>
      </c>
      <c r="AV240" s="105">
        <v>0.71502467934851122</v>
      </c>
      <c r="AW240" s="105">
        <v>0.71717533374726994</v>
      </c>
      <c r="AX240" s="105">
        <v>0.71831531574894802</v>
      </c>
      <c r="AY240" s="105">
        <v>0.7195907139214357</v>
      </c>
      <c r="AZ240" s="105">
        <v>0.72094764015090418</v>
      </c>
    </row>
    <row r="241" spans="1:52" ht="12" customHeight="1" x14ac:dyDescent="0.45">
      <c r="A241" s="96" t="s">
        <v>61</v>
      </c>
      <c r="B241" s="105">
        <v>0.49306753690271837</v>
      </c>
      <c r="C241" s="105">
        <v>0.49347086119118649</v>
      </c>
      <c r="D241" s="105">
        <v>0.49995069319915764</v>
      </c>
      <c r="E241" s="105">
        <v>0.50311541330277221</v>
      </c>
      <c r="F241" s="105">
        <v>0.50669555368269625</v>
      </c>
      <c r="G241" s="105">
        <v>0.50775743206938295</v>
      </c>
      <c r="H241" s="105">
        <v>0.51427633553919416</v>
      </c>
      <c r="I241" s="105">
        <v>0.52178608361866108</v>
      </c>
      <c r="J241" s="105">
        <v>0.52359403365642365</v>
      </c>
      <c r="K241" s="105">
        <v>0.52128918149845105</v>
      </c>
      <c r="L241" s="105">
        <v>0.52373012419336906</v>
      </c>
      <c r="M241" s="105">
        <v>0.53097965454438922</v>
      </c>
      <c r="N241" s="105">
        <v>0.53028553291256675</v>
      </c>
      <c r="O241" s="105">
        <v>0.53261474658099939</v>
      </c>
      <c r="P241" s="105">
        <v>0.53332048130657905</v>
      </c>
      <c r="Q241" s="105">
        <v>0.53444705035268802</v>
      </c>
      <c r="R241" s="105">
        <v>0.53452563308603485</v>
      </c>
      <c r="S241" s="105">
        <v>0.53394900116243182</v>
      </c>
      <c r="T241" s="105">
        <v>0.53864583219312856</v>
      </c>
      <c r="U241" s="105">
        <v>0.5400936014619705</v>
      </c>
      <c r="V241" s="105">
        <v>0.54143379615233844</v>
      </c>
      <c r="W241" s="105">
        <v>0.54220530024549551</v>
      </c>
      <c r="X241" s="105">
        <v>0.54477115464149983</v>
      </c>
      <c r="Y241" s="105">
        <v>0.54541944843693901</v>
      </c>
      <c r="Z241" s="105">
        <v>0.54809576340339294</v>
      </c>
      <c r="AA241" s="105">
        <v>0.55000671154649106</v>
      </c>
      <c r="AB241" s="105">
        <v>0.55101792067846689</v>
      </c>
      <c r="AC241" s="105">
        <v>0.55152583418517631</v>
      </c>
      <c r="AD241" s="105">
        <v>0.55209831032188716</v>
      </c>
      <c r="AE241" s="105">
        <v>0.55375021293913362</v>
      </c>
      <c r="AF241" s="105">
        <v>0.55450539045029534</v>
      </c>
      <c r="AG241" s="105">
        <v>0.55543047920845179</v>
      </c>
      <c r="AH241" s="105">
        <v>0.55662900095310197</v>
      </c>
      <c r="AI241" s="105">
        <v>0.55793813677678139</v>
      </c>
      <c r="AJ241" s="105">
        <v>0.5592050392617397</v>
      </c>
      <c r="AK241" s="105">
        <v>0.56097136048079232</v>
      </c>
      <c r="AL241" s="105">
        <v>0.56277099413003751</v>
      </c>
      <c r="AM241" s="105">
        <v>0.56649197671155815</v>
      </c>
      <c r="AN241" s="105">
        <v>0.56874439494000628</v>
      </c>
      <c r="AO241" s="105">
        <v>0.57252338379392542</v>
      </c>
      <c r="AP241" s="105">
        <v>0.58098059288184301</v>
      </c>
      <c r="AQ241" s="105">
        <v>0.58349225717324205</v>
      </c>
      <c r="AR241" s="105">
        <v>0.59094994548750523</v>
      </c>
      <c r="AS241" s="105">
        <v>0.59644898064944185</v>
      </c>
      <c r="AT241" s="105">
        <v>0.59955579318384955</v>
      </c>
      <c r="AU241" s="105">
        <v>0.60151249324229672</v>
      </c>
      <c r="AV241" s="105">
        <v>0.60364594650326053</v>
      </c>
      <c r="AW241" s="105">
        <v>0.60810014014376035</v>
      </c>
      <c r="AX241" s="105">
        <v>0.61034103577365995</v>
      </c>
      <c r="AY241" s="105">
        <v>0.61308932791813864</v>
      </c>
      <c r="AZ241" s="105">
        <v>0.61604032957466459</v>
      </c>
    </row>
    <row r="242" spans="1:52" ht="12" customHeight="1" x14ac:dyDescent="0.45">
      <c r="A242" s="98" t="s">
        <v>64</v>
      </c>
      <c r="B242" s="106">
        <v>0.4603449160025454</v>
      </c>
      <c r="C242" s="106">
        <v>0.46141367207807571</v>
      </c>
      <c r="D242" s="106">
        <v>0.46568176341932599</v>
      </c>
      <c r="E242" s="106">
        <v>0.46606550506297184</v>
      </c>
      <c r="F242" s="106">
        <v>0.47268341672950098</v>
      </c>
      <c r="G242" s="106">
        <v>0.47847789699777782</v>
      </c>
      <c r="H242" s="106">
        <v>0.47991129065832056</v>
      </c>
      <c r="I242" s="106">
        <v>0.4879981565905181</v>
      </c>
      <c r="J242" s="106">
        <v>0.4929879178056768</v>
      </c>
      <c r="K242" s="106">
        <v>0.50306141075252253</v>
      </c>
      <c r="L242" s="106">
        <v>0.48977539972165451</v>
      </c>
      <c r="M242" s="106">
        <v>0.49920024948930958</v>
      </c>
      <c r="N242" s="106">
        <v>0.50587449302690557</v>
      </c>
      <c r="O242" s="106">
        <v>0.5020396112912292</v>
      </c>
      <c r="P242" s="106">
        <v>0.51132083252572857</v>
      </c>
      <c r="Q242" s="106">
        <v>0.51500893951760651</v>
      </c>
      <c r="R242" s="106">
        <v>0.51637540440624918</v>
      </c>
      <c r="S242" s="106">
        <v>0.51605413250541787</v>
      </c>
      <c r="T242" s="106">
        <v>0.52350607215397937</v>
      </c>
      <c r="U242" s="106">
        <v>0.52510856580984655</v>
      </c>
      <c r="V242" s="106">
        <v>0.5264193828124476</v>
      </c>
      <c r="W242" s="106">
        <v>0.52730155954321301</v>
      </c>
      <c r="X242" s="106">
        <v>0.53076526661397139</v>
      </c>
      <c r="Y242" s="106">
        <v>0.53153612647258819</v>
      </c>
      <c r="Z242" s="106">
        <v>0.53492064477373236</v>
      </c>
      <c r="AA242" s="106">
        <v>0.5372476711021168</v>
      </c>
      <c r="AB242" s="106">
        <v>0.53839940571480993</v>
      </c>
      <c r="AC242" s="106">
        <v>0.53891073337365747</v>
      </c>
      <c r="AD242" s="106">
        <v>0.53948183105116965</v>
      </c>
      <c r="AE242" s="106">
        <v>0.54130057321506297</v>
      </c>
      <c r="AF242" s="106">
        <v>0.54214857177783204</v>
      </c>
      <c r="AG242" s="106">
        <v>0.54313902157049787</v>
      </c>
      <c r="AH242" s="106">
        <v>0.54458697012954616</v>
      </c>
      <c r="AI242" s="106">
        <v>0.54610244680724207</v>
      </c>
      <c r="AJ242" s="106">
        <v>0.54765287714048005</v>
      </c>
      <c r="AK242" s="106">
        <v>0.54985469691467437</v>
      </c>
      <c r="AL242" s="106">
        <v>0.55196893762377108</v>
      </c>
      <c r="AM242" s="106">
        <v>0.55700097933293768</v>
      </c>
      <c r="AN242" s="106">
        <v>0.55994948034370018</v>
      </c>
      <c r="AO242" s="106">
        <v>0.5645669687306144</v>
      </c>
      <c r="AP242" s="106">
        <v>0.57502127632313538</v>
      </c>
      <c r="AQ242" s="106">
        <v>0.57780962685097625</v>
      </c>
      <c r="AR242" s="106">
        <v>0.58669127448428882</v>
      </c>
      <c r="AS242" s="106">
        <v>0.59240710541899333</v>
      </c>
      <c r="AT242" s="106">
        <v>0.59625090460262542</v>
      </c>
      <c r="AU242" s="106">
        <v>0.59830963486617361</v>
      </c>
      <c r="AV242" s="106">
        <v>0.60056416772285104</v>
      </c>
      <c r="AW242" s="106">
        <v>0.60523802283133643</v>
      </c>
      <c r="AX242" s="106">
        <v>0.60751993054116782</v>
      </c>
      <c r="AY242" s="106">
        <v>0.61041827375596547</v>
      </c>
      <c r="AZ242" s="106">
        <v>0.61345148441031583</v>
      </c>
    </row>
    <row r="243" spans="1:52" ht="12" customHeight="1" x14ac:dyDescent="0.45">
      <c r="A243" s="33"/>
      <c r="B243" s="109"/>
      <c r="C243" s="34"/>
      <c r="D243" s="34"/>
      <c r="E243" s="34"/>
      <c r="F243" s="34"/>
      <c r="G243" s="34"/>
      <c r="H243" s="34"/>
      <c r="I243" s="34"/>
      <c r="J243" s="34"/>
      <c r="K243" s="34"/>
      <c r="L243" s="34"/>
      <c r="M243" s="34"/>
      <c r="N243" s="34"/>
      <c r="O243" s="34"/>
      <c r="P243" s="34"/>
      <c r="Q243" s="34"/>
      <c r="R243" s="34"/>
      <c r="S243" s="34"/>
      <c r="T243" s="34"/>
      <c r="U243" s="34"/>
      <c r="V243" s="34"/>
      <c r="W243" s="34"/>
      <c r="X243" s="34"/>
      <c r="Y243" s="34"/>
      <c r="Z243" s="34"/>
      <c r="AA243" s="34"/>
      <c r="AB243" s="34"/>
      <c r="AC243" s="34"/>
      <c r="AD243" s="34"/>
      <c r="AE243" s="34"/>
      <c r="AF243" s="34"/>
      <c r="AG243" s="34"/>
      <c r="AH243" s="34"/>
      <c r="AI243" s="34"/>
      <c r="AJ243" s="34"/>
      <c r="AK243" s="34"/>
      <c r="AL243" s="34"/>
      <c r="AM243" s="34"/>
      <c r="AN243" s="34"/>
      <c r="AO243" s="34"/>
      <c r="AP243" s="34"/>
      <c r="AQ243" s="34"/>
      <c r="AR243" s="34"/>
      <c r="AS243" s="34"/>
      <c r="AT243" s="34"/>
      <c r="AU243" s="34"/>
      <c r="AV243" s="34"/>
      <c r="AW243" s="34"/>
      <c r="AX243" s="34"/>
      <c r="AY243" s="34"/>
      <c r="AZ243" s="34"/>
    </row>
    <row r="244" spans="1:52" ht="12" customHeight="1" x14ac:dyDescent="0.45">
      <c r="A244" s="65" t="s">
        <v>77</v>
      </c>
      <c r="B244" s="66"/>
      <c r="C244" s="66"/>
      <c r="D244" s="66"/>
      <c r="E244" s="66"/>
      <c r="F244" s="66"/>
      <c r="G244" s="66"/>
      <c r="H244" s="66"/>
      <c r="I244" s="66"/>
      <c r="J244" s="66"/>
      <c r="K244" s="66"/>
      <c r="L244" s="66"/>
      <c r="M244" s="66"/>
      <c r="N244" s="66"/>
      <c r="O244" s="66"/>
      <c r="P244" s="66"/>
      <c r="Q244" s="66"/>
      <c r="R244" s="66"/>
      <c r="S244" s="66"/>
      <c r="T244" s="66"/>
      <c r="U244" s="66"/>
      <c r="V244" s="66"/>
      <c r="W244" s="66"/>
      <c r="X244" s="66"/>
      <c r="Y244" s="66"/>
      <c r="Z244" s="66"/>
      <c r="AA244" s="66"/>
      <c r="AB244" s="66"/>
      <c r="AC244" s="66"/>
      <c r="AD244" s="66"/>
      <c r="AE244" s="66"/>
      <c r="AF244" s="66"/>
      <c r="AG244" s="66"/>
      <c r="AH244" s="66"/>
      <c r="AI244" s="66"/>
      <c r="AJ244" s="66"/>
      <c r="AK244" s="66"/>
      <c r="AL244" s="66"/>
      <c r="AM244" s="66"/>
      <c r="AN244" s="66"/>
      <c r="AO244" s="66"/>
      <c r="AP244" s="66"/>
      <c r="AQ244" s="66"/>
      <c r="AR244" s="66"/>
      <c r="AS244" s="66"/>
      <c r="AT244" s="66"/>
      <c r="AU244" s="66"/>
      <c r="AV244" s="66"/>
      <c r="AW244" s="66"/>
      <c r="AX244" s="66"/>
      <c r="AY244" s="66"/>
      <c r="AZ244" s="66"/>
    </row>
    <row r="245" spans="1:52" ht="12" customHeight="1" x14ac:dyDescent="0.45">
      <c r="A245" s="67" t="s">
        <v>11</v>
      </c>
      <c r="B245" s="68">
        <v>261979.52544598191</v>
      </c>
      <c r="C245" s="68">
        <v>245791.68303580314</v>
      </c>
      <c r="D245" s="68">
        <v>238042.06952199194</v>
      </c>
      <c r="E245" s="68">
        <v>249384.30806626234</v>
      </c>
      <c r="F245" s="68">
        <v>253774.2097405284</v>
      </c>
      <c r="G245" s="68">
        <v>247749.7380257863</v>
      </c>
      <c r="H245" s="68">
        <v>249631.50667020926</v>
      </c>
      <c r="I245" s="68">
        <v>249208.71199509822</v>
      </c>
      <c r="J245" s="68">
        <v>230549.84143521512</v>
      </c>
      <c r="K245" s="68">
        <v>165086.98604238208</v>
      </c>
      <c r="L245" s="68">
        <v>203522.6231081982</v>
      </c>
      <c r="M245" s="68">
        <v>196902.97697402991</v>
      </c>
      <c r="N245" s="68">
        <v>184828.40899974186</v>
      </c>
      <c r="O245" s="68">
        <v>187757.07333535753</v>
      </c>
      <c r="P245" s="68">
        <v>191117.36398764091</v>
      </c>
      <c r="Q245" s="68">
        <v>193692.75779541375</v>
      </c>
      <c r="R245" s="68">
        <v>187989.34271130338</v>
      </c>
      <c r="S245" s="68">
        <v>189964.62656233253</v>
      </c>
      <c r="T245" s="68">
        <v>179727.62329729547</v>
      </c>
      <c r="U245" s="68">
        <v>177700.79506394302</v>
      </c>
      <c r="V245" s="68">
        <v>174598.44465278421</v>
      </c>
      <c r="W245" s="68">
        <v>174052.82366024063</v>
      </c>
      <c r="X245" s="68">
        <v>172741.73622300496</v>
      </c>
      <c r="Y245" s="68">
        <v>168855.44794499245</v>
      </c>
      <c r="Z245" s="68">
        <v>167852.58668312323</v>
      </c>
      <c r="AA245" s="68">
        <v>167712.52147365501</v>
      </c>
      <c r="AB245" s="68">
        <v>168328.03090383828</v>
      </c>
      <c r="AC245" s="68">
        <v>169062.46420544272</v>
      </c>
      <c r="AD245" s="68">
        <v>169708.70559376437</v>
      </c>
      <c r="AE245" s="68">
        <v>169608.92461150527</v>
      </c>
      <c r="AF245" s="68">
        <v>168281.40547715788</v>
      </c>
      <c r="AG245" s="68">
        <v>167686.83379720149</v>
      </c>
      <c r="AH245" s="68">
        <v>166254.03428139916</v>
      </c>
      <c r="AI245" s="68">
        <v>163441.36227910919</v>
      </c>
      <c r="AJ245" s="68">
        <v>160267.69150741427</v>
      </c>
      <c r="AK245" s="68">
        <v>157341.53596028479</v>
      </c>
      <c r="AL245" s="68">
        <v>155697.95560119746</v>
      </c>
      <c r="AM245" s="68">
        <v>153185.9345469643</v>
      </c>
      <c r="AN245" s="68">
        <v>149556.59916416521</v>
      </c>
      <c r="AO245" s="68">
        <v>146741.68286122853</v>
      </c>
      <c r="AP245" s="68">
        <v>143958.22048108256</v>
      </c>
      <c r="AQ245" s="68">
        <v>142232.31300179061</v>
      </c>
      <c r="AR245" s="68">
        <v>140094.55922531075</v>
      </c>
      <c r="AS245" s="68">
        <v>137599.67021785249</v>
      </c>
      <c r="AT245" s="68">
        <v>134058.44506934329</v>
      </c>
      <c r="AU245" s="68">
        <v>131945.28955983478</v>
      </c>
      <c r="AV245" s="68">
        <v>129395.25582687848</v>
      </c>
      <c r="AW245" s="68">
        <v>124402.6747802665</v>
      </c>
      <c r="AX245" s="68">
        <v>121277.92905061124</v>
      </c>
      <c r="AY245" s="68">
        <v>114276.13796405244</v>
      </c>
      <c r="AZ245" s="68">
        <v>109516.77591198366</v>
      </c>
    </row>
    <row r="246" spans="1:52" ht="12" customHeight="1" x14ac:dyDescent="0.45">
      <c r="A246" s="69" t="s">
        <v>47</v>
      </c>
      <c r="B246" s="70">
        <v>0</v>
      </c>
      <c r="C246" s="70">
        <v>0</v>
      </c>
      <c r="D246" s="70">
        <v>0</v>
      </c>
      <c r="E246" s="70">
        <v>0</v>
      </c>
      <c r="F246" s="70">
        <v>0</v>
      </c>
      <c r="G246" s="70">
        <v>0</v>
      </c>
      <c r="H246" s="70">
        <v>0</v>
      </c>
      <c r="I246" s="70">
        <v>0</v>
      </c>
      <c r="J246" s="70">
        <v>0</v>
      </c>
      <c r="K246" s="70">
        <v>0</v>
      </c>
      <c r="L246" s="70">
        <v>0</v>
      </c>
      <c r="M246" s="70">
        <v>0</v>
      </c>
      <c r="N246" s="70">
        <v>0</v>
      </c>
      <c r="O246" s="70">
        <v>0</v>
      </c>
      <c r="P246" s="70">
        <v>0</v>
      </c>
      <c r="Q246" s="70">
        <v>0</v>
      </c>
      <c r="R246" s="70">
        <v>0</v>
      </c>
      <c r="S246" s="70">
        <v>0</v>
      </c>
      <c r="T246" s="70">
        <v>0</v>
      </c>
      <c r="U246" s="70">
        <v>0</v>
      </c>
      <c r="V246" s="70">
        <v>0</v>
      </c>
      <c r="W246" s="70">
        <v>0</v>
      </c>
      <c r="X246" s="70">
        <v>0</v>
      </c>
      <c r="Y246" s="70">
        <v>0</v>
      </c>
      <c r="Z246" s="70">
        <v>0</v>
      </c>
      <c r="AA246" s="70">
        <v>0</v>
      </c>
      <c r="AB246" s="70">
        <v>0</v>
      </c>
      <c r="AC246" s="70">
        <v>0</v>
      </c>
      <c r="AD246" s="70">
        <v>0</v>
      </c>
      <c r="AE246" s="70">
        <v>0</v>
      </c>
      <c r="AF246" s="70">
        <v>0</v>
      </c>
      <c r="AG246" s="70">
        <v>0</v>
      </c>
      <c r="AH246" s="70">
        <v>0</v>
      </c>
      <c r="AI246" s="70">
        <v>0</v>
      </c>
      <c r="AJ246" s="70">
        <v>0</v>
      </c>
      <c r="AK246" s="70">
        <v>0</v>
      </c>
      <c r="AL246" s="70">
        <v>0</v>
      </c>
      <c r="AM246" s="70">
        <v>0</v>
      </c>
      <c r="AN246" s="70">
        <v>0</v>
      </c>
      <c r="AO246" s="70">
        <v>0</v>
      </c>
      <c r="AP246" s="70">
        <v>0</v>
      </c>
      <c r="AQ246" s="70">
        <v>0</v>
      </c>
      <c r="AR246" s="70">
        <v>0</v>
      </c>
      <c r="AS246" s="70">
        <v>0</v>
      </c>
      <c r="AT246" s="70">
        <v>0</v>
      </c>
      <c r="AU246" s="70">
        <v>0</v>
      </c>
      <c r="AV246" s="70">
        <v>0</v>
      </c>
      <c r="AW246" s="70">
        <v>0</v>
      </c>
      <c r="AX246" s="70">
        <v>0</v>
      </c>
      <c r="AY246" s="70">
        <v>0</v>
      </c>
      <c r="AZ246" s="70">
        <v>0</v>
      </c>
    </row>
    <row r="247" spans="1:52" ht="12" customHeight="1" x14ac:dyDescent="0.45">
      <c r="A247" s="77" t="s">
        <v>48</v>
      </c>
      <c r="B247" s="78">
        <v>80.646099042231569</v>
      </c>
      <c r="C247" s="78">
        <v>76.274227348608349</v>
      </c>
      <c r="D247" s="78">
        <v>72.872276534465698</v>
      </c>
      <c r="E247" s="78">
        <v>70.452651973186903</v>
      </c>
      <c r="F247" s="78">
        <v>73.731262233145571</v>
      </c>
      <c r="G247" s="78">
        <v>71.745710191222784</v>
      </c>
      <c r="H247" s="78">
        <v>69.705866799981749</v>
      </c>
      <c r="I247" s="78">
        <v>67.684532048087547</v>
      </c>
      <c r="J247" s="78">
        <v>63.323719404372568</v>
      </c>
      <c r="K247" s="78">
        <v>44.701731357121943</v>
      </c>
      <c r="L247" s="78">
        <v>56.061937859237105</v>
      </c>
      <c r="M247" s="78">
        <v>56.076978262350025</v>
      </c>
      <c r="N247" s="78">
        <v>56.09161742199754</v>
      </c>
      <c r="O247" s="78">
        <v>54.06334341799603</v>
      </c>
      <c r="P247" s="78">
        <v>53.131753355078445</v>
      </c>
      <c r="Q247" s="78">
        <v>54.175550854418304</v>
      </c>
      <c r="R247" s="78">
        <v>54.001111190834884</v>
      </c>
      <c r="S247" s="78">
        <v>55.222726976226966</v>
      </c>
      <c r="T247" s="78">
        <v>53.843340319916095</v>
      </c>
      <c r="U247" s="78">
        <v>53.058283754210805</v>
      </c>
      <c r="V247" s="78">
        <v>51.953288621599235</v>
      </c>
      <c r="W247" s="78">
        <v>51.557125105329106</v>
      </c>
      <c r="X247" s="78">
        <v>51.431216262204209</v>
      </c>
      <c r="Y247" s="78">
        <v>50.455566345625599</v>
      </c>
      <c r="Z247" s="78">
        <v>35.258705731722991</v>
      </c>
      <c r="AA247" s="78">
        <v>34.561189858860281</v>
      </c>
      <c r="AB247" s="78">
        <v>34.015506113109048</v>
      </c>
      <c r="AC247" s="78">
        <v>31.219658502596687</v>
      </c>
      <c r="AD247" s="78">
        <v>30.38496224252108</v>
      </c>
      <c r="AE247" s="78">
        <v>28.909600938670682</v>
      </c>
      <c r="AF247" s="78">
        <v>28.096803744242852</v>
      </c>
      <c r="AG247" s="78">
        <v>27.042802030017313</v>
      </c>
      <c r="AH247" s="78">
        <v>26.732240754618271</v>
      </c>
      <c r="AI247" s="78">
        <v>26.071175031633764</v>
      </c>
      <c r="AJ247" s="78">
        <v>25.429953969001243</v>
      </c>
      <c r="AK247" s="78">
        <v>24.812790706535466</v>
      </c>
      <c r="AL247" s="78">
        <v>21.009056445285083</v>
      </c>
      <c r="AM247" s="78">
        <v>20.572999162279071</v>
      </c>
      <c r="AN247" s="78">
        <v>20.037074296361595</v>
      </c>
      <c r="AO247" s="78">
        <v>18.799685787965771</v>
      </c>
      <c r="AP247" s="78">
        <v>18.215298138207189</v>
      </c>
      <c r="AQ247" s="78">
        <v>17.400868263107601</v>
      </c>
      <c r="AR247" s="78">
        <v>17.035182045176846</v>
      </c>
      <c r="AS247" s="78">
        <v>16.502973685731504</v>
      </c>
      <c r="AT247" s="78">
        <v>16.188000814637093</v>
      </c>
      <c r="AU247" s="78">
        <v>15.892945928552964</v>
      </c>
      <c r="AV247" s="78">
        <v>15.608126500026628</v>
      </c>
      <c r="AW247" s="78">
        <v>15.336351540418521</v>
      </c>
      <c r="AX247" s="78">
        <v>14.980684422238751</v>
      </c>
      <c r="AY247" s="78">
        <v>14.435557724035499</v>
      </c>
      <c r="AZ247" s="78">
        <v>13.962787787318501</v>
      </c>
    </row>
    <row r="248" spans="1:52" ht="12" customHeight="1" x14ac:dyDescent="0.45">
      <c r="A248" s="77" t="s">
        <v>51</v>
      </c>
      <c r="B248" s="78">
        <v>0</v>
      </c>
      <c r="C248" s="78">
        <v>0</v>
      </c>
      <c r="D248" s="78">
        <v>0</v>
      </c>
      <c r="E248" s="78">
        <v>0</v>
      </c>
      <c r="F248" s="78">
        <v>0</v>
      </c>
      <c r="G248" s="78">
        <v>0</v>
      </c>
      <c r="H248" s="78">
        <v>0</v>
      </c>
      <c r="I248" s="78">
        <v>0</v>
      </c>
      <c r="J248" s="78">
        <v>0</v>
      </c>
      <c r="K248" s="78">
        <v>0</v>
      </c>
      <c r="L248" s="78">
        <v>0</v>
      </c>
      <c r="M248" s="78">
        <v>0</v>
      </c>
      <c r="N248" s="78">
        <v>0</v>
      </c>
      <c r="O248" s="78">
        <v>0</v>
      </c>
      <c r="P248" s="78">
        <v>0</v>
      </c>
      <c r="Q248" s="78">
        <v>0</v>
      </c>
      <c r="R248" s="78">
        <v>0</v>
      </c>
      <c r="S248" s="78">
        <v>0</v>
      </c>
      <c r="T248" s="78">
        <v>0</v>
      </c>
      <c r="U248" s="78">
        <v>0</v>
      </c>
      <c r="V248" s="78">
        <v>0</v>
      </c>
      <c r="W248" s="78">
        <v>0</v>
      </c>
      <c r="X248" s="78">
        <v>0</v>
      </c>
      <c r="Y248" s="78">
        <v>0</v>
      </c>
      <c r="Z248" s="78">
        <v>0</v>
      </c>
      <c r="AA248" s="78">
        <v>0</v>
      </c>
      <c r="AB248" s="78">
        <v>0</v>
      </c>
      <c r="AC248" s="78">
        <v>0</v>
      </c>
      <c r="AD248" s="78">
        <v>0</v>
      </c>
      <c r="AE248" s="78">
        <v>0</v>
      </c>
      <c r="AF248" s="78">
        <v>0</v>
      </c>
      <c r="AG248" s="78">
        <v>0</v>
      </c>
      <c r="AH248" s="78">
        <v>0</v>
      </c>
      <c r="AI248" s="78">
        <v>0</v>
      </c>
      <c r="AJ248" s="78">
        <v>0</v>
      </c>
      <c r="AK248" s="78">
        <v>0</v>
      </c>
      <c r="AL248" s="78">
        <v>0</v>
      </c>
      <c r="AM248" s="78">
        <v>0</v>
      </c>
      <c r="AN248" s="78">
        <v>0</v>
      </c>
      <c r="AO248" s="78">
        <v>0</v>
      </c>
      <c r="AP248" s="78">
        <v>0</v>
      </c>
      <c r="AQ248" s="78">
        <v>0</v>
      </c>
      <c r="AR248" s="78">
        <v>0</v>
      </c>
      <c r="AS248" s="78">
        <v>0</v>
      </c>
      <c r="AT248" s="78">
        <v>0</v>
      </c>
      <c r="AU248" s="78">
        <v>0</v>
      </c>
      <c r="AV248" s="78">
        <v>0</v>
      </c>
      <c r="AW248" s="78">
        <v>0</v>
      </c>
      <c r="AX248" s="78">
        <v>0</v>
      </c>
      <c r="AY248" s="78">
        <v>0</v>
      </c>
      <c r="AZ248" s="78">
        <v>0</v>
      </c>
    </row>
    <row r="249" spans="1:52" ht="12" customHeight="1" x14ac:dyDescent="0.45">
      <c r="A249" s="77" t="s">
        <v>52</v>
      </c>
      <c r="B249" s="78">
        <v>0</v>
      </c>
      <c r="C249" s="78">
        <v>0</v>
      </c>
      <c r="D249" s="78">
        <v>0</v>
      </c>
      <c r="E249" s="78">
        <v>0</v>
      </c>
      <c r="F249" s="78">
        <v>0</v>
      </c>
      <c r="G249" s="78">
        <v>0</v>
      </c>
      <c r="H249" s="78">
        <v>0</v>
      </c>
      <c r="I249" s="78">
        <v>0</v>
      </c>
      <c r="J249" s="78">
        <v>0</v>
      </c>
      <c r="K249" s="78">
        <v>0</v>
      </c>
      <c r="L249" s="78">
        <v>0</v>
      </c>
      <c r="M249" s="78">
        <v>0</v>
      </c>
      <c r="N249" s="78">
        <v>0</v>
      </c>
      <c r="O249" s="78">
        <v>0</v>
      </c>
      <c r="P249" s="78">
        <v>0</v>
      </c>
      <c r="Q249" s="78">
        <v>0</v>
      </c>
      <c r="R249" s="78">
        <v>0</v>
      </c>
      <c r="S249" s="78">
        <v>0</v>
      </c>
      <c r="T249" s="78">
        <v>0</v>
      </c>
      <c r="U249" s="78">
        <v>0</v>
      </c>
      <c r="V249" s="78">
        <v>0</v>
      </c>
      <c r="W249" s="78">
        <v>0</v>
      </c>
      <c r="X249" s="78">
        <v>0</v>
      </c>
      <c r="Y249" s="78">
        <v>0</v>
      </c>
      <c r="Z249" s="78">
        <v>0</v>
      </c>
      <c r="AA249" s="78">
        <v>0</v>
      </c>
      <c r="AB249" s="78">
        <v>0</v>
      </c>
      <c r="AC249" s="78">
        <v>0</v>
      </c>
      <c r="AD249" s="78">
        <v>0</v>
      </c>
      <c r="AE249" s="78">
        <v>0</v>
      </c>
      <c r="AF249" s="78">
        <v>0</v>
      </c>
      <c r="AG249" s="78">
        <v>0</v>
      </c>
      <c r="AH249" s="78">
        <v>0</v>
      </c>
      <c r="AI249" s="78">
        <v>0</v>
      </c>
      <c r="AJ249" s="78">
        <v>0</v>
      </c>
      <c r="AK249" s="78">
        <v>0</v>
      </c>
      <c r="AL249" s="78">
        <v>0</v>
      </c>
      <c r="AM249" s="78">
        <v>0</v>
      </c>
      <c r="AN249" s="78">
        <v>0</v>
      </c>
      <c r="AO249" s="78">
        <v>0</v>
      </c>
      <c r="AP249" s="78">
        <v>0</v>
      </c>
      <c r="AQ249" s="78">
        <v>0</v>
      </c>
      <c r="AR249" s="78">
        <v>0</v>
      </c>
      <c r="AS249" s="78">
        <v>0</v>
      </c>
      <c r="AT249" s="78">
        <v>0</v>
      </c>
      <c r="AU249" s="78">
        <v>0</v>
      </c>
      <c r="AV249" s="78">
        <v>0</v>
      </c>
      <c r="AW249" s="78">
        <v>0</v>
      </c>
      <c r="AX249" s="78">
        <v>0</v>
      </c>
      <c r="AY249" s="78">
        <v>0</v>
      </c>
      <c r="AZ249" s="78">
        <v>0</v>
      </c>
    </row>
    <row r="250" spans="1:52" ht="12" customHeight="1" x14ac:dyDescent="0.45">
      <c r="A250" s="79" t="s">
        <v>53</v>
      </c>
      <c r="B250" s="80">
        <v>0</v>
      </c>
      <c r="C250" s="80">
        <v>0</v>
      </c>
      <c r="D250" s="80">
        <v>0</v>
      </c>
      <c r="E250" s="80">
        <v>0</v>
      </c>
      <c r="F250" s="80">
        <v>0</v>
      </c>
      <c r="G250" s="80">
        <v>0</v>
      </c>
      <c r="H250" s="80">
        <v>0</v>
      </c>
      <c r="I250" s="80">
        <v>0</v>
      </c>
      <c r="J250" s="80">
        <v>0</v>
      </c>
      <c r="K250" s="80">
        <v>0</v>
      </c>
      <c r="L250" s="80">
        <v>0</v>
      </c>
      <c r="M250" s="80">
        <v>0</v>
      </c>
      <c r="N250" s="80">
        <v>0</v>
      </c>
      <c r="O250" s="80">
        <v>0</v>
      </c>
      <c r="P250" s="80">
        <v>0</v>
      </c>
      <c r="Q250" s="80">
        <v>0</v>
      </c>
      <c r="R250" s="80">
        <v>0</v>
      </c>
      <c r="S250" s="80">
        <v>0</v>
      </c>
      <c r="T250" s="80">
        <v>0</v>
      </c>
      <c r="U250" s="80">
        <v>0</v>
      </c>
      <c r="V250" s="80">
        <v>0</v>
      </c>
      <c r="W250" s="80">
        <v>0</v>
      </c>
      <c r="X250" s="80">
        <v>0</v>
      </c>
      <c r="Y250" s="80">
        <v>0</v>
      </c>
      <c r="Z250" s="80">
        <v>0</v>
      </c>
      <c r="AA250" s="80">
        <v>0</v>
      </c>
      <c r="AB250" s="80">
        <v>0</v>
      </c>
      <c r="AC250" s="80">
        <v>0</v>
      </c>
      <c r="AD250" s="80">
        <v>0</v>
      </c>
      <c r="AE250" s="80">
        <v>0</v>
      </c>
      <c r="AF250" s="80">
        <v>0</v>
      </c>
      <c r="AG250" s="80">
        <v>0</v>
      </c>
      <c r="AH250" s="80">
        <v>0</v>
      </c>
      <c r="AI250" s="80">
        <v>0</v>
      </c>
      <c r="AJ250" s="80">
        <v>0</v>
      </c>
      <c r="AK250" s="80">
        <v>0</v>
      </c>
      <c r="AL250" s="80">
        <v>0</v>
      </c>
      <c r="AM250" s="80">
        <v>0</v>
      </c>
      <c r="AN250" s="80">
        <v>0</v>
      </c>
      <c r="AO250" s="80">
        <v>0</v>
      </c>
      <c r="AP250" s="80">
        <v>0</v>
      </c>
      <c r="AQ250" s="80">
        <v>0</v>
      </c>
      <c r="AR250" s="80">
        <v>0</v>
      </c>
      <c r="AS250" s="80">
        <v>0</v>
      </c>
      <c r="AT250" s="80">
        <v>0</v>
      </c>
      <c r="AU250" s="80">
        <v>0</v>
      </c>
      <c r="AV250" s="80">
        <v>0</v>
      </c>
      <c r="AW250" s="80">
        <v>0</v>
      </c>
      <c r="AX250" s="80">
        <v>0</v>
      </c>
      <c r="AY250" s="80">
        <v>0</v>
      </c>
      <c r="AZ250" s="80">
        <v>0</v>
      </c>
    </row>
    <row r="251" spans="1:52" ht="12" customHeight="1" x14ac:dyDescent="0.45">
      <c r="A251" s="96" t="s">
        <v>54</v>
      </c>
      <c r="B251" s="107">
        <v>14570.922535130545</v>
      </c>
      <c r="C251" s="107">
        <v>13204.736000708017</v>
      </c>
      <c r="D251" s="107">
        <v>12692.160031358519</v>
      </c>
      <c r="E251" s="107">
        <v>13895.429496660092</v>
      </c>
      <c r="F251" s="107">
        <v>12688.384107750311</v>
      </c>
      <c r="G251" s="107">
        <v>11551.754308343547</v>
      </c>
      <c r="H251" s="107">
        <v>12156.494753948637</v>
      </c>
      <c r="I251" s="107">
        <v>11870.631594766455</v>
      </c>
      <c r="J251" s="107">
        <v>11533.239577163498</v>
      </c>
      <c r="K251" s="107">
        <v>7578.1124307924101</v>
      </c>
      <c r="L251" s="107">
        <v>9828.5398312052257</v>
      </c>
      <c r="M251" s="107">
        <v>10076.808107169642</v>
      </c>
      <c r="N251" s="107">
        <v>10158.443212689708</v>
      </c>
      <c r="O251" s="107">
        <v>10026.585646361076</v>
      </c>
      <c r="P251" s="107">
        <v>10075.005222584896</v>
      </c>
      <c r="Q251" s="107">
        <v>10920.969917390823</v>
      </c>
      <c r="R251" s="107">
        <v>10814.749388443153</v>
      </c>
      <c r="S251" s="107">
        <v>11133.146398366483</v>
      </c>
      <c r="T251" s="107">
        <v>10752.168775566803</v>
      </c>
      <c r="U251" s="107">
        <v>10629.789224217551</v>
      </c>
      <c r="V251" s="107">
        <v>10414.775348251471</v>
      </c>
      <c r="W251" s="107">
        <v>10378.656828852392</v>
      </c>
      <c r="X251" s="107">
        <v>10387.620191832508</v>
      </c>
      <c r="Y251" s="107">
        <v>9767.6484579356256</v>
      </c>
      <c r="Z251" s="107">
        <v>9703.226508739157</v>
      </c>
      <c r="AA251" s="107">
        <v>9693.726956305929</v>
      </c>
      <c r="AB251" s="107">
        <v>9710.1670152866045</v>
      </c>
      <c r="AC251" s="107">
        <v>9763.339063154488</v>
      </c>
      <c r="AD251" s="107">
        <v>9768.2674747222845</v>
      </c>
      <c r="AE251" s="107">
        <v>9778.3056454778034</v>
      </c>
      <c r="AF251" s="107">
        <v>9689.9032525366201</v>
      </c>
      <c r="AG251" s="107">
        <v>9656.8817944716484</v>
      </c>
      <c r="AH251" s="107">
        <v>9658.0859265568961</v>
      </c>
      <c r="AI251" s="107">
        <v>9541.8845196794719</v>
      </c>
      <c r="AJ251" s="107">
        <v>9436.6048527573348</v>
      </c>
      <c r="AK251" s="107">
        <v>9334.1101095830927</v>
      </c>
      <c r="AL251" s="107">
        <v>9238.6913100510101</v>
      </c>
      <c r="AM251" s="107">
        <v>9213.5446282091889</v>
      </c>
      <c r="AN251" s="107">
        <v>9013.8099351536039</v>
      </c>
      <c r="AO251" s="107">
        <v>8944.8689644085007</v>
      </c>
      <c r="AP251" s="107">
        <v>8888.638133995124</v>
      </c>
      <c r="AQ251" s="107">
        <v>8834.4849949238778</v>
      </c>
      <c r="AR251" s="107">
        <v>8803.0090375311429</v>
      </c>
      <c r="AS251" s="107">
        <v>8735.0340355582412</v>
      </c>
      <c r="AT251" s="107">
        <v>8630.1241218097257</v>
      </c>
      <c r="AU251" s="107">
        <v>8516.3173104907146</v>
      </c>
      <c r="AV251" s="107">
        <v>8459.8801866530393</v>
      </c>
      <c r="AW251" s="107">
        <v>8351.2757865974581</v>
      </c>
      <c r="AX251" s="107">
        <v>8222.5006936164409</v>
      </c>
      <c r="AY251" s="107">
        <v>7976.7067549727153</v>
      </c>
      <c r="AZ251" s="107">
        <v>7782.9237688697276</v>
      </c>
    </row>
    <row r="252" spans="1:52" ht="12" customHeight="1" x14ac:dyDescent="0.45">
      <c r="A252" s="96" t="s">
        <v>58</v>
      </c>
      <c r="B252" s="107">
        <v>204782.31248684481</v>
      </c>
      <c r="C252" s="107">
        <v>195332.87091885798</v>
      </c>
      <c r="D252" s="107">
        <v>190751.84721983352</v>
      </c>
      <c r="E252" s="107">
        <v>198644.14317527256</v>
      </c>
      <c r="F252" s="107">
        <v>197802.82340713061</v>
      </c>
      <c r="G252" s="107">
        <v>189105.491551193</v>
      </c>
      <c r="H252" s="107">
        <v>191256.99674117944</v>
      </c>
      <c r="I252" s="107">
        <v>185126.61600981216</v>
      </c>
      <c r="J252" s="107">
        <v>172752.57237414492</v>
      </c>
      <c r="K252" s="107">
        <v>124383.4318366584</v>
      </c>
      <c r="L252" s="107">
        <v>152475.35040030035</v>
      </c>
      <c r="M252" s="107">
        <v>150492.90869567043</v>
      </c>
      <c r="N252" s="107">
        <v>146344.24894481519</v>
      </c>
      <c r="O252" s="107">
        <v>146768.93586075417</v>
      </c>
      <c r="P252" s="107">
        <v>146656.87908201831</v>
      </c>
      <c r="Q252" s="107">
        <v>148391.97747304279</v>
      </c>
      <c r="R252" s="107">
        <v>143922.16202459077</v>
      </c>
      <c r="S252" s="107">
        <v>145461.53022528204</v>
      </c>
      <c r="T252" s="107">
        <v>136375.51559642644</v>
      </c>
      <c r="U252" s="107">
        <v>134551.11057641005</v>
      </c>
      <c r="V252" s="107">
        <v>132190.9090419719</v>
      </c>
      <c r="W252" s="107">
        <v>131756.2069970794</v>
      </c>
      <c r="X252" s="107">
        <v>130372.28591877286</v>
      </c>
      <c r="Y252" s="107">
        <v>128535.41136995301</v>
      </c>
      <c r="Z252" s="107">
        <v>127814.58684914434</v>
      </c>
      <c r="AA252" s="107">
        <v>127718.32067126512</v>
      </c>
      <c r="AB252" s="107">
        <v>128200.63407116056</v>
      </c>
      <c r="AC252" s="107">
        <v>128718.6589214229</v>
      </c>
      <c r="AD252" s="107">
        <v>129208.89682511197</v>
      </c>
      <c r="AE252" s="107">
        <v>128956.51386795648</v>
      </c>
      <c r="AF252" s="107">
        <v>127862.06226383954</v>
      </c>
      <c r="AG252" s="107">
        <v>127345.72109644341</v>
      </c>
      <c r="AH252" s="107">
        <v>125851.39044830225</v>
      </c>
      <c r="AI252" s="107">
        <v>123499.06179702851</v>
      </c>
      <c r="AJ252" s="107">
        <v>120767.75874916364</v>
      </c>
      <c r="AK252" s="107">
        <v>118320.30401652212</v>
      </c>
      <c r="AL252" s="107">
        <v>117035.69579766998</v>
      </c>
      <c r="AM252" s="107">
        <v>114765.4196497777</v>
      </c>
      <c r="AN252" s="107">
        <v>111963.21175892565</v>
      </c>
      <c r="AO252" s="107">
        <v>109566.35179763666</v>
      </c>
      <c r="AP252" s="107">
        <v>107156.96337725187</v>
      </c>
      <c r="AQ252" s="107">
        <v>105643.83389016798</v>
      </c>
      <c r="AR252" s="107">
        <v>103716.45123983103</v>
      </c>
      <c r="AS252" s="107">
        <v>101542.33320045081</v>
      </c>
      <c r="AT252" s="107">
        <v>98523.004475098234</v>
      </c>
      <c r="AU252" s="107">
        <v>96743.086001051081</v>
      </c>
      <c r="AV252" s="107">
        <v>94448.96360596962</v>
      </c>
      <c r="AW252" s="107">
        <v>90178.080991237948</v>
      </c>
      <c r="AX252" s="107">
        <v>87543.200763048313</v>
      </c>
      <c r="AY252" s="107">
        <v>81660.011746526056</v>
      </c>
      <c r="AZ252" s="107">
        <v>77727.128370674734</v>
      </c>
    </row>
    <row r="253" spans="1:52" ht="12" customHeight="1" x14ac:dyDescent="0.45">
      <c r="A253" s="96" t="s">
        <v>61</v>
      </c>
      <c r="B253" s="107">
        <v>12302.142847113277</v>
      </c>
      <c r="C253" s="107">
        <v>11637.567439431534</v>
      </c>
      <c r="D253" s="107">
        <v>10791.006468439247</v>
      </c>
      <c r="E253" s="107">
        <v>11202.506976687822</v>
      </c>
      <c r="F253" s="107">
        <v>11367.204186202865</v>
      </c>
      <c r="G253" s="107">
        <v>10937.092533136461</v>
      </c>
      <c r="H253" s="107">
        <v>10879.235833503995</v>
      </c>
      <c r="I253" s="107">
        <v>10399.642171202002</v>
      </c>
      <c r="J253" s="107">
        <v>9815.8352695402718</v>
      </c>
      <c r="K253" s="107">
        <v>6977.1448503498486</v>
      </c>
      <c r="L253" s="107">
        <v>8508.2740993040698</v>
      </c>
      <c r="M253" s="107">
        <v>8505.4930364139</v>
      </c>
      <c r="N253" s="107">
        <v>8312.8615198750595</v>
      </c>
      <c r="O253" s="107">
        <v>8208.8994082686368</v>
      </c>
      <c r="P253" s="107">
        <v>8204.1730475379863</v>
      </c>
      <c r="Q253" s="107">
        <v>8106.4838609007202</v>
      </c>
      <c r="R253" s="107">
        <v>7903.5881007222606</v>
      </c>
      <c r="S253" s="107">
        <v>8099.477670794221</v>
      </c>
      <c r="T253" s="107">
        <v>7832.7165930279643</v>
      </c>
      <c r="U253" s="107">
        <v>7740.7106408749232</v>
      </c>
      <c r="V253" s="107">
        <v>7573.8564947547793</v>
      </c>
      <c r="W253" s="107">
        <v>7554.5502599249776</v>
      </c>
      <c r="X253" s="107">
        <v>7552.9143850068012</v>
      </c>
      <c r="Y253" s="107">
        <v>7098.5006523163011</v>
      </c>
      <c r="Z253" s="107">
        <v>7041.7083103253553</v>
      </c>
      <c r="AA253" s="107">
        <v>7025.21890384175</v>
      </c>
      <c r="AB253" s="107">
        <v>7040.1302170704648</v>
      </c>
      <c r="AC253" s="107">
        <v>7075.9266663994113</v>
      </c>
      <c r="AD253" s="107">
        <v>7094.2972869230771</v>
      </c>
      <c r="AE253" s="107">
        <v>7104.5548124357292</v>
      </c>
      <c r="AF253" s="107">
        <v>7045.00320039494</v>
      </c>
      <c r="AG253" s="107">
        <v>7025.8717189477993</v>
      </c>
      <c r="AH253" s="107">
        <v>7027.0086802077376</v>
      </c>
      <c r="AI253" s="107">
        <v>6947.1694437715896</v>
      </c>
      <c r="AJ253" s="107">
        <v>6875.2622901758987</v>
      </c>
      <c r="AK253" s="107">
        <v>6803.7504092589061</v>
      </c>
      <c r="AL253" s="107">
        <v>6742.6299009710237</v>
      </c>
      <c r="AM253" s="107">
        <v>6724.4471225705347</v>
      </c>
      <c r="AN253" s="107">
        <v>6584.3917754189124</v>
      </c>
      <c r="AO253" s="107">
        <v>6531.4815387586186</v>
      </c>
      <c r="AP253" s="107">
        <v>6486.9104333339255</v>
      </c>
      <c r="AQ253" s="107">
        <v>6448.3675878490139</v>
      </c>
      <c r="AR253" s="107">
        <v>6419.1514417042636</v>
      </c>
      <c r="AS253" s="107">
        <v>6363.8880881983687</v>
      </c>
      <c r="AT253" s="107">
        <v>6275.2919542225736</v>
      </c>
      <c r="AU253" s="107">
        <v>6187.982452755622</v>
      </c>
      <c r="AV253" s="107">
        <v>6130.5154312574386</v>
      </c>
      <c r="AW253" s="107">
        <v>6022.2604185657692</v>
      </c>
      <c r="AX253" s="107">
        <v>5903.370564008892</v>
      </c>
      <c r="AY253" s="107">
        <v>5652.230266325002</v>
      </c>
      <c r="AZ253" s="107">
        <v>5457.2079815776433</v>
      </c>
    </row>
    <row r="254" spans="1:52" ht="12" customHeight="1" x14ac:dyDescent="0.45">
      <c r="A254" s="110" t="s">
        <v>64</v>
      </c>
      <c r="B254" s="111">
        <v>7550.8068544924572</v>
      </c>
      <c r="C254" s="111">
        <v>6793.3597564004449</v>
      </c>
      <c r="D254" s="111">
        <v>6224.5605142625054</v>
      </c>
      <c r="E254" s="111">
        <v>6640.0479947829981</v>
      </c>
      <c r="F254" s="111">
        <v>6686.109385944329</v>
      </c>
      <c r="G254" s="111">
        <v>6205.1971016412181</v>
      </c>
      <c r="H254" s="111">
        <v>6214.4486487741378</v>
      </c>
      <c r="I254" s="111">
        <v>6026.309155423819</v>
      </c>
      <c r="J254" s="111">
        <v>5839.8971002503331</v>
      </c>
      <c r="K254" s="111">
        <v>3282.9601601147201</v>
      </c>
      <c r="L254" s="111">
        <v>4896.5647708154547</v>
      </c>
      <c r="M254" s="111">
        <v>5010.3105706084634</v>
      </c>
      <c r="N254" s="111">
        <v>4422.6645139321918</v>
      </c>
      <c r="O254" s="111">
        <v>4601.2941733475964</v>
      </c>
      <c r="P254" s="111">
        <v>4484.1107322700263</v>
      </c>
      <c r="Q254" s="111">
        <v>4392.3147091998908</v>
      </c>
      <c r="R254" s="111">
        <v>4389.8858546835336</v>
      </c>
      <c r="S254" s="111">
        <v>4518.5312059191438</v>
      </c>
      <c r="T254" s="111">
        <v>4199.9036232912076</v>
      </c>
      <c r="U254" s="111">
        <v>4122.0007961833289</v>
      </c>
      <c r="V254" s="111">
        <v>4043.4920114925185</v>
      </c>
      <c r="W254" s="111">
        <v>4022.929379541979</v>
      </c>
      <c r="X254" s="111">
        <v>3968.2069290269078</v>
      </c>
      <c r="Y254" s="111">
        <v>3236.0221448133098</v>
      </c>
      <c r="Z254" s="111">
        <v>3187.3008914227394</v>
      </c>
      <c r="AA254" s="111">
        <v>3155.0385961746706</v>
      </c>
      <c r="AB254" s="111">
        <v>3141.6459348646231</v>
      </c>
      <c r="AC254" s="111">
        <v>3130.0064948573699</v>
      </c>
      <c r="AD254" s="111">
        <v>3107.8570730901088</v>
      </c>
      <c r="AE254" s="111">
        <v>3100.4240838424207</v>
      </c>
      <c r="AF254" s="111">
        <v>3039.4019261114995</v>
      </c>
      <c r="AG254" s="111">
        <v>3025.4876533489787</v>
      </c>
      <c r="AH254" s="111">
        <v>3000.4435523596289</v>
      </c>
      <c r="AI254" s="111">
        <v>2956.3771196233633</v>
      </c>
      <c r="AJ254" s="111">
        <v>2898.2242567200319</v>
      </c>
      <c r="AK254" s="111">
        <v>2852.4423124752961</v>
      </c>
      <c r="AL254" s="111">
        <v>2763.2101528259136</v>
      </c>
      <c r="AM254" s="111">
        <v>2721.8906659754916</v>
      </c>
      <c r="AN254" s="111">
        <v>2543.3355986632459</v>
      </c>
      <c r="AO254" s="111">
        <v>2498.0372448192265</v>
      </c>
      <c r="AP254" s="111">
        <v>2451.7000697282797</v>
      </c>
      <c r="AQ254" s="111">
        <v>2408.1031407497076</v>
      </c>
      <c r="AR254" s="111">
        <v>2359.9567413376099</v>
      </c>
      <c r="AS254" s="111">
        <v>2301.4582665691505</v>
      </c>
      <c r="AT254" s="111">
        <v>2217.7833194702425</v>
      </c>
      <c r="AU254" s="111">
        <v>2139.7793974477763</v>
      </c>
      <c r="AV254" s="111">
        <v>2079.7541911829344</v>
      </c>
      <c r="AW254" s="111">
        <v>2003.1420184341321</v>
      </c>
      <c r="AX254" s="111">
        <v>1923.292807535405</v>
      </c>
      <c r="AY254" s="111">
        <v>1747.6397776419451</v>
      </c>
      <c r="AZ254" s="111">
        <v>1599.5863334842834</v>
      </c>
    </row>
    <row r="255" spans="1:52" ht="12" customHeight="1" x14ac:dyDescent="0.45">
      <c r="A255" s="112" t="s">
        <v>42</v>
      </c>
      <c r="B255" s="113">
        <v>22692.694623358577</v>
      </c>
      <c r="C255" s="113">
        <v>18746.874693056579</v>
      </c>
      <c r="D255" s="113">
        <v>17509.623011563701</v>
      </c>
      <c r="E255" s="113">
        <v>18931.7277708857</v>
      </c>
      <c r="F255" s="113">
        <v>25155.957391267159</v>
      </c>
      <c r="G255" s="113">
        <v>29878.456821280844</v>
      </c>
      <c r="H255" s="113">
        <v>29054.624826003066</v>
      </c>
      <c r="I255" s="113">
        <v>35717.82853184572</v>
      </c>
      <c r="J255" s="113">
        <v>30544.973394711742</v>
      </c>
      <c r="K255" s="113">
        <v>22820.63503310956</v>
      </c>
      <c r="L255" s="113">
        <v>27757.832068713848</v>
      </c>
      <c r="M255" s="113">
        <v>22761.379585905121</v>
      </c>
      <c r="N255" s="113">
        <v>15534.099191007697</v>
      </c>
      <c r="O255" s="113">
        <v>18097.294903208109</v>
      </c>
      <c r="P255" s="113">
        <v>21644.06414987463</v>
      </c>
      <c r="Q255" s="113">
        <v>21826.836284025128</v>
      </c>
      <c r="R255" s="113">
        <v>20904.956231672852</v>
      </c>
      <c r="S255" s="113">
        <v>20696.718334994413</v>
      </c>
      <c r="T255" s="113">
        <v>20513.47536866313</v>
      </c>
      <c r="U255" s="113">
        <v>20604.12554250293</v>
      </c>
      <c r="V255" s="113">
        <v>20323.458467691948</v>
      </c>
      <c r="W255" s="113">
        <v>20288.923069736549</v>
      </c>
      <c r="X255" s="113">
        <v>20409.277582103718</v>
      </c>
      <c r="Y255" s="113">
        <v>20167.409753628563</v>
      </c>
      <c r="Z255" s="113">
        <v>20070.505417759905</v>
      </c>
      <c r="AA255" s="113">
        <v>20085.655156208701</v>
      </c>
      <c r="AB255" s="113">
        <v>20201.438159342946</v>
      </c>
      <c r="AC255" s="113">
        <v>20343.313401105959</v>
      </c>
      <c r="AD255" s="113">
        <v>20499.001971674454</v>
      </c>
      <c r="AE255" s="113">
        <v>20640.21660085415</v>
      </c>
      <c r="AF255" s="113">
        <v>20616.938030531037</v>
      </c>
      <c r="AG255" s="113">
        <v>20605.828731959638</v>
      </c>
      <c r="AH255" s="113">
        <v>20690.373433218039</v>
      </c>
      <c r="AI255" s="113">
        <v>20470.798223974612</v>
      </c>
      <c r="AJ255" s="113">
        <v>20264.411404628376</v>
      </c>
      <c r="AK255" s="113">
        <v>20006.116321738846</v>
      </c>
      <c r="AL255" s="113">
        <v>19896.719383234238</v>
      </c>
      <c r="AM255" s="113">
        <v>19740.059481269112</v>
      </c>
      <c r="AN255" s="113">
        <v>19431.813021707429</v>
      </c>
      <c r="AO255" s="113">
        <v>19182.143629817579</v>
      </c>
      <c r="AP255" s="113">
        <v>18955.793168635177</v>
      </c>
      <c r="AQ255" s="113">
        <v>18880.122519836907</v>
      </c>
      <c r="AR255" s="113">
        <v>18778.955582861541</v>
      </c>
      <c r="AS255" s="113">
        <v>18640.453653390196</v>
      </c>
      <c r="AT255" s="113">
        <v>18396.053197927871</v>
      </c>
      <c r="AU255" s="113">
        <v>18342.231452161024</v>
      </c>
      <c r="AV255" s="113">
        <v>18260.534285315422</v>
      </c>
      <c r="AW255" s="113">
        <v>17832.579213890782</v>
      </c>
      <c r="AX255" s="113">
        <v>17670.583537979972</v>
      </c>
      <c r="AY255" s="113">
        <v>17225.113860862686</v>
      </c>
      <c r="AZ255" s="113">
        <v>16935.966669589943</v>
      </c>
    </row>
    <row r="256" spans="1:52" ht="12" customHeight="1" x14ac:dyDescent="0.45">
      <c r="A256" s="67" t="s">
        <v>12</v>
      </c>
      <c r="B256" s="68">
        <v>10840.650254254686</v>
      </c>
      <c r="C256" s="68">
        <v>11188.264264523079</v>
      </c>
      <c r="D256" s="68">
        <v>10457.900642350975</v>
      </c>
      <c r="E256" s="68">
        <v>11053.467190394102</v>
      </c>
      <c r="F256" s="68">
        <v>11607.300301678488</v>
      </c>
      <c r="G256" s="68">
        <v>10859.278264153119</v>
      </c>
      <c r="H256" s="68">
        <v>11666.239072651375</v>
      </c>
      <c r="I256" s="68">
        <v>11345.664887529019</v>
      </c>
      <c r="J256" s="68">
        <v>10764.514248970409</v>
      </c>
      <c r="K256" s="68">
        <v>7977.3049703733359</v>
      </c>
      <c r="L256" s="68">
        <v>9459.4350159504265</v>
      </c>
      <c r="M256" s="68">
        <v>9366.7652257791851</v>
      </c>
      <c r="N256" s="68">
        <v>8607.5295354884365</v>
      </c>
      <c r="O256" s="68">
        <v>8163.3940747612751</v>
      </c>
      <c r="P256" s="68">
        <v>8016.7524697495246</v>
      </c>
      <c r="Q256" s="68">
        <v>8438.6853485261418</v>
      </c>
      <c r="R256" s="68">
        <v>8516.4565362856356</v>
      </c>
      <c r="S256" s="68">
        <v>9010.1377627756119</v>
      </c>
      <c r="T256" s="68">
        <v>8799.4543725322837</v>
      </c>
      <c r="U256" s="68">
        <v>8732.4652543957673</v>
      </c>
      <c r="V256" s="68">
        <v>8619.7903524221074</v>
      </c>
      <c r="W256" s="68">
        <v>8622.7291017252974</v>
      </c>
      <c r="X256" s="68">
        <v>8566.6996740610612</v>
      </c>
      <c r="Y256" s="68">
        <v>8534.853809639164</v>
      </c>
      <c r="Z256" s="68">
        <v>8438.0625451338965</v>
      </c>
      <c r="AA256" s="68">
        <v>8404.2616606361935</v>
      </c>
      <c r="AB256" s="68">
        <v>8413.4390112258206</v>
      </c>
      <c r="AC256" s="68">
        <v>8431.6433943287739</v>
      </c>
      <c r="AD256" s="68">
        <v>8442.2589357851048</v>
      </c>
      <c r="AE256" s="68">
        <v>8428.3051229798912</v>
      </c>
      <c r="AF256" s="68">
        <v>8427.3950236094533</v>
      </c>
      <c r="AG256" s="68">
        <v>8411.4782951494999</v>
      </c>
      <c r="AH256" s="68">
        <v>8365.7219204262365</v>
      </c>
      <c r="AI256" s="68">
        <v>8316.0216941672843</v>
      </c>
      <c r="AJ256" s="68">
        <v>8176.6422116900012</v>
      </c>
      <c r="AK256" s="68">
        <v>8032.1513072892976</v>
      </c>
      <c r="AL256" s="68">
        <v>7952.4591953039089</v>
      </c>
      <c r="AM256" s="68">
        <v>7710.2941034039986</v>
      </c>
      <c r="AN256" s="68">
        <v>7440.8219965941353</v>
      </c>
      <c r="AO256" s="68">
        <v>7258.3975640559529</v>
      </c>
      <c r="AP256" s="68">
        <v>6920.2291674757416</v>
      </c>
      <c r="AQ256" s="68">
        <v>6824.3648326141611</v>
      </c>
      <c r="AR256" s="68">
        <v>6575.8833281323323</v>
      </c>
      <c r="AS256" s="68">
        <v>6390.2365783712885</v>
      </c>
      <c r="AT256" s="68">
        <v>6220.8243225973983</v>
      </c>
      <c r="AU256" s="68">
        <v>6199.9318836129314</v>
      </c>
      <c r="AV256" s="68">
        <v>6110.6681788506648</v>
      </c>
      <c r="AW256" s="68">
        <v>5826.4336950894103</v>
      </c>
      <c r="AX256" s="68">
        <v>5800.7646199746468</v>
      </c>
      <c r="AY256" s="68">
        <v>5620.9837981920555</v>
      </c>
      <c r="AZ256" s="68">
        <v>5487.837656054644</v>
      </c>
    </row>
    <row r="257" spans="1:52" ht="12" customHeight="1" x14ac:dyDescent="0.45">
      <c r="A257" s="69" t="s">
        <v>47</v>
      </c>
      <c r="B257" s="70">
        <v>0</v>
      </c>
      <c r="C257" s="70">
        <v>0</v>
      </c>
      <c r="D257" s="70">
        <v>0</v>
      </c>
      <c r="E257" s="70">
        <v>0</v>
      </c>
      <c r="F257" s="70">
        <v>0</v>
      </c>
      <c r="G257" s="70">
        <v>0</v>
      </c>
      <c r="H257" s="70">
        <v>0</v>
      </c>
      <c r="I257" s="70">
        <v>0</v>
      </c>
      <c r="J257" s="70">
        <v>0</v>
      </c>
      <c r="K257" s="70">
        <v>0</v>
      </c>
      <c r="L257" s="70">
        <v>0</v>
      </c>
      <c r="M257" s="70">
        <v>0</v>
      </c>
      <c r="N257" s="70">
        <v>0</v>
      </c>
      <c r="O257" s="70">
        <v>0</v>
      </c>
      <c r="P257" s="70">
        <v>0</v>
      </c>
      <c r="Q257" s="70">
        <v>0</v>
      </c>
      <c r="R257" s="70">
        <v>0</v>
      </c>
      <c r="S257" s="70">
        <v>0</v>
      </c>
      <c r="T257" s="70">
        <v>0</v>
      </c>
      <c r="U257" s="70">
        <v>0</v>
      </c>
      <c r="V257" s="70">
        <v>0</v>
      </c>
      <c r="W257" s="70">
        <v>0</v>
      </c>
      <c r="X257" s="70">
        <v>0</v>
      </c>
      <c r="Y257" s="70">
        <v>0</v>
      </c>
      <c r="Z257" s="70">
        <v>0</v>
      </c>
      <c r="AA257" s="70">
        <v>0</v>
      </c>
      <c r="AB257" s="70">
        <v>0</v>
      </c>
      <c r="AC257" s="70">
        <v>0</v>
      </c>
      <c r="AD257" s="70">
        <v>0</v>
      </c>
      <c r="AE257" s="70">
        <v>0</v>
      </c>
      <c r="AF257" s="70">
        <v>0</v>
      </c>
      <c r="AG257" s="70">
        <v>0</v>
      </c>
      <c r="AH257" s="70">
        <v>0</v>
      </c>
      <c r="AI257" s="70">
        <v>0</v>
      </c>
      <c r="AJ257" s="70">
        <v>0</v>
      </c>
      <c r="AK257" s="70">
        <v>0</v>
      </c>
      <c r="AL257" s="70">
        <v>0</v>
      </c>
      <c r="AM257" s="70">
        <v>0</v>
      </c>
      <c r="AN257" s="70">
        <v>0</v>
      </c>
      <c r="AO257" s="70">
        <v>0</v>
      </c>
      <c r="AP257" s="70">
        <v>0</v>
      </c>
      <c r="AQ257" s="70">
        <v>0</v>
      </c>
      <c r="AR257" s="70">
        <v>0</v>
      </c>
      <c r="AS257" s="70">
        <v>0</v>
      </c>
      <c r="AT257" s="70">
        <v>0</v>
      </c>
      <c r="AU257" s="70">
        <v>0</v>
      </c>
      <c r="AV257" s="70">
        <v>0</v>
      </c>
      <c r="AW257" s="70">
        <v>0</v>
      </c>
      <c r="AX257" s="70">
        <v>0</v>
      </c>
      <c r="AY257" s="70">
        <v>0</v>
      </c>
      <c r="AZ257" s="70">
        <v>0</v>
      </c>
    </row>
    <row r="258" spans="1:52" ht="12" customHeight="1" x14ac:dyDescent="0.45">
      <c r="A258" s="77" t="s">
        <v>48</v>
      </c>
      <c r="B258" s="78">
        <v>25.463888071202778</v>
      </c>
      <c r="C258" s="78">
        <v>25.935949015068385</v>
      </c>
      <c r="D258" s="78">
        <v>24.944398770068183</v>
      </c>
      <c r="E258" s="78">
        <v>24.768874261861729</v>
      </c>
      <c r="F258" s="78">
        <v>26.061586508510715</v>
      </c>
      <c r="G258" s="78">
        <v>25.845641916245484</v>
      </c>
      <c r="H258" s="78">
        <v>27.450719859394351</v>
      </c>
      <c r="I258" s="78">
        <v>26.753484842761438</v>
      </c>
      <c r="J258" s="78">
        <v>25.940632539527314</v>
      </c>
      <c r="K258" s="78">
        <v>20.28489959345259</v>
      </c>
      <c r="L258" s="78">
        <v>22.869754232771118</v>
      </c>
      <c r="M258" s="78">
        <v>23.394144899604669</v>
      </c>
      <c r="N258" s="78">
        <v>22.457862879097629</v>
      </c>
      <c r="O258" s="78">
        <v>21.635993166414934</v>
      </c>
      <c r="P258" s="78">
        <v>20.56382179000607</v>
      </c>
      <c r="Q258" s="78">
        <v>21.688374135815589</v>
      </c>
      <c r="R258" s="78">
        <v>21.289518885456221</v>
      </c>
      <c r="S258" s="78">
        <v>22.115656785380235</v>
      </c>
      <c r="T258" s="78">
        <v>21.158647201866959</v>
      </c>
      <c r="U258" s="78">
        <v>19.406684118630999</v>
      </c>
      <c r="V258" s="78">
        <v>18.831480712561476</v>
      </c>
      <c r="W258" s="78">
        <v>18.612384549179755</v>
      </c>
      <c r="X258" s="78">
        <v>18.379237042807677</v>
      </c>
      <c r="Y258" s="78">
        <v>17.871799963285948</v>
      </c>
      <c r="Z258" s="78">
        <v>13.869578519049034</v>
      </c>
      <c r="AA258" s="78">
        <v>13.175930382830762</v>
      </c>
      <c r="AB258" s="78">
        <v>12.663982394633273</v>
      </c>
      <c r="AC258" s="78">
        <v>12.104826579916942</v>
      </c>
      <c r="AD258" s="78">
        <v>10.659150483203627</v>
      </c>
      <c r="AE258" s="78">
        <v>10.443017678178393</v>
      </c>
      <c r="AF258" s="78">
        <v>9.7538936875997511</v>
      </c>
      <c r="AG258" s="78">
        <v>10.082384497428109</v>
      </c>
      <c r="AH258" s="78">
        <v>9.9527882466092166</v>
      </c>
      <c r="AI258" s="78">
        <v>9.7111893907095475</v>
      </c>
      <c r="AJ258" s="78">
        <v>9.4402598897857324</v>
      </c>
      <c r="AK258" s="78">
        <v>9.07046717684538</v>
      </c>
      <c r="AL258" s="78">
        <v>8.8615451756375361</v>
      </c>
      <c r="AM258" s="78">
        <v>8.51707617801471</v>
      </c>
      <c r="AN258" s="78">
        <v>8.2547240265517399</v>
      </c>
      <c r="AO258" s="78">
        <v>8.0254732148940455</v>
      </c>
      <c r="AP258" s="78">
        <v>7.5203277756398235</v>
      </c>
      <c r="AQ258" s="78">
        <v>7.4043000210643051</v>
      </c>
      <c r="AR258" s="78">
        <v>7.0525223398627093</v>
      </c>
      <c r="AS258" s="78">
        <v>6.7455388674361334</v>
      </c>
      <c r="AT258" s="78">
        <v>6.610713508772383</v>
      </c>
      <c r="AU258" s="78">
        <v>6.5038741628689953</v>
      </c>
      <c r="AV258" s="78">
        <v>6.4066829850334193</v>
      </c>
      <c r="AW258" s="78">
        <v>6.2383088559474587</v>
      </c>
      <c r="AX258" s="78">
        <v>6.1399033810778363</v>
      </c>
      <c r="AY258" s="78">
        <v>5.9526631399435983</v>
      </c>
      <c r="AZ258" s="78">
        <v>5.8092181852622176</v>
      </c>
    </row>
    <row r="259" spans="1:52" ht="12" customHeight="1" x14ac:dyDescent="0.45">
      <c r="A259" s="77" t="s">
        <v>51</v>
      </c>
      <c r="B259" s="78">
        <v>0</v>
      </c>
      <c r="C259" s="78">
        <v>0</v>
      </c>
      <c r="D259" s="78">
        <v>0</v>
      </c>
      <c r="E259" s="78">
        <v>0</v>
      </c>
      <c r="F259" s="78">
        <v>0</v>
      </c>
      <c r="G259" s="78">
        <v>0</v>
      </c>
      <c r="H259" s="78">
        <v>0</v>
      </c>
      <c r="I259" s="78">
        <v>0</v>
      </c>
      <c r="J259" s="78">
        <v>0</v>
      </c>
      <c r="K259" s="78">
        <v>0</v>
      </c>
      <c r="L259" s="78">
        <v>0</v>
      </c>
      <c r="M259" s="78">
        <v>0</v>
      </c>
      <c r="N259" s="78">
        <v>0</v>
      </c>
      <c r="O259" s="78">
        <v>0</v>
      </c>
      <c r="P259" s="78">
        <v>0</v>
      </c>
      <c r="Q259" s="78">
        <v>0</v>
      </c>
      <c r="R259" s="78">
        <v>0</v>
      </c>
      <c r="S259" s="78">
        <v>0</v>
      </c>
      <c r="T259" s="78">
        <v>0</v>
      </c>
      <c r="U259" s="78">
        <v>0</v>
      </c>
      <c r="V259" s="78">
        <v>0</v>
      </c>
      <c r="W259" s="78">
        <v>0</v>
      </c>
      <c r="X259" s="78">
        <v>0</v>
      </c>
      <c r="Y259" s="78">
        <v>0</v>
      </c>
      <c r="Z259" s="78">
        <v>0</v>
      </c>
      <c r="AA259" s="78">
        <v>0</v>
      </c>
      <c r="AB259" s="78">
        <v>0</v>
      </c>
      <c r="AC259" s="78">
        <v>0</v>
      </c>
      <c r="AD259" s="78">
        <v>0</v>
      </c>
      <c r="AE259" s="78">
        <v>0</v>
      </c>
      <c r="AF259" s="78">
        <v>0</v>
      </c>
      <c r="AG259" s="78">
        <v>0</v>
      </c>
      <c r="AH259" s="78">
        <v>0</v>
      </c>
      <c r="AI259" s="78">
        <v>0</v>
      </c>
      <c r="AJ259" s="78">
        <v>0</v>
      </c>
      <c r="AK259" s="78">
        <v>0</v>
      </c>
      <c r="AL259" s="78">
        <v>0</v>
      </c>
      <c r="AM259" s="78">
        <v>0</v>
      </c>
      <c r="AN259" s="78">
        <v>0</v>
      </c>
      <c r="AO259" s="78">
        <v>0</v>
      </c>
      <c r="AP259" s="78">
        <v>0</v>
      </c>
      <c r="AQ259" s="78">
        <v>0</v>
      </c>
      <c r="AR259" s="78">
        <v>0</v>
      </c>
      <c r="AS259" s="78">
        <v>0</v>
      </c>
      <c r="AT259" s="78">
        <v>0</v>
      </c>
      <c r="AU259" s="78">
        <v>0</v>
      </c>
      <c r="AV259" s="78">
        <v>0</v>
      </c>
      <c r="AW259" s="78">
        <v>0</v>
      </c>
      <c r="AX259" s="78">
        <v>0</v>
      </c>
      <c r="AY259" s="78">
        <v>0</v>
      </c>
      <c r="AZ259" s="78">
        <v>0</v>
      </c>
    </row>
    <row r="260" spans="1:52" ht="12" customHeight="1" x14ac:dyDescent="0.45">
      <c r="A260" s="77" t="s">
        <v>52</v>
      </c>
      <c r="B260" s="78">
        <v>0</v>
      </c>
      <c r="C260" s="78">
        <v>0</v>
      </c>
      <c r="D260" s="78">
        <v>0</v>
      </c>
      <c r="E260" s="78">
        <v>0</v>
      </c>
      <c r="F260" s="78">
        <v>0</v>
      </c>
      <c r="G260" s="78">
        <v>0</v>
      </c>
      <c r="H260" s="78">
        <v>0</v>
      </c>
      <c r="I260" s="78">
        <v>0</v>
      </c>
      <c r="J260" s="78">
        <v>0</v>
      </c>
      <c r="K260" s="78">
        <v>0</v>
      </c>
      <c r="L260" s="78">
        <v>0</v>
      </c>
      <c r="M260" s="78">
        <v>0</v>
      </c>
      <c r="N260" s="78">
        <v>0</v>
      </c>
      <c r="O260" s="78">
        <v>0</v>
      </c>
      <c r="P260" s="78">
        <v>0</v>
      </c>
      <c r="Q260" s="78">
        <v>0</v>
      </c>
      <c r="R260" s="78">
        <v>0</v>
      </c>
      <c r="S260" s="78">
        <v>0</v>
      </c>
      <c r="T260" s="78">
        <v>0</v>
      </c>
      <c r="U260" s="78">
        <v>0</v>
      </c>
      <c r="V260" s="78">
        <v>0</v>
      </c>
      <c r="W260" s="78">
        <v>0</v>
      </c>
      <c r="X260" s="78">
        <v>0</v>
      </c>
      <c r="Y260" s="78">
        <v>0</v>
      </c>
      <c r="Z260" s="78">
        <v>0</v>
      </c>
      <c r="AA260" s="78">
        <v>0</v>
      </c>
      <c r="AB260" s="78">
        <v>0</v>
      </c>
      <c r="AC260" s="78">
        <v>0</v>
      </c>
      <c r="AD260" s="78">
        <v>0</v>
      </c>
      <c r="AE260" s="78">
        <v>0</v>
      </c>
      <c r="AF260" s="78">
        <v>0</v>
      </c>
      <c r="AG260" s="78">
        <v>0</v>
      </c>
      <c r="AH260" s="78">
        <v>0</v>
      </c>
      <c r="AI260" s="78">
        <v>0</v>
      </c>
      <c r="AJ260" s="78">
        <v>0</v>
      </c>
      <c r="AK260" s="78">
        <v>0</v>
      </c>
      <c r="AL260" s="78">
        <v>0</v>
      </c>
      <c r="AM260" s="78">
        <v>0</v>
      </c>
      <c r="AN260" s="78">
        <v>0</v>
      </c>
      <c r="AO260" s="78">
        <v>0</v>
      </c>
      <c r="AP260" s="78">
        <v>0</v>
      </c>
      <c r="AQ260" s="78">
        <v>0</v>
      </c>
      <c r="AR260" s="78">
        <v>0</v>
      </c>
      <c r="AS260" s="78">
        <v>0</v>
      </c>
      <c r="AT260" s="78">
        <v>0</v>
      </c>
      <c r="AU260" s="78">
        <v>0</v>
      </c>
      <c r="AV260" s="78">
        <v>0</v>
      </c>
      <c r="AW260" s="78">
        <v>0</v>
      </c>
      <c r="AX260" s="78">
        <v>0</v>
      </c>
      <c r="AY260" s="78">
        <v>0</v>
      </c>
      <c r="AZ260" s="78">
        <v>0</v>
      </c>
    </row>
    <row r="261" spans="1:52" ht="12" customHeight="1" x14ac:dyDescent="0.45">
      <c r="A261" s="79" t="s">
        <v>53</v>
      </c>
      <c r="B261" s="80">
        <v>0</v>
      </c>
      <c r="C261" s="80">
        <v>0</v>
      </c>
      <c r="D261" s="80">
        <v>0</v>
      </c>
      <c r="E261" s="80">
        <v>0</v>
      </c>
      <c r="F261" s="80">
        <v>0</v>
      </c>
      <c r="G261" s="80">
        <v>0</v>
      </c>
      <c r="H261" s="80">
        <v>0</v>
      </c>
      <c r="I261" s="80">
        <v>0</v>
      </c>
      <c r="J261" s="80">
        <v>0</v>
      </c>
      <c r="K261" s="80">
        <v>0</v>
      </c>
      <c r="L261" s="80">
        <v>0</v>
      </c>
      <c r="M261" s="80">
        <v>0</v>
      </c>
      <c r="N261" s="80">
        <v>0</v>
      </c>
      <c r="O261" s="80">
        <v>0</v>
      </c>
      <c r="P261" s="80">
        <v>0</v>
      </c>
      <c r="Q261" s="80">
        <v>0</v>
      </c>
      <c r="R261" s="80">
        <v>0</v>
      </c>
      <c r="S261" s="80">
        <v>0</v>
      </c>
      <c r="T261" s="80">
        <v>0</v>
      </c>
      <c r="U261" s="80">
        <v>0</v>
      </c>
      <c r="V261" s="80">
        <v>0</v>
      </c>
      <c r="W261" s="80">
        <v>0</v>
      </c>
      <c r="X261" s="80">
        <v>0</v>
      </c>
      <c r="Y261" s="80">
        <v>0</v>
      </c>
      <c r="Z261" s="80">
        <v>0</v>
      </c>
      <c r="AA261" s="80">
        <v>0</v>
      </c>
      <c r="AB261" s="80">
        <v>0</v>
      </c>
      <c r="AC261" s="80">
        <v>0</v>
      </c>
      <c r="AD261" s="80">
        <v>0</v>
      </c>
      <c r="AE261" s="80">
        <v>0</v>
      </c>
      <c r="AF261" s="80">
        <v>0</v>
      </c>
      <c r="AG261" s="80">
        <v>0</v>
      </c>
      <c r="AH261" s="80">
        <v>0</v>
      </c>
      <c r="AI261" s="80">
        <v>0</v>
      </c>
      <c r="AJ261" s="80">
        <v>0</v>
      </c>
      <c r="AK261" s="80">
        <v>0</v>
      </c>
      <c r="AL261" s="80">
        <v>0</v>
      </c>
      <c r="AM261" s="80">
        <v>0</v>
      </c>
      <c r="AN261" s="80">
        <v>0</v>
      </c>
      <c r="AO261" s="80">
        <v>0</v>
      </c>
      <c r="AP261" s="80">
        <v>0</v>
      </c>
      <c r="AQ261" s="80">
        <v>0</v>
      </c>
      <c r="AR261" s="80">
        <v>0</v>
      </c>
      <c r="AS261" s="80">
        <v>0</v>
      </c>
      <c r="AT261" s="80">
        <v>0</v>
      </c>
      <c r="AU261" s="80">
        <v>0</v>
      </c>
      <c r="AV261" s="80">
        <v>0</v>
      </c>
      <c r="AW261" s="80">
        <v>0</v>
      </c>
      <c r="AX261" s="80">
        <v>0</v>
      </c>
      <c r="AY261" s="80">
        <v>0</v>
      </c>
      <c r="AZ261" s="80">
        <v>0</v>
      </c>
    </row>
    <row r="262" spans="1:52" ht="12" customHeight="1" x14ac:dyDescent="0.45">
      <c r="A262" s="96" t="s">
        <v>69</v>
      </c>
      <c r="B262" s="107">
        <v>3271.9321827403678</v>
      </c>
      <c r="C262" s="107">
        <v>3326.7564723465766</v>
      </c>
      <c r="D262" s="107">
        <v>3082.4228902018144</v>
      </c>
      <c r="E262" s="107">
        <v>3444.9531151276142</v>
      </c>
      <c r="F262" s="107">
        <v>3525.7910514379159</v>
      </c>
      <c r="G262" s="107">
        <v>3217.9821098116727</v>
      </c>
      <c r="H262" s="107">
        <v>3498.7530957386598</v>
      </c>
      <c r="I262" s="107">
        <v>3421.1592873719742</v>
      </c>
      <c r="J262" s="107">
        <v>3239.6420925378852</v>
      </c>
      <c r="K262" s="107">
        <v>2458.8495650088248</v>
      </c>
      <c r="L262" s="107">
        <v>2713.9803464544884</v>
      </c>
      <c r="M262" s="107">
        <v>2721.8726141192878</v>
      </c>
      <c r="N262" s="107">
        <v>2621.9276505284088</v>
      </c>
      <c r="O262" s="107">
        <v>2448.286215803379</v>
      </c>
      <c r="P262" s="107">
        <v>2380.1085593260345</v>
      </c>
      <c r="Q262" s="107">
        <v>2637.7202300287458</v>
      </c>
      <c r="R262" s="107">
        <v>2575.2313330483216</v>
      </c>
      <c r="S262" s="107">
        <v>2679.2051039284138</v>
      </c>
      <c r="T262" s="107">
        <v>2636.1534511219152</v>
      </c>
      <c r="U262" s="107">
        <v>2619.0400479044119</v>
      </c>
      <c r="V262" s="107">
        <v>2592.4892342253065</v>
      </c>
      <c r="W262" s="107">
        <v>2587.6432112891257</v>
      </c>
      <c r="X262" s="107">
        <v>2579.1525377092944</v>
      </c>
      <c r="Y262" s="107">
        <v>2568.3456631888344</v>
      </c>
      <c r="Z262" s="107">
        <v>2552.9066343346626</v>
      </c>
      <c r="AA262" s="107">
        <v>2551.7979013735226</v>
      </c>
      <c r="AB262" s="107">
        <v>2555.682436116942</v>
      </c>
      <c r="AC262" s="107">
        <v>2559.9568093275143</v>
      </c>
      <c r="AD262" s="107">
        <v>2563.1407023919787</v>
      </c>
      <c r="AE262" s="107">
        <v>2565.2432041101456</v>
      </c>
      <c r="AF262" s="107">
        <v>2564.7018051633509</v>
      </c>
      <c r="AG262" s="107">
        <v>2562.0658791392211</v>
      </c>
      <c r="AH262" s="107">
        <v>2558.7100034049495</v>
      </c>
      <c r="AI262" s="107">
        <v>2557.5003489679079</v>
      </c>
      <c r="AJ262" s="107">
        <v>2546.2212752758064</v>
      </c>
      <c r="AK262" s="107">
        <v>2539.3559384722053</v>
      </c>
      <c r="AL262" s="107">
        <v>2540.5481332780228</v>
      </c>
      <c r="AM262" s="107">
        <v>2534.8635770564238</v>
      </c>
      <c r="AN262" s="107">
        <v>2528.0502028596379</v>
      </c>
      <c r="AO262" s="107">
        <v>2524.4745783293538</v>
      </c>
      <c r="AP262" s="107">
        <v>2499.6349027665478</v>
      </c>
      <c r="AQ262" s="107">
        <v>2508.3424031490576</v>
      </c>
      <c r="AR262" s="107">
        <v>2489.8349231879033</v>
      </c>
      <c r="AS262" s="107">
        <v>2478.2310364850582</v>
      </c>
      <c r="AT262" s="107">
        <v>2473.6165425441168</v>
      </c>
      <c r="AU262" s="107">
        <v>2484.8207953364563</v>
      </c>
      <c r="AV262" s="107">
        <v>2495.7453294748093</v>
      </c>
      <c r="AW262" s="107">
        <v>2483.7729021054633</v>
      </c>
      <c r="AX262" s="107">
        <v>2493.1857198513662</v>
      </c>
      <c r="AY262" s="107">
        <v>2490.3208066699253</v>
      </c>
      <c r="AZ262" s="107">
        <v>2490.0103691514269</v>
      </c>
    </row>
    <row r="263" spans="1:52" ht="12" customHeight="1" x14ac:dyDescent="0.45">
      <c r="A263" s="96" t="s">
        <v>70</v>
      </c>
      <c r="B263" s="107">
        <v>0</v>
      </c>
      <c r="C263" s="107">
        <v>0</v>
      </c>
      <c r="D263" s="107">
        <v>0</v>
      </c>
      <c r="E263" s="107">
        <v>0</v>
      </c>
      <c r="F263" s="107">
        <v>0</v>
      </c>
      <c r="G263" s="107">
        <v>0</v>
      </c>
      <c r="H263" s="107">
        <v>0</v>
      </c>
      <c r="I263" s="107">
        <v>0</v>
      </c>
      <c r="J263" s="107">
        <v>0</v>
      </c>
      <c r="K263" s="107">
        <v>0</v>
      </c>
      <c r="L263" s="107">
        <v>0</v>
      </c>
      <c r="M263" s="107">
        <v>0</v>
      </c>
      <c r="N263" s="107">
        <v>0</v>
      </c>
      <c r="O263" s="107">
        <v>0</v>
      </c>
      <c r="P263" s="107">
        <v>0</v>
      </c>
      <c r="Q263" s="107">
        <v>0</v>
      </c>
      <c r="R263" s="107">
        <v>0</v>
      </c>
      <c r="S263" s="107">
        <v>0</v>
      </c>
      <c r="T263" s="107">
        <v>0</v>
      </c>
      <c r="U263" s="107">
        <v>0</v>
      </c>
      <c r="V263" s="107">
        <v>0</v>
      </c>
      <c r="W263" s="107">
        <v>0</v>
      </c>
      <c r="X263" s="107">
        <v>0</v>
      </c>
      <c r="Y263" s="107">
        <v>0</v>
      </c>
      <c r="Z263" s="107">
        <v>0</v>
      </c>
      <c r="AA263" s="107">
        <v>0</v>
      </c>
      <c r="AB263" s="107">
        <v>0</v>
      </c>
      <c r="AC263" s="107">
        <v>0</v>
      </c>
      <c r="AD263" s="107">
        <v>0</v>
      </c>
      <c r="AE263" s="107">
        <v>0</v>
      </c>
      <c r="AF263" s="107">
        <v>0</v>
      </c>
      <c r="AG263" s="107">
        <v>0</v>
      </c>
      <c r="AH263" s="107">
        <v>0</v>
      </c>
      <c r="AI263" s="107">
        <v>0</v>
      </c>
      <c r="AJ263" s="107">
        <v>0</v>
      </c>
      <c r="AK263" s="107">
        <v>0</v>
      </c>
      <c r="AL263" s="107">
        <v>0</v>
      </c>
      <c r="AM263" s="107">
        <v>0</v>
      </c>
      <c r="AN263" s="107">
        <v>0</v>
      </c>
      <c r="AO263" s="107">
        <v>0</v>
      </c>
      <c r="AP263" s="107">
        <v>0</v>
      </c>
      <c r="AQ263" s="107">
        <v>0</v>
      </c>
      <c r="AR263" s="107">
        <v>0</v>
      </c>
      <c r="AS263" s="107">
        <v>0</v>
      </c>
      <c r="AT263" s="107">
        <v>0</v>
      </c>
      <c r="AU263" s="107">
        <v>0</v>
      </c>
      <c r="AV263" s="107">
        <v>0</v>
      </c>
      <c r="AW263" s="107">
        <v>0</v>
      </c>
      <c r="AX263" s="107">
        <v>0</v>
      </c>
      <c r="AY263" s="107">
        <v>0</v>
      </c>
      <c r="AZ263" s="107">
        <v>0</v>
      </c>
    </row>
    <row r="264" spans="1:52" ht="12" customHeight="1" x14ac:dyDescent="0.45">
      <c r="A264" s="96" t="s">
        <v>61</v>
      </c>
      <c r="B264" s="107">
        <v>3294.2223296661327</v>
      </c>
      <c r="C264" s="107">
        <v>3470.8173942157237</v>
      </c>
      <c r="D264" s="107">
        <v>3164.1617361166082</v>
      </c>
      <c r="E264" s="107">
        <v>3236.539873996177</v>
      </c>
      <c r="F264" s="107">
        <v>3456.4618879563363</v>
      </c>
      <c r="G264" s="107">
        <v>3221.1162893854048</v>
      </c>
      <c r="H264" s="107">
        <v>3440.5284292535239</v>
      </c>
      <c r="I264" s="107">
        <v>3183.8650811030816</v>
      </c>
      <c r="J264" s="107">
        <v>3112.1658455784714</v>
      </c>
      <c r="K264" s="107">
        <v>2488.2351209556664</v>
      </c>
      <c r="L264" s="107">
        <v>2722.3388520135231</v>
      </c>
      <c r="M264" s="107">
        <v>2751.308315340616</v>
      </c>
      <c r="N264" s="107">
        <v>2642.0542196753304</v>
      </c>
      <c r="O264" s="107">
        <v>2485.0058571028267</v>
      </c>
      <c r="P264" s="107">
        <v>2419.1242847815606</v>
      </c>
      <c r="Q264" s="107">
        <v>2479.396756791959</v>
      </c>
      <c r="R264" s="107">
        <v>2459.098830793132</v>
      </c>
      <c r="S264" s="107">
        <v>2565.0719674796815</v>
      </c>
      <c r="T264" s="107">
        <v>2471.8610278600331</v>
      </c>
      <c r="U264" s="107">
        <v>2427.9698625770843</v>
      </c>
      <c r="V264" s="107">
        <v>2373.0204434312018</v>
      </c>
      <c r="W264" s="107">
        <v>2366.1258379345986</v>
      </c>
      <c r="X264" s="107">
        <v>2335.2741322134061</v>
      </c>
      <c r="Y264" s="107">
        <v>2321.4424294644818</v>
      </c>
      <c r="Z264" s="107">
        <v>2285.9370221831614</v>
      </c>
      <c r="AA264" s="107">
        <v>2269.0254632845295</v>
      </c>
      <c r="AB264" s="107">
        <v>2266.7269505611166</v>
      </c>
      <c r="AC264" s="107">
        <v>2269.2057358609686</v>
      </c>
      <c r="AD264" s="107">
        <v>2270.4365844259983</v>
      </c>
      <c r="AE264" s="107">
        <v>2262.7833018031106</v>
      </c>
      <c r="AF264" s="107">
        <v>2259.0239031750307</v>
      </c>
      <c r="AG264" s="107">
        <v>2253.3546894799856</v>
      </c>
      <c r="AH264" s="107">
        <v>2242.3894889331627</v>
      </c>
      <c r="AI264" s="107">
        <v>2234.6832335174668</v>
      </c>
      <c r="AJ264" s="107">
        <v>2217.0368243215021</v>
      </c>
      <c r="AK264" s="107">
        <v>2199.6552434527121</v>
      </c>
      <c r="AL264" s="107">
        <v>2190.4368171645101</v>
      </c>
      <c r="AM264" s="107">
        <v>2177.4246487847886</v>
      </c>
      <c r="AN264" s="107">
        <v>2171.3491779291203</v>
      </c>
      <c r="AO264" s="107">
        <v>2139.6400372049693</v>
      </c>
      <c r="AP264" s="107">
        <v>2066.9641686247419</v>
      </c>
      <c r="AQ264" s="107">
        <v>2060.2102943376904</v>
      </c>
      <c r="AR264" s="107">
        <v>2002.7186157085948</v>
      </c>
      <c r="AS264" s="107">
        <v>1951.6352749206719</v>
      </c>
      <c r="AT264" s="107">
        <v>1928.0506783432563</v>
      </c>
      <c r="AU264" s="107">
        <v>1917.0523140872212</v>
      </c>
      <c r="AV264" s="107">
        <v>1903.6974619947996</v>
      </c>
      <c r="AW264" s="107">
        <v>1854.3997765234615</v>
      </c>
      <c r="AX264" s="107">
        <v>1838.3778721091785</v>
      </c>
      <c r="AY264" s="107">
        <v>1806.2906518504078</v>
      </c>
      <c r="AZ264" s="107">
        <v>1774.0386572878701</v>
      </c>
    </row>
    <row r="265" spans="1:52" ht="12" customHeight="1" x14ac:dyDescent="0.45">
      <c r="A265" s="110" t="s">
        <v>64</v>
      </c>
      <c r="B265" s="111">
        <v>2605.4317824935511</v>
      </c>
      <c r="C265" s="111">
        <v>2660.6611533888372</v>
      </c>
      <c r="D265" s="111">
        <v>2485.649922871648</v>
      </c>
      <c r="E265" s="111">
        <v>2631.4383296559336</v>
      </c>
      <c r="F265" s="111">
        <v>2673.8969642539964</v>
      </c>
      <c r="G265" s="111">
        <v>2383.3524973607641</v>
      </c>
      <c r="H265" s="111">
        <v>2676.7340176568937</v>
      </c>
      <c r="I265" s="111">
        <v>2486.03447437355</v>
      </c>
      <c r="J265" s="111">
        <v>2339.042485775758</v>
      </c>
      <c r="K265" s="111">
        <v>1440.7058884632499</v>
      </c>
      <c r="L265" s="111">
        <v>2130.2741001376667</v>
      </c>
      <c r="M265" s="111">
        <v>2035.5534435539942</v>
      </c>
      <c r="N265" s="111">
        <v>1718.9724950185487</v>
      </c>
      <c r="O265" s="111">
        <v>1763.4770898243762</v>
      </c>
      <c r="P265" s="111">
        <v>1549.491637993124</v>
      </c>
      <c r="Q265" s="111">
        <v>1479.1865140700133</v>
      </c>
      <c r="R265" s="111">
        <v>1439.8095349607941</v>
      </c>
      <c r="S265" s="111">
        <v>1494.8572768948322</v>
      </c>
      <c r="T265" s="111">
        <v>1322.8657160489629</v>
      </c>
      <c r="U265" s="111">
        <v>1278.067784508065</v>
      </c>
      <c r="V265" s="111">
        <v>1242.0254913904012</v>
      </c>
      <c r="W265" s="111">
        <v>1232.7427678037736</v>
      </c>
      <c r="X265" s="111">
        <v>1179.4295959670817</v>
      </c>
      <c r="Y265" s="111">
        <v>1162.1682586510965</v>
      </c>
      <c r="Z265" s="111">
        <v>1116.5550147487179</v>
      </c>
      <c r="AA265" s="111">
        <v>1088.4004950139708</v>
      </c>
      <c r="AB265" s="111">
        <v>1082.232336882864</v>
      </c>
      <c r="AC265" s="111">
        <v>1080.9635448380257</v>
      </c>
      <c r="AD265" s="111">
        <v>1079.3668973839606</v>
      </c>
      <c r="AE265" s="111">
        <v>1065.1779509083867</v>
      </c>
      <c r="AF265" s="111">
        <v>1058.2677580077793</v>
      </c>
      <c r="AG265" s="111">
        <v>1052.0012190402235</v>
      </c>
      <c r="AH265" s="111">
        <v>1036.2255458722329</v>
      </c>
      <c r="AI265" s="111">
        <v>1023.210247439257</v>
      </c>
      <c r="AJ265" s="111">
        <v>1003.239262127397</v>
      </c>
      <c r="AK265" s="111">
        <v>979.34481072654103</v>
      </c>
      <c r="AL265" s="111">
        <v>962.06682489980972</v>
      </c>
      <c r="AM265" s="111">
        <v>929.30911852052134</v>
      </c>
      <c r="AN265" s="111">
        <v>905.77220737324831</v>
      </c>
      <c r="AO265" s="111">
        <v>861.29096051014096</v>
      </c>
      <c r="AP265" s="111">
        <v>777.77497209621833</v>
      </c>
      <c r="AQ265" s="111">
        <v>763.65511940905071</v>
      </c>
      <c r="AR265" s="111">
        <v>696.62451007133609</v>
      </c>
      <c r="AS265" s="111">
        <v>653.73521016100347</v>
      </c>
      <c r="AT265" s="111">
        <v>625.18465531079141</v>
      </c>
      <c r="AU265" s="111">
        <v>611.79498122192774</v>
      </c>
      <c r="AV265" s="111">
        <v>596.28635484764243</v>
      </c>
      <c r="AW265" s="111">
        <v>554.18442955372439</v>
      </c>
      <c r="AX265" s="111">
        <v>538.95458887820848</v>
      </c>
      <c r="AY265" s="111">
        <v>515.69095499631624</v>
      </c>
      <c r="AZ265" s="111">
        <v>494.84613865183189</v>
      </c>
    </row>
    <row r="266" spans="1:52" ht="12" customHeight="1" x14ac:dyDescent="0.45">
      <c r="A266" s="112" t="s">
        <v>42</v>
      </c>
      <c r="B266" s="113">
        <v>1643.600071283432</v>
      </c>
      <c r="C266" s="113">
        <v>1704.0932955568728</v>
      </c>
      <c r="D266" s="113">
        <v>1700.7216943908354</v>
      </c>
      <c r="E266" s="113">
        <v>1715.7669973525155</v>
      </c>
      <c r="F266" s="113">
        <v>1925.088811521729</v>
      </c>
      <c r="G266" s="113">
        <v>2010.9817256790329</v>
      </c>
      <c r="H266" s="113">
        <v>2022.7728101429045</v>
      </c>
      <c r="I266" s="113">
        <v>2227.8525598376518</v>
      </c>
      <c r="J266" s="113">
        <v>2047.7231925387684</v>
      </c>
      <c r="K266" s="113">
        <v>1569.2294963521413</v>
      </c>
      <c r="L266" s="113">
        <v>1869.9719631119767</v>
      </c>
      <c r="M266" s="113">
        <v>1834.6367078656815</v>
      </c>
      <c r="N266" s="113">
        <v>1602.1173073870505</v>
      </c>
      <c r="O266" s="113">
        <v>1444.9889188642785</v>
      </c>
      <c r="P266" s="113">
        <v>1647.4641658587993</v>
      </c>
      <c r="Q266" s="113">
        <v>1820.6934734996087</v>
      </c>
      <c r="R266" s="113">
        <v>2021.0273185979315</v>
      </c>
      <c r="S266" s="113">
        <v>2248.8877576873037</v>
      </c>
      <c r="T266" s="113">
        <v>2347.4155302995041</v>
      </c>
      <c r="U266" s="113">
        <v>2387.9808752875756</v>
      </c>
      <c r="V266" s="113">
        <v>2393.4237026626365</v>
      </c>
      <c r="W266" s="113">
        <v>2417.6049001486194</v>
      </c>
      <c r="X266" s="113">
        <v>2454.4641711284708</v>
      </c>
      <c r="Y266" s="113">
        <v>2465.0256583714659</v>
      </c>
      <c r="Z266" s="113">
        <v>2468.7942953483052</v>
      </c>
      <c r="AA266" s="113">
        <v>2481.8618705813401</v>
      </c>
      <c r="AB266" s="113">
        <v>2496.1333052702644</v>
      </c>
      <c r="AC266" s="113">
        <v>2509.4124777223478</v>
      </c>
      <c r="AD266" s="113">
        <v>2518.6556010999643</v>
      </c>
      <c r="AE266" s="113">
        <v>2524.6576484800689</v>
      </c>
      <c r="AF266" s="113">
        <v>2535.6476635756908</v>
      </c>
      <c r="AG266" s="113">
        <v>2533.9741229926431</v>
      </c>
      <c r="AH266" s="113">
        <v>2518.4440939692813</v>
      </c>
      <c r="AI266" s="113">
        <v>2490.9166748519419</v>
      </c>
      <c r="AJ266" s="113">
        <v>2400.7045900755097</v>
      </c>
      <c r="AK266" s="113">
        <v>2304.7248474609937</v>
      </c>
      <c r="AL266" s="113">
        <v>2250.5458747859284</v>
      </c>
      <c r="AM266" s="113">
        <v>2060.17968286425</v>
      </c>
      <c r="AN266" s="113">
        <v>1827.3956844055767</v>
      </c>
      <c r="AO266" s="113">
        <v>1724.9665147965943</v>
      </c>
      <c r="AP266" s="113">
        <v>1568.3347962125936</v>
      </c>
      <c r="AQ266" s="113">
        <v>1484.7527156972985</v>
      </c>
      <c r="AR266" s="113">
        <v>1379.6527568246358</v>
      </c>
      <c r="AS266" s="113">
        <v>1299.8895179371191</v>
      </c>
      <c r="AT266" s="113">
        <v>1187.3617328904609</v>
      </c>
      <c r="AU266" s="113">
        <v>1179.7599188044569</v>
      </c>
      <c r="AV266" s="113">
        <v>1108.5323495483801</v>
      </c>
      <c r="AW266" s="113">
        <v>927.83827805081432</v>
      </c>
      <c r="AX266" s="113">
        <v>924.10653575481626</v>
      </c>
      <c r="AY266" s="113">
        <v>802.72872153546223</v>
      </c>
      <c r="AZ266" s="113">
        <v>723.13327277825238</v>
      </c>
    </row>
    <row r="267" spans="1:52" ht="12" customHeight="1" x14ac:dyDescent="0.45">
      <c r="A267" s="33"/>
      <c r="B267" s="34"/>
      <c r="C267" s="34"/>
      <c r="D267" s="34"/>
      <c r="E267" s="34"/>
      <c r="F267" s="34"/>
      <c r="G267" s="34"/>
      <c r="H267" s="34"/>
      <c r="I267" s="34"/>
      <c r="J267" s="34"/>
      <c r="K267" s="34"/>
      <c r="L267" s="34"/>
      <c r="M267" s="34"/>
      <c r="N267" s="34"/>
      <c r="O267" s="34"/>
      <c r="P267" s="34"/>
      <c r="Q267" s="34"/>
      <c r="R267" s="34"/>
      <c r="S267" s="34"/>
      <c r="T267" s="34"/>
      <c r="U267" s="34"/>
      <c r="V267" s="34"/>
      <c r="W267" s="34"/>
      <c r="X267" s="34"/>
      <c r="Y267" s="34"/>
      <c r="Z267" s="34"/>
      <c r="AA267" s="34"/>
      <c r="AB267" s="34"/>
      <c r="AC267" s="34"/>
      <c r="AD267" s="34"/>
      <c r="AE267" s="34"/>
      <c r="AF267" s="34"/>
      <c r="AG267" s="34"/>
      <c r="AH267" s="34"/>
      <c r="AI267" s="34"/>
      <c r="AJ267" s="34"/>
      <c r="AK267" s="34"/>
      <c r="AL267" s="34"/>
      <c r="AM267" s="34"/>
      <c r="AN267" s="34"/>
      <c r="AO267" s="34"/>
      <c r="AP267" s="34"/>
      <c r="AQ267" s="34"/>
      <c r="AR267" s="34"/>
      <c r="AS267" s="34"/>
      <c r="AT267" s="34"/>
      <c r="AU267" s="34"/>
      <c r="AV267" s="34"/>
      <c r="AW267" s="34"/>
      <c r="AX267" s="34"/>
      <c r="AY267" s="34"/>
      <c r="AZ267" s="34"/>
    </row>
    <row r="268" spans="1:52" ht="12" customHeight="1" x14ac:dyDescent="0.45">
      <c r="A268" s="27" t="s">
        <v>78</v>
      </c>
      <c r="B268" s="35"/>
      <c r="C268" s="35"/>
      <c r="D268" s="35"/>
      <c r="E268" s="35"/>
      <c r="F268" s="35"/>
      <c r="G268" s="35"/>
      <c r="H268" s="35"/>
      <c r="I268" s="35"/>
      <c r="J268" s="35"/>
      <c r="K268" s="35"/>
      <c r="L268" s="35"/>
      <c r="M268" s="35"/>
      <c r="N268" s="35"/>
      <c r="O268" s="35"/>
      <c r="P268" s="35"/>
      <c r="Q268" s="35"/>
      <c r="R268" s="35"/>
      <c r="S268" s="35"/>
      <c r="T268" s="35"/>
      <c r="U268" s="35"/>
      <c r="V268" s="35"/>
      <c r="W268" s="35"/>
      <c r="X268" s="35"/>
      <c r="Y268" s="35"/>
      <c r="Z268" s="35"/>
      <c r="AA268" s="35"/>
      <c r="AB268" s="35"/>
      <c r="AC268" s="35"/>
      <c r="AD268" s="35"/>
      <c r="AE268" s="35"/>
      <c r="AF268" s="35"/>
      <c r="AG268" s="35"/>
      <c r="AH268" s="35"/>
      <c r="AI268" s="35"/>
      <c r="AJ268" s="35"/>
      <c r="AK268" s="35"/>
      <c r="AL268" s="35"/>
      <c r="AM268" s="35"/>
      <c r="AN268" s="35"/>
      <c r="AO268" s="35"/>
      <c r="AP268" s="35"/>
      <c r="AQ268" s="35"/>
      <c r="AR268" s="35"/>
      <c r="AS268" s="35"/>
      <c r="AT268" s="35"/>
      <c r="AU268" s="35"/>
      <c r="AV268" s="35"/>
      <c r="AW268" s="35"/>
      <c r="AX268" s="35"/>
      <c r="AY268" s="35"/>
      <c r="AZ268" s="35"/>
    </row>
    <row r="269" spans="1:52" ht="12" customHeight="1" x14ac:dyDescent="0.45">
      <c r="A269" s="91" t="s">
        <v>11</v>
      </c>
      <c r="B269" s="92">
        <v>1</v>
      </c>
      <c r="C269" s="92">
        <v>1</v>
      </c>
      <c r="D269" s="92">
        <v>1</v>
      </c>
      <c r="E269" s="92">
        <v>1</v>
      </c>
      <c r="F269" s="92">
        <v>1</v>
      </c>
      <c r="G269" s="92">
        <v>1</v>
      </c>
      <c r="H269" s="92">
        <v>1</v>
      </c>
      <c r="I269" s="92">
        <v>1</v>
      </c>
      <c r="J269" s="92">
        <v>1</v>
      </c>
      <c r="K269" s="92">
        <v>1</v>
      </c>
      <c r="L269" s="92">
        <v>1</v>
      </c>
      <c r="M269" s="92">
        <v>1</v>
      </c>
      <c r="N269" s="92">
        <v>1</v>
      </c>
      <c r="O269" s="92">
        <v>1</v>
      </c>
      <c r="P269" s="92">
        <v>1</v>
      </c>
      <c r="Q269" s="92">
        <v>1</v>
      </c>
      <c r="R269" s="92">
        <v>1</v>
      </c>
      <c r="S269" s="92">
        <v>1</v>
      </c>
      <c r="T269" s="92">
        <v>1</v>
      </c>
      <c r="U269" s="92">
        <v>1</v>
      </c>
      <c r="V269" s="92">
        <v>1</v>
      </c>
      <c r="W269" s="92">
        <v>1</v>
      </c>
      <c r="X269" s="92">
        <v>1</v>
      </c>
      <c r="Y269" s="92">
        <v>1</v>
      </c>
      <c r="Z269" s="92">
        <v>1</v>
      </c>
      <c r="AA269" s="92">
        <v>1</v>
      </c>
      <c r="AB269" s="92">
        <v>1</v>
      </c>
      <c r="AC269" s="92">
        <v>1</v>
      </c>
      <c r="AD269" s="92">
        <v>1</v>
      </c>
      <c r="AE269" s="92">
        <v>1</v>
      </c>
      <c r="AF269" s="92">
        <v>1</v>
      </c>
      <c r="AG269" s="92">
        <v>1</v>
      </c>
      <c r="AH269" s="92">
        <v>1</v>
      </c>
      <c r="AI269" s="92">
        <v>1</v>
      </c>
      <c r="AJ269" s="92">
        <v>1</v>
      </c>
      <c r="AK269" s="92">
        <v>1</v>
      </c>
      <c r="AL269" s="92">
        <v>1</v>
      </c>
      <c r="AM269" s="92">
        <v>1</v>
      </c>
      <c r="AN269" s="92">
        <v>1</v>
      </c>
      <c r="AO269" s="92">
        <v>1</v>
      </c>
      <c r="AP269" s="92">
        <v>1</v>
      </c>
      <c r="AQ269" s="92">
        <v>1</v>
      </c>
      <c r="AR269" s="92">
        <v>1</v>
      </c>
      <c r="AS269" s="92">
        <v>1</v>
      </c>
      <c r="AT269" s="92">
        <v>1</v>
      </c>
      <c r="AU269" s="92">
        <v>1</v>
      </c>
      <c r="AV269" s="92">
        <v>1</v>
      </c>
      <c r="AW269" s="92">
        <v>1</v>
      </c>
      <c r="AX269" s="92">
        <v>1</v>
      </c>
      <c r="AY269" s="92">
        <v>1</v>
      </c>
      <c r="AZ269" s="92">
        <v>1</v>
      </c>
    </row>
    <row r="270" spans="1:52" ht="12" customHeight="1" x14ac:dyDescent="0.45">
      <c r="A270" s="69" t="s">
        <v>47</v>
      </c>
      <c r="B270" s="93">
        <v>0</v>
      </c>
      <c r="C270" s="93">
        <v>0</v>
      </c>
      <c r="D270" s="93">
        <v>0</v>
      </c>
      <c r="E270" s="93">
        <v>0</v>
      </c>
      <c r="F270" s="93">
        <v>0</v>
      </c>
      <c r="G270" s="93">
        <v>0</v>
      </c>
      <c r="H270" s="93">
        <v>0</v>
      </c>
      <c r="I270" s="93">
        <v>0</v>
      </c>
      <c r="J270" s="93">
        <v>0</v>
      </c>
      <c r="K270" s="93">
        <v>0</v>
      </c>
      <c r="L270" s="93">
        <v>0</v>
      </c>
      <c r="M270" s="93">
        <v>0</v>
      </c>
      <c r="N270" s="93">
        <v>0</v>
      </c>
      <c r="O270" s="93">
        <v>0</v>
      </c>
      <c r="P270" s="93">
        <v>0</v>
      </c>
      <c r="Q270" s="93">
        <v>0</v>
      </c>
      <c r="R270" s="93">
        <v>0</v>
      </c>
      <c r="S270" s="93">
        <v>0</v>
      </c>
      <c r="T270" s="93">
        <v>0</v>
      </c>
      <c r="U270" s="93">
        <v>0</v>
      </c>
      <c r="V270" s="93">
        <v>0</v>
      </c>
      <c r="W270" s="93">
        <v>0</v>
      </c>
      <c r="X270" s="93">
        <v>0</v>
      </c>
      <c r="Y270" s="93">
        <v>0</v>
      </c>
      <c r="Z270" s="93">
        <v>0</v>
      </c>
      <c r="AA270" s="93">
        <v>0</v>
      </c>
      <c r="AB270" s="93">
        <v>0</v>
      </c>
      <c r="AC270" s="93">
        <v>0</v>
      </c>
      <c r="AD270" s="93">
        <v>0</v>
      </c>
      <c r="AE270" s="93">
        <v>0</v>
      </c>
      <c r="AF270" s="93">
        <v>0</v>
      </c>
      <c r="AG270" s="93">
        <v>0</v>
      </c>
      <c r="AH270" s="93">
        <v>0</v>
      </c>
      <c r="AI270" s="93">
        <v>0</v>
      </c>
      <c r="AJ270" s="93">
        <v>0</v>
      </c>
      <c r="AK270" s="93">
        <v>0</v>
      </c>
      <c r="AL270" s="93">
        <v>0</v>
      </c>
      <c r="AM270" s="93">
        <v>0</v>
      </c>
      <c r="AN270" s="93">
        <v>0</v>
      </c>
      <c r="AO270" s="93">
        <v>0</v>
      </c>
      <c r="AP270" s="93">
        <v>0</v>
      </c>
      <c r="AQ270" s="93">
        <v>0</v>
      </c>
      <c r="AR270" s="93">
        <v>0</v>
      </c>
      <c r="AS270" s="93">
        <v>0</v>
      </c>
      <c r="AT270" s="93">
        <v>0</v>
      </c>
      <c r="AU270" s="93">
        <v>0</v>
      </c>
      <c r="AV270" s="93">
        <v>0</v>
      </c>
      <c r="AW270" s="93">
        <v>0</v>
      </c>
      <c r="AX270" s="93">
        <v>0</v>
      </c>
      <c r="AY270" s="93">
        <v>0</v>
      </c>
      <c r="AZ270" s="93">
        <v>0</v>
      </c>
    </row>
    <row r="271" spans="1:52" ht="12" customHeight="1" x14ac:dyDescent="0.45">
      <c r="A271" s="77" t="s">
        <v>48</v>
      </c>
      <c r="B271" s="94">
        <v>3.0783359464806785E-4</v>
      </c>
      <c r="C271" s="94">
        <v>3.1032061950402891E-4</v>
      </c>
      <c r="D271" s="94">
        <v>3.061319231545887E-4</v>
      </c>
      <c r="E271" s="94">
        <v>2.8250635542981868E-4</v>
      </c>
      <c r="F271" s="94">
        <v>2.9053883098890211E-4</v>
      </c>
      <c r="G271" s="94">
        <v>2.8958944926817782E-4</v>
      </c>
      <c r="H271" s="94">
        <v>2.7923505221666943E-4</v>
      </c>
      <c r="I271" s="94">
        <v>2.7159777644297951E-4</v>
      </c>
      <c r="J271" s="94">
        <v>2.7466390351938992E-4</v>
      </c>
      <c r="K271" s="94">
        <v>2.7077683364844918E-4</v>
      </c>
      <c r="L271" s="94">
        <v>2.7545801544348733E-4</v>
      </c>
      <c r="M271" s="94">
        <v>2.8479497427682962E-4</v>
      </c>
      <c r="N271" s="94">
        <v>3.034794149100525E-4</v>
      </c>
      <c r="O271" s="94">
        <v>2.8794304500812156E-4</v>
      </c>
      <c r="P271" s="94">
        <v>2.7800589253896543E-4</v>
      </c>
      <c r="Q271" s="94">
        <v>2.7969838145234502E-4</v>
      </c>
      <c r="R271" s="94">
        <v>2.8725623703980277E-4</v>
      </c>
      <c r="S271" s="94">
        <v>2.9070005282329177E-4</v>
      </c>
      <c r="T271" s="94">
        <v>2.9958299860701669E-4</v>
      </c>
      <c r="U271" s="94">
        <v>2.9858214047449004E-4</v>
      </c>
      <c r="V271" s="94">
        <v>2.9755871379562586E-4</v>
      </c>
      <c r="W271" s="94">
        <v>2.962153903689093E-4</v>
      </c>
      <c r="X271" s="94">
        <v>2.9773474197230415E-4</v>
      </c>
      <c r="Y271" s="94">
        <v>2.9880922978607334E-4</v>
      </c>
      <c r="Z271" s="94">
        <v>2.1005756556069855E-4</v>
      </c>
      <c r="AA271" s="94">
        <v>2.0607399826308914E-4</v>
      </c>
      <c r="AB271" s="94">
        <v>2.0207867893696967E-4</v>
      </c>
      <c r="AC271" s="94">
        <v>1.8466345353075489E-4</v>
      </c>
      <c r="AD271" s="94">
        <v>1.7904185961593663E-4</v>
      </c>
      <c r="AE271" s="94">
        <v>1.7044858343916194E-4</v>
      </c>
      <c r="AF271" s="94">
        <v>1.6696321060889074E-4</v>
      </c>
      <c r="AG271" s="94">
        <v>1.6126968001985514E-4</v>
      </c>
      <c r="AH271" s="94">
        <v>1.6079153128622232E-4</v>
      </c>
      <c r="AI271" s="94">
        <v>1.5951393617921489E-4</v>
      </c>
      <c r="AJ271" s="94">
        <v>1.5867174306822038E-4</v>
      </c>
      <c r="AK271" s="94">
        <v>1.5770019375429615E-4</v>
      </c>
      <c r="AL271" s="94">
        <v>1.3493469688900337E-4</v>
      </c>
      <c r="AM271" s="94">
        <v>1.343008365821715E-4</v>
      </c>
      <c r="AN271" s="94">
        <v>1.3397653068031662E-4</v>
      </c>
      <c r="AO271" s="94">
        <v>1.2811414876401792E-4</v>
      </c>
      <c r="AP271" s="94">
        <v>1.265318373437441E-4</v>
      </c>
      <c r="AQ271" s="94">
        <v>1.2234117477150593E-4</v>
      </c>
      <c r="AR271" s="94">
        <v>1.2159774183506704E-4</v>
      </c>
      <c r="AS271" s="94">
        <v>1.1993468923002094E-4</v>
      </c>
      <c r="AT271" s="94">
        <v>1.2075330879948414E-4</v>
      </c>
      <c r="AU271" s="94">
        <v>1.204510292225764E-4</v>
      </c>
      <c r="AV271" s="94">
        <v>1.2062363801737195E-4</v>
      </c>
      <c r="AW271" s="94">
        <v>1.2327991795600253E-4</v>
      </c>
      <c r="AX271" s="94">
        <v>1.2352358371808171E-4</v>
      </c>
      <c r="AY271" s="94">
        <v>1.2632171493734287E-4</v>
      </c>
      <c r="AZ271" s="94">
        <v>1.274945109646042E-4</v>
      </c>
    </row>
    <row r="272" spans="1:52" ht="12" customHeight="1" x14ac:dyDescent="0.45">
      <c r="A272" s="77" t="s">
        <v>51</v>
      </c>
      <c r="B272" s="94">
        <v>0</v>
      </c>
      <c r="C272" s="94">
        <v>0</v>
      </c>
      <c r="D272" s="94">
        <v>0</v>
      </c>
      <c r="E272" s="94">
        <v>0</v>
      </c>
      <c r="F272" s="94">
        <v>0</v>
      </c>
      <c r="G272" s="94">
        <v>0</v>
      </c>
      <c r="H272" s="94">
        <v>0</v>
      </c>
      <c r="I272" s="94">
        <v>0</v>
      </c>
      <c r="J272" s="94">
        <v>0</v>
      </c>
      <c r="K272" s="94">
        <v>0</v>
      </c>
      <c r="L272" s="94">
        <v>0</v>
      </c>
      <c r="M272" s="94">
        <v>0</v>
      </c>
      <c r="N272" s="94">
        <v>0</v>
      </c>
      <c r="O272" s="94">
        <v>0</v>
      </c>
      <c r="P272" s="94">
        <v>0</v>
      </c>
      <c r="Q272" s="94">
        <v>0</v>
      </c>
      <c r="R272" s="94">
        <v>0</v>
      </c>
      <c r="S272" s="94">
        <v>0</v>
      </c>
      <c r="T272" s="94">
        <v>0</v>
      </c>
      <c r="U272" s="94">
        <v>0</v>
      </c>
      <c r="V272" s="94">
        <v>0</v>
      </c>
      <c r="W272" s="94">
        <v>0</v>
      </c>
      <c r="X272" s="94">
        <v>0</v>
      </c>
      <c r="Y272" s="94">
        <v>0</v>
      </c>
      <c r="Z272" s="94">
        <v>0</v>
      </c>
      <c r="AA272" s="94">
        <v>0</v>
      </c>
      <c r="AB272" s="94">
        <v>0</v>
      </c>
      <c r="AC272" s="94">
        <v>0</v>
      </c>
      <c r="AD272" s="94">
        <v>0</v>
      </c>
      <c r="AE272" s="94">
        <v>0</v>
      </c>
      <c r="AF272" s="94">
        <v>0</v>
      </c>
      <c r="AG272" s="94">
        <v>0</v>
      </c>
      <c r="AH272" s="94">
        <v>0</v>
      </c>
      <c r="AI272" s="94">
        <v>0</v>
      </c>
      <c r="AJ272" s="94">
        <v>0</v>
      </c>
      <c r="AK272" s="94">
        <v>0</v>
      </c>
      <c r="AL272" s="94">
        <v>0</v>
      </c>
      <c r="AM272" s="94">
        <v>0</v>
      </c>
      <c r="AN272" s="94">
        <v>0</v>
      </c>
      <c r="AO272" s="94">
        <v>0</v>
      </c>
      <c r="AP272" s="94">
        <v>0</v>
      </c>
      <c r="AQ272" s="94">
        <v>0</v>
      </c>
      <c r="AR272" s="94">
        <v>0</v>
      </c>
      <c r="AS272" s="94">
        <v>0</v>
      </c>
      <c r="AT272" s="94">
        <v>0</v>
      </c>
      <c r="AU272" s="94">
        <v>0</v>
      </c>
      <c r="AV272" s="94">
        <v>0</v>
      </c>
      <c r="AW272" s="94">
        <v>0</v>
      </c>
      <c r="AX272" s="94">
        <v>0</v>
      </c>
      <c r="AY272" s="94">
        <v>0</v>
      </c>
      <c r="AZ272" s="94">
        <v>0</v>
      </c>
    </row>
    <row r="273" spans="1:52" ht="12" customHeight="1" x14ac:dyDescent="0.45">
      <c r="A273" s="77" t="s">
        <v>52</v>
      </c>
      <c r="B273" s="94">
        <v>0</v>
      </c>
      <c r="C273" s="94">
        <v>0</v>
      </c>
      <c r="D273" s="94">
        <v>0</v>
      </c>
      <c r="E273" s="94">
        <v>0</v>
      </c>
      <c r="F273" s="94">
        <v>0</v>
      </c>
      <c r="G273" s="94">
        <v>0</v>
      </c>
      <c r="H273" s="94">
        <v>0</v>
      </c>
      <c r="I273" s="94">
        <v>0</v>
      </c>
      <c r="J273" s="94">
        <v>0</v>
      </c>
      <c r="K273" s="94">
        <v>0</v>
      </c>
      <c r="L273" s="94">
        <v>0</v>
      </c>
      <c r="M273" s="94">
        <v>0</v>
      </c>
      <c r="N273" s="94">
        <v>0</v>
      </c>
      <c r="O273" s="94">
        <v>0</v>
      </c>
      <c r="P273" s="94">
        <v>0</v>
      </c>
      <c r="Q273" s="94">
        <v>0</v>
      </c>
      <c r="R273" s="94">
        <v>0</v>
      </c>
      <c r="S273" s="94">
        <v>0</v>
      </c>
      <c r="T273" s="94">
        <v>0</v>
      </c>
      <c r="U273" s="94">
        <v>0</v>
      </c>
      <c r="V273" s="94">
        <v>0</v>
      </c>
      <c r="W273" s="94">
        <v>0</v>
      </c>
      <c r="X273" s="94">
        <v>0</v>
      </c>
      <c r="Y273" s="94">
        <v>0</v>
      </c>
      <c r="Z273" s="94">
        <v>0</v>
      </c>
      <c r="AA273" s="94">
        <v>0</v>
      </c>
      <c r="AB273" s="94">
        <v>0</v>
      </c>
      <c r="AC273" s="94">
        <v>0</v>
      </c>
      <c r="AD273" s="94">
        <v>0</v>
      </c>
      <c r="AE273" s="94">
        <v>0</v>
      </c>
      <c r="AF273" s="94">
        <v>0</v>
      </c>
      <c r="AG273" s="94">
        <v>0</v>
      </c>
      <c r="AH273" s="94">
        <v>0</v>
      </c>
      <c r="AI273" s="94">
        <v>0</v>
      </c>
      <c r="AJ273" s="94">
        <v>0</v>
      </c>
      <c r="AK273" s="94">
        <v>0</v>
      </c>
      <c r="AL273" s="94">
        <v>0</v>
      </c>
      <c r="AM273" s="94">
        <v>0</v>
      </c>
      <c r="AN273" s="94">
        <v>0</v>
      </c>
      <c r="AO273" s="94">
        <v>0</v>
      </c>
      <c r="AP273" s="94">
        <v>0</v>
      </c>
      <c r="AQ273" s="94">
        <v>0</v>
      </c>
      <c r="AR273" s="94">
        <v>0</v>
      </c>
      <c r="AS273" s="94">
        <v>0</v>
      </c>
      <c r="AT273" s="94">
        <v>0</v>
      </c>
      <c r="AU273" s="94">
        <v>0</v>
      </c>
      <c r="AV273" s="94">
        <v>0</v>
      </c>
      <c r="AW273" s="94">
        <v>0</v>
      </c>
      <c r="AX273" s="94">
        <v>0</v>
      </c>
      <c r="AY273" s="94">
        <v>0</v>
      </c>
      <c r="AZ273" s="94">
        <v>0</v>
      </c>
    </row>
    <row r="274" spans="1:52" ht="12" customHeight="1" x14ac:dyDescent="0.45">
      <c r="A274" s="79" t="s">
        <v>53</v>
      </c>
      <c r="B274" s="95">
        <v>0</v>
      </c>
      <c r="C274" s="95">
        <v>0</v>
      </c>
      <c r="D274" s="95">
        <v>0</v>
      </c>
      <c r="E274" s="95">
        <v>0</v>
      </c>
      <c r="F274" s="95">
        <v>0</v>
      </c>
      <c r="G274" s="95">
        <v>0</v>
      </c>
      <c r="H274" s="95">
        <v>0</v>
      </c>
      <c r="I274" s="95">
        <v>0</v>
      </c>
      <c r="J274" s="95">
        <v>0</v>
      </c>
      <c r="K274" s="95">
        <v>0</v>
      </c>
      <c r="L274" s="95">
        <v>0</v>
      </c>
      <c r="M274" s="95">
        <v>0</v>
      </c>
      <c r="N274" s="95">
        <v>0</v>
      </c>
      <c r="O274" s="95">
        <v>0</v>
      </c>
      <c r="P274" s="95">
        <v>0</v>
      </c>
      <c r="Q274" s="95">
        <v>0</v>
      </c>
      <c r="R274" s="95">
        <v>0</v>
      </c>
      <c r="S274" s="95">
        <v>0</v>
      </c>
      <c r="T274" s="95">
        <v>0</v>
      </c>
      <c r="U274" s="95">
        <v>0</v>
      </c>
      <c r="V274" s="95">
        <v>0</v>
      </c>
      <c r="W274" s="95">
        <v>0</v>
      </c>
      <c r="X274" s="95">
        <v>0</v>
      </c>
      <c r="Y274" s="95">
        <v>0</v>
      </c>
      <c r="Z274" s="95">
        <v>0</v>
      </c>
      <c r="AA274" s="95">
        <v>0</v>
      </c>
      <c r="AB274" s="95">
        <v>0</v>
      </c>
      <c r="AC274" s="95">
        <v>0</v>
      </c>
      <c r="AD274" s="95">
        <v>0</v>
      </c>
      <c r="AE274" s="95">
        <v>0</v>
      </c>
      <c r="AF274" s="95">
        <v>0</v>
      </c>
      <c r="AG274" s="95">
        <v>0</v>
      </c>
      <c r="AH274" s="95">
        <v>0</v>
      </c>
      <c r="AI274" s="95">
        <v>0</v>
      </c>
      <c r="AJ274" s="95">
        <v>0</v>
      </c>
      <c r="AK274" s="95">
        <v>0</v>
      </c>
      <c r="AL274" s="95">
        <v>0</v>
      </c>
      <c r="AM274" s="95">
        <v>0</v>
      </c>
      <c r="AN274" s="95">
        <v>0</v>
      </c>
      <c r="AO274" s="95">
        <v>0</v>
      </c>
      <c r="AP274" s="95">
        <v>0</v>
      </c>
      <c r="AQ274" s="95">
        <v>0</v>
      </c>
      <c r="AR274" s="95">
        <v>0</v>
      </c>
      <c r="AS274" s="95">
        <v>0</v>
      </c>
      <c r="AT274" s="95">
        <v>0</v>
      </c>
      <c r="AU274" s="95">
        <v>0</v>
      </c>
      <c r="AV274" s="95">
        <v>0</v>
      </c>
      <c r="AW274" s="95">
        <v>0</v>
      </c>
      <c r="AX274" s="95">
        <v>0</v>
      </c>
      <c r="AY274" s="95">
        <v>0</v>
      </c>
      <c r="AZ274" s="95">
        <v>0</v>
      </c>
    </row>
    <row r="275" spans="1:52" ht="12" customHeight="1" x14ac:dyDescent="0.45">
      <c r="A275" s="96" t="s">
        <v>54</v>
      </c>
      <c r="B275" s="97">
        <v>5.5618554581033292E-2</v>
      </c>
      <c r="C275" s="97">
        <v>5.3723282405713273E-2</v>
      </c>
      <c r="D275" s="97">
        <v>5.3318978686605352E-2</v>
      </c>
      <c r="E275" s="97">
        <v>5.5718940796259019E-2</v>
      </c>
      <c r="F275" s="97">
        <v>4.9998713898955917E-2</v>
      </c>
      <c r="G275" s="97">
        <v>4.6626706451415971E-2</v>
      </c>
      <c r="H275" s="97">
        <v>4.8697758212102232E-2</v>
      </c>
      <c r="I275" s="97">
        <v>4.763329299258183E-2</v>
      </c>
      <c r="J275" s="97">
        <v>5.0024929556953771E-2</v>
      </c>
      <c r="K275" s="97">
        <v>4.5903754211412601E-2</v>
      </c>
      <c r="L275" s="97">
        <v>4.8292124389435101E-2</v>
      </c>
      <c r="M275" s="97">
        <v>5.1176514758833232E-2</v>
      </c>
      <c r="N275" s="97">
        <v>5.4961481666510992E-2</v>
      </c>
      <c r="O275" s="97">
        <v>5.3401906347636474E-2</v>
      </c>
      <c r="P275" s="97">
        <v>5.2716325782080277E-2</v>
      </c>
      <c r="Q275" s="97">
        <v>5.6382954332892511E-2</v>
      </c>
      <c r="R275" s="97">
        <v>5.7528523864522702E-2</v>
      </c>
      <c r="S275" s="97">
        <v>5.8606418467668751E-2</v>
      </c>
      <c r="T275" s="97">
        <v>5.9824798093396921E-2</v>
      </c>
      <c r="U275" s="97">
        <v>5.9818467443505684E-2</v>
      </c>
      <c r="V275" s="97">
        <v>5.9649874710870701E-2</v>
      </c>
      <c r="W275" s="97">
        <v>5.9629350507475955E-2</v>
      </c>
      <c r="X275" s="97">
        <v>6.0133818375093601E-2</v>
      </c>
      <c r="Y275" s="97">
        <v>5.7846214479959239E-2</v>
      </c>
      <c r="Z275" s="97">
        <v>5.7808024889465522E-2</v>
      </c>
      <c r="AA275" s="97">
        <v>5.7799661415433794E-2</v>
      </c>
      <c r="AB275" s="97">
        <v>5.7685977570983329E-2</v>
      </c>
      <c r="AC275" s="97">
        <v>5.7749892083024369E-2</v>
      </c>
      <c r="AD275" s="97">
        <v>5.755902409688287E-2</v>
      </c>
      <c r="AE275" s="97">
        <v>5.7652070301579525E-2</v>
      </c>
      <c r="AF275" s="97">
        <v>5.7581544586350064E-2</v>
      </c>
      <c r="AG275" s="97">
        <v>5.7588789625252088E-2</v>
      </c>
      <c r="AH275" s="97">
        <v>5.8092340244867445E-2</v>
      </c>
      <c r="AI275" s="97">
        <v>5.8381087789667184E-2</v>
      </c>
      <c r="AJ275" s="97">
        <v>5.8880269404272163E-2</v>
      </c>
      <c r="AK275" s="97">
        <v>5.932387816488046E-2</v>
      </c>
      <c r="AL275" s="97">
        <v>5.9337267945347098E-2</v>
      </c>
      <c r="AM275" s="97">
        <v>6.014615281394825E-2</v>
      </c>
      <c r="AN275" s="97">
        <v>6.0270225356350404E-2</v>
      </c>
      <c r="AO275" s="97">
        <v>6.0956565237619179E-2</v>
      </c>
      <c r="AP275" s="97">
        <v>6.1744568002375197E-2</v>
      </c>
      <c r="AQ275" s="97">
        <v>6.2113065649242856E-2</v>
      </c>
      <c r="AR275" s="97">
        <v>6.2836194968667367E-2</v>
      </c>
      <c r="AS275" s="97">
        <v>6.3481504146984058E-2</v>
      </c>
      <c r="AT275" s="97">
        <v>6.4375833371375396E-2</v>
      </c>
      <c r="AU275" s="97">
        <v>6.4544307257203906E-2</v>
      </c>
      <c r="AV275" s="97">
        <v>6.5380141896173916E-2</v>
      </c>
      <c r="AW275" s="97">
        <v>6.7130998600700403E-2</v>
      </c>
      <c r="AX275" s="97">
        <v>6.7798821747566768E-2</v>
      </c>
      <c r="AY275" s="97">
        <v>6.9802033014818271E-2</v>
      </c>
      <c r="AZ275" s="97">
        <v>7.106604174619513E-2</v>
      </c>
    </row>
    <row r="276" spans="1:52" ht="12" customHeight="1" x14ac:dyDescent="0.45">
      <c r="A276" s="96" t="s">
        <v>58</v>
      </c>
      <c r="B276" s="97">
        <v>0.78167296523738949</v>
      </c>
      <c r="C276" s="97">
        <v>0.79470903370804824</v>
      </c>
      <c r="D276" s="97">
        <v>0.80133670322594208</v>
      </c>
      <c r="E276" s="97">
        <v>0.79653826143099615</v>
      </c>
      <c r="F276" s="97">
        <v>0.77944415080387497</v>
      </c>
      <c r="G276" s="97">
        <v>0.76329239763519152</v>
      </c>
      <c r="H276" s="97">
        <v>0.7661572823571946</v>
      </c>
      <c r="I276" s="97">
        <v>0.74285772165723274</v>
      </c>
      <c r="J276" s="97">
        <v>0.74930683664203979</v>
      </c>
      <c r="K276" s="97">
        <v>0.75344177526341161</v>
      </c>
      <c r="L276" s="97">
        <v>0.74918133459414127</v>
      </c>
      <c r="M276" s="97">
        <v>0.76429981409331038</v>
      </c>
      <c r="N276" s="97">
        <v>0.79178438929818185</v>
      </c>
      <c r="O276" s="97">
        <v>0.78169590766152686</v>
      </c>
      <c r="P276" s="97">
        <v>0.76736553927932072</v>
      </c>
      <c r="Q276" s="97">
        <v>0.76612042268395231</v>
      </c>
      <c r="R276" s="97">
        <v>0.76558681438454246</v>
      </c>
      <c r="S276" s="97">
        <v>0.76572956164316297</v>
      </c>
      <c r="T276" s="97">
        <v>0.75878995723902509</v>
      </c>
      <c r="U276" s="97">
        <v>0.75717787603591646</v>
      </c>
      <c r="V276" s="97">
        <v>0.7571138981498593</v>
      </c>
      <c r="W276" s="97">
        <v>0.75698977026809844</v>
      </c>
      <c r="X276" s="97">
        <v>0.75472372091053741</v>
      </c>
      <c r="Y276" s="97">
        <v>0.76121566069828916</v>
      </c>
      <c r="Z276" s="97">
        <v>0.76146927119113317</v>
      </c>
      <c r="AA276" s="97">
        <v>0.76153121752049768</v>
      </c>
      <c r="AB276" s="97">
        <v>0.76161191563155917</v>
      </c>
      <c r="AC276" s="97">
        <v>0.76136745981062659</v>
      </c>
      <c r="AD276" s="97">
        <v>0.7613569166828853</v>
      </c>
      <c r="AE276" s="97">
        <v>0.76031679443363931</v>
      </c>
      <c r="AF276" s="97">
        <v>0.75981099576206734</v>
      </c>
      <c r="AG276" s="97">
        <v>0.75942587866173106</v>
      </c>
      <c r="AH276" s="97">
        <v>0.75698247559688092</v>
      </c>
      <c r="AI276" s="97">
        <v>0.75561693854539025</v>
      </c>
      <c r="AJ276" s="97">
        <v>0.75353776929879035</v>
      </c>
      <c r="AK276" s="97">
        <v>0.75199662501316766</v>
      </c>
      <c r="AL276" s="97">
        <v>0.75168421669866714</v>
      </c>
      <c r="AM276" s="97">
        <v>0.74919032213491177</v>
      </c>
      <c r="AN276" s="97">
        <v>0.74863437912242126</v>
      </c>
      <c r="AO276" s="97">
        <v>0.74666140977306328</v>
      </c>
      <c r="AP276" s="97">
        <v>0.74436154475341876</v>
      </c>
      <c r="AQ276" s="97">
        <v>0.74275550794732559</v>
      </c>
      <c r="AR276" s="97">
        <v>0.74033175744552882</v>
      </c>
      <c r="AS276" s="97">
        <v>0.73795477154622191</v>
      </c>
      <c r="AT276" s="97">
        <v>0.73492575886685885</v>
      </c>
      <c r="AU276" s="97">
        <v>0.733206060813409</v>
      </c>
      <c r="AV276" s="97">
        <v>0.72992601623923159</v>
      </c>
      <c r="AW276" s="97">
        <v>0.72488860187709192</v>
      </c>
      <c r="AX276" s="97">
        <v>0.72183950903807992</v>
      </c>
      <c r="AY276" s="97">
        <v>0.71458497986879499</v>
      </c>
      <c r="AZ276" s="97">
        <v>0.70972805511680148</v>
      </c>
    </row>
    <row r="277" spans="1:52" ht="12" customHeight="1" x14ac:dyDescent="0.45">
      <c r="A277" s="96" t="s">
        <v>61</v>
      </c>
      <c r="B277" s="97">
        <v>4.695841335757317E-2</v>
      </c>
      <c r="C277" s="97">
        <v>4.7347279190632141E-2</v>
      </c>
      <c r="D277" s="97">
        <v>4.5332350244259245E-2</v>
      </c>
      <c r="E277" s="97">
        <v>4.4920657051570681E-2</v>
      </c>
      <c r="F277" s="97">
        <v>4.4792590223511168E-2</v>
      </c>
      <c r="G277" s="97">
        <v>4.4145727944213231E-2</v>
      </c>
      <c r="H277" s="97">
        <v>4.3581180831779642E-2</v>
      </c>
      <c r="I277" s="97">
        <v>4.1730652543987133E-2</v>
      </c>
      <c r="J277" s="97">
        <v>4.257576239668999E-2</v>
      </c>
      <c r="K277" s="97">
        <v>4.2263445578675937E-2</v>
      </c>
      <c r="L277" s="97">
        <v>4.1805053263198354E-2</v>
      </c>
      <c r="M277" s="97">
        <v>4.3196365880926797E-2</v>
      </c>
      <c r="N277" s="97">
        <v>4.4976102780209887E-2</v>
      </c>
      <c r="O277" s="97">
        <v>4.3720853028032233E-2</v>
      </c>
      <c r="P277" s="97">
        <v>4.2927407935934747E-2</v>
      </c>
      <c r="Q277" s="97">
        <v>4.1852281691725002E-2</v>
      </c>
      <c r="R277" s="97">
        <v>4.2042745544676213E-2</v>
      </c>
      <c r="S277" s="97">
        <v>4.2636767788641762E-2</v>
      </c>
      <c r="T277" s="97">
        <v>4.3581039182115699E-2</v>
      </c>
      <c r="U277" s="97">
        <v>4.3560360200355558E-2</v>
      </c>
      <c r="V277" s="97">
        <v>4.3378716859801096E-2</v>
      </c>
      <c r="W277" s="97">
        <v>4.3403778812987362E-2</v>
      </c>
      <c r="X277" s="97">
        <v>4.3723737818961078E-2</v>
      </c>
      <c r="Y277" s="97">
        <v>4.20389199087539E-2</v>
      </c>
      <c r="Z277" s="97">
        <v>4.1951741402823227E-2</v>
      </c>
      <c r="AA277" s="97">
        <v>4.1888457952409364E-2</v>
      </c>
      <c r="AB277" s="97">
        <v>4.1823873179460645E-2</v>
      </c>
      <c r="AC277" s="97">
        <v>4.185391890302053E-2</v>
      </c>
      <c r="AD277" s="97">
        <v>4.1802789445020333E-2</v>
      </c>
      <c r="AE277" s="97">
        <v>4.1887859549306981E-2</v>
      </c>
      <c r="AF277" s="97">
        <v>4.1864418593480383E-2</v>
      </c>
      <c r="AG277" s="97">
        <v>4.1898767839130456E-2</v>
      </c>
      <c r="AH277" s="97">
        <v>4.2266695726095434E-2</v>
      </c>
      <c r="AI277" s="97">
        <v>4.2505577210668936E-2</v>
      </c>
      <c r="AJ277" s="97">
        <v>4.2898616842296233E-2</v>
      </c>
      <c r="AK277" s="97">
        <v>4.3241921897700736E-2</v>
      </c>
      <c r="AL277" s="97">
        <v>4.3305834523874549E-2</v>
      </c>
      <c r="AM277" s="97">
        <v>4.3897288236400905E-2</v>
      </c>
      <c r="AN277" s="97">
        <v>4.4026086526555479E-2</v>
      </c>
      <c r="AO277" s="97">
        <v>4.4510062931030617E-2</v>
      </c>
      <c r="AP277" s="97">
        <v>4.5061062936564748E-2</v>
      </c>
      <c r="AQ277" s="97">
        <v>4.5336867915294558E-2</v>
      </c>
      <c r="AR277" s="97">
        <v>4.5820133752521357E-2</v>
      </c>
      <c r="AS277" s="97">
        <v>4.6249297531911551E-2</v>
      </c>
      <c r="AT277" s="97">
        <v>4.681012039917818E-2</v>
      </c>
      <c r="AU277" s="97">
        <v>4.6898092939873272E-2</v>
      </c>
      <c r="AV277" s="97">
        <v>4.7378208668327274E-2</v>
      </c>
      <c r="AW277" s="97">
        <v>4.8409412652926788E-2</v>
      </c>
      <c r="AX277" s="97">
        <v>4.8676380032390887E-2</v>
      </c>
      <c r="AY277" s="97">
        <v>4.9461159320093664E-2</v>
      </c>
      <c r="AZ277" s="97">
        <v>4.9829881642639733E-2</v>
      </c>
    </row>
    <row r="278" spans="1:52" ht="12" customHeight="1" x14ac:dyDescent="0.45">
      <c r="A278" s="110" t="s">
        <v>64</v>
      </c>
      <c r="B278" s="114">
        <v>2.8822125857500925E-2</v>
      </c>
      <c r="C278" s="114">
        <v>2.7638688471858883E-2</v>
      </c>
      <c r="D278" s="114">
        <v>2.6148993439529134E-2</v>
      </c>
      <c r="E278" s="114">
        <v>2.6625765054225915E-2</v>
      </c>
      <c r="F278" s="114">
        <v>2.6346685870012345E-2</v>
      </c>
      <c r="G278" s="114">
        <v>2.504623072899221E-2</v>
      </c>
      <c r="H278" s="114">
        <v>2.489448840680239E-2</v>
      </c>
      <c r="I278" s="114">
        <v>2.41817756176291E-2</v>
      </c>
      <c r="J278" s="114">
        <v>2.533030195941971E-2</v>
      </c>
      <c r="K278" s="114">
        <v>1.9886244450982343E-2</v>
      </c>
      <c r="L278" s="114">
        <v>2.4059068697303034E-2</v>
      </c>
      <c r="M278" s="114">
        <v>2.5445580598150566E-2</v>
      </c>
      <c r="N278" s="114">
        <v>2.3928488795996555E-2</v>
      </c>
      <c r="O278" s="114">
        <v>2.450663557760677E-2</v>
      </c>
      <c r="P278" s="114">
        <v>2.3462602448618967E-2</v>
      </c>
      <c r="Q278" s="114">
        <v>2.2676711092312674E-2</v>
      </c>
      <c r="R278" s="114">
        <v>2.3351780432708431E-2</v>
      </c>
      <c r="S278" s="114">
        <v>2.3786171603040484E-2</v>
      </c>
      <c r="T278" s="114">
        <v>2.3368158696139656E-2</v>
      </c>
      <c r="U278" s="114">
        <v>2.319629912010291E-2</v>
      </c>
      <c r="V278" s="114">
        <v>2.31588088859189E-2</v>
      </c>
      <c r="W278" s="114">
        <v>2.3113266966555673E-2</v>
      </c>
      <c r="X278" s="114">
        <v>2.2971906012939795E-2</v>
      </c>
      <c r="Y278" s="114">
        <v>1.9164452105018839E-2</v>
      </c>
      <c r="Z278" s="114">
        <v>1.8988690936528815E-2</v>
      </c>
      <c r="AA278" s="114">
        <v>1.8812182706765143E-2</v>
      </c>
      <c r="AB278" s="114">
        <v>1.8663831080275448E-2</v>
      </c>
      <c r="AC278" s="114">
        <v>1.8513905553002131E-2</v>
      </c>
      <c r="AD278" s="114">
        <v>1.8312891269876619E-2</v>
      </c>
      <c r="AE278" s="114">
        <v>1.8279840467970907E-2</v>
      </c>
      <c r="AF278" s="114">
        <v>1.8061424656475554E-2</v>
      </c>
      <c r="AG278" s="114">
        <v>1.8042487802041565E-2</v>
      </c>
      <c r="AH278" s="114">
        <v>1.8047342822858192E-2</v>
      </c>
      <c r="AI278" s="114">
        <v>1.8088304443857676E-2</v>
      </c>
      <c r="AJ278" s="114">
        <v>1.8083646363533944E-2</v>
      </c>
      <c r="AK278" s="114">
        <v>1.8128984791373159E-2</v>
      </c>
      <c r="AL278" s="114">
        <v>1.7747247496964963E-2</v>
      </c>
      <c r="AM278" s="114">
        <v>1.7768541700811338E-2</v>
      </c>
      <c r="AN278" s="114">
        <v>1.7005840015601577E-2</v>
      </c>
      <c r="AO278" s="114">
        <v>1.7023365114202649E-2</v>
      </c>
      <c r="AP278" s="114">
        <v>1.7030636121613183E-2</v>
      </c>
      <c r="AQ278" s="114">
        <v>1.6930773956543837E-2</v>
      </c>
      <c r="AR278" s="114">
        <v>1.6845456057591413E-2</v>
      </c>
      <c r="AS278" s="114">
        <v>1.672575423273474E-2</v>
      </c>
      <c r="AT278" s="114">
        <v>1.6543406260777292E-2</v>
      </c>
      <c r="AU278" s="114">
        <v>1.6217171560925073E-2</v>
      </c>
      <c r="AV278" s="114">
        <v>1.6072878235702054E-2</v>
      </c>
      <c r="AW278" s="114">
        <v>1.6102081582830101E-2</v>
      </c>
      <c r="AX278" s="114">
        <v>1.585855581960658E-2</v>
      </c>
      <c r="AY278" s="114">
        <v>1.5293129508731698E-2</v>
      </c>
      <c r="AZ278" s="114">
        <v>1.4605856684183596E-2</v>
      </c>
    </row>
    <row r="279" spans="1:52" ht="12" customHeight="1" x14ac:dyDescent="0.45">
      <c r="A279" s="112" t="s">
        <v>42</v>
      </c>
      <c r="B279" s="115">
        <v>8.6620107371855021E-2</v>
      </c>
      <c r="C279" s="115">
        <v>7.627139560424355E-2</v>
      </c>
      <c r="D279" s="115">
        <v>7.3556842480509699E-2</v>
      </c>
      <c r="E279" s="115">
        <v>7.5913869311518473E-2</v>
      </c>
      <c r="F279" s="115">
        <v>9.9127320372656785E-2</v>
      </c>
      <c r="G279" s="115">
        <v>0.1205993477909189</v>
      </c>
      <c r="H279" s="115">
        <v>0.11639005513990439</v>
      </c>
      <c r="I279" s="115">
        <v>0.14332495941212628</v>
      </c>
      <c r="J279" s="115">
        <v>0.13248750554137739</v>
      </c>
      <c r="K279" s="115">
        <v>0.138234003661869</v>
      </c>
      <c r="L279" s="115">
        <v>0.13638696104047865</v>
      </c>
      <c r="M279" s="115">
        <v>0.11559692969450219</v>
      </c>
      <c r="N279" s="115">
        <v>8.4046058044190561E-2</v>
      </c>
      <c r="O279" s="115">
        <v>9.6386754340189812E-2</v>
      </c>
      <c r="P279" s="115">
        <v>0.11325011866150633</v>
      </c>
      <c r="Q279" s="115">
        <v>0.11268793181766522</v>
      </c>
      <c r="R279" s="115">
        <v>0.11120287953651047</v>
      </c>
      <c r="S279" s="115">
        <v>0.10895038044466274</v>
      </c>
      <c r="T279" s="115">
        <v>0.11413646379071556</v>
      </c>
      <c r="U279" s="115">
        <v>0.11594841505964472</v>
      </c>
      <c r="V279" s="115">
        <v>0.11640114267975446</v>
      </c>
      <c r="W279" s="115">
        <v>0.11656761805451367</v>
      </c>
      <c r="X279" s="115">
        <v>0.11814908214049606</v>
      </c>
      <c r="Y279" s="115">
        <v>0.11943594357819264</v>
      </c>
      <c r="Z279" s="115">
        <v>0.11957221401448857</v>
      </c>
      <c r="AA279" s="115">
        <v>0.11976240640663101</v>
      </c>
      <c r="AB279" s="115">
        <v>0.12001232385878462</v>
      </c>
      <c r="AC279" s="115">
        <v>0.12033016019679568</v>
      </c>
      <c r="AD279" s="115">
        <v>0.1207893366457192</v>
      </c>
      <c r="AE279" s="115">
        <v>0.12169298666406402</v>
      </c>
      <c r="AF279" s="115">
        <v>0.12251465319101777</v>
      </c>
      <c r="AG279" s="115">
        <v>0.12288280639182494</v>
      </c>
      <c r="AH279" s="115">
        <v>0.1244503540780118</v>
      </c>
      <c r="AI279" s="115">
        <v>0.1252485780742367</v>
      </c>
      <c r="AJ279" s="115">
        <v>0.12644102634803914</v>
      </c>
      <c r="AK279" s="115">
        <v>0.12715088993912371</v>
      </c>
      <c r="AL279" s="115">
        <v>0.12779049863825709</v>
      </c>
      <c r="AM279" s="115">
        <v>0.12886339427734556</v>
      </c>
      <c r="AN279" s="115">
        <v>0.12992949244839092</v>
      </c>
      <c r="AO279" s="115">
        <v>0.13072048279532036</v>
      </c>
      <c r="AP279" s="115">
        <v>0.13167565634868447</v>
      </c>
      <c r="AQ279" s="115">
        <v>0.13274144335682159</v>
      </c>
      <c r="AR279" s="115">
        <v>0.1340448600338561</v>
      </c>
      <c r="AS279" s="115">
        <v>0.13546873785291777</v>
      </c>
      <c r="AT279" s="115">
        <v>0.13722412779301071</v>
      </c>
      <c r="AU279" s="115">
        <v>0.13901391639936608</v>
      </c>
      <c r="AV279" s="115">
        <v>0.14112213132254786</v>
      </c>
      <c r="AW279" s="115">
        <v>0.14334562536849482</v>
      </c>
      <c r="AX279" s="115">
        <v>0.14570320977863788</v>
      </c>
      <c r="AY279" s="115">
        <v>0.15073237657262401</v>
      </c>
      <c r="AZ279" s="115">
        <v>0.15464267029921538</v>
      </c>
    </row>
    <row r="280" spans="1:52" ht="12" customHeight="1" x14ac:dyDescent="0.45">
      <c r="A280" s="91" t="s">
        <v>12</v>
      </c>
      <c r="B280" s="92">
        <v>1</v>
      </c>
      <c r="C280" s="92">
        <v>1</v>
      </c>
      <c r="D280" s="92">
        <v>1</v>
      </c>
      <c r="E280" s="92">
        <v>1</v>
      </c>
      <c r="F280" s="92">
        <v>1</v>
      </c>
      <c r="G280" s="92">
        <v>1</v>
      </c>
      <c r="H280" s="92">
        <v>1</v>
      </c>
      <c r="I280" s="92">
        <v>1</v>
      </c>
      <c r="J280" s="92">
        <v>1</v>
      </c>
      <c r="K280" s="92">
        <v>1</v>
      </c>
      <c r="L280" s="92">
        <v>1</v>
      </c>
      <c r="M280" s="92">
        <v>1</v>
      </c>
      <c r="N280" s="92">
        <v>1</v>
      </c>
      <c r="O280" s="92">
        <v>1</v>
      </c>
      <c r="P280" s="92">
        <v>1</v>
      </c>
      <c r="Q280" s="92">
        <v>1</v>
      </c>
      <c r="R280" s="92">
        <v>1</v>
      </c>
      <c r="S280" s="92">
        <v>1</v>
      </c>
      <c r="T280" s="92">
        <v>1</v>
      </c>
      <c r="U280" s="92">
        <v>1</v>
      </c>
      <c r="V280" s="92">
        <v>1</v>
      </c>
      <c r="W280" s="92">
        <v>1</v>
      </c>
      <c r="X280" s="92">
        <v>1</v>
      </c>
      <c r="Y280" s="92">
        <v>1</v>
      </c>
      <c r="Z280" s="92">
        <v>1</v>
      </c>
      <c r="AA280" s="92">
        <v>1</v>
      </c>
      <c r="AB280" s="92">
        <v>1</v>
      </c>
      <c r="AC280" s="92">
        <v>1</v>
      </c>
      <c r="AD280" s="92">
        <v>1</v>
      </c>
      <c r="AE280" s="92">
        <v>1</v>
      </c>
      <c r="AF280" s="92">
        <v>1</v>
      </c>
      <c r="AG280" s="92">
        <v>1</v>
      </c>
      <c r="AH280" s="92">
        <v>1</v>
      </c>
      <c r="AI280" s="92">
        <v>1</v>
      </c>
      <c r="AJ280" s="92">
        <v>1</v>
      </c>
      <c r="AK280" s="92">
        <v>1</v>
      </c>
      <c r="AL280" s="92">
        <v>1</v>
      </c>
      <c r="AM280" s="92">
        <v>1</v>
      </c>
      <c r="AN280" s="92">
        <v>1</v>
      </c>
      <c r="AO280" s="92">
        <v>1</v>
      </c>
      <c r="AP280" s="92">
        <v>1</v>
      </c>
      <c r="AQ280" s="92">
        <v>1</v>
      </c>
      <c r="AR280" s="92">
        <v>1</v>
      </c>
      <c r="AS280" s="92">
        <v>1</v>
      </c>
      <c r="AT280" s="92">
        <v>1</v>
      </c>
      <c r="AU280" s="92">
        <v>1</v>
      </c>
      <c r="AV280" s="92">
        <v>1</v>
      </c>
      <c r="AW280" s="92">
        <v>1</v>
      </c>
      <c r="AX280" s="92">
        <v>1</v>
      </c>
      <c r="AY280" s="92">
        <v>1</v>
      </c>
      <c r="AZ280" s="92">
        <v>1</v>
      </c>
    </row>
    <row r="281" spans="1:52" ht="12" customHeight="1" x14ac:dyDescent="0.45">
      <c r="A281" s="69" t="s">
        <v>47</v>
      </c>
      <c r="B281" s="93">
        <v>0</v>
      </c>
      <c r="C281" s="93">
        <v>0</v>
      </c>
      <c r="D281" s="93">
        <v>0</v>
      </c>
      <c r="E281" s="93">
        <v>0</v>
      </c>
      <c r="F281" s="93">
        <v>0</v>
      </c>
      <c r="G281" s="93">
        <v>0</v>
      </c>
      <c r="H281" s="93">
        <v>0</v>
      </c>
      <c r="I281" s="93">
        <v>0</v>
      </c>
      <c r="J281" s="93">
        <v>0</v>
      </c>
      <c r="K281" s="93">
        <v>0</v>
      </c>
      <c r="L281" s="93">
        <v>0</v>
      </c>
      <c r="M281" s="93">
        <v>0</v>
      </c>
      <c r="N281" s="93">
        <v>0</v>
      </c>
      <c r="O281" s="93">
        <v>0</v>
      </c>
      <c r="P281" s="93">
        <v>0</v>
      </c>
      <c r="Q281" s="93">
        <v>0</v>
      </c>
      <c r="R281" s="93">
        <v>0</v>
      </c>
      <c r="S281" s="93">
        <v>0</v>
      </c>
      <c r="T281" s="93">
        <v>0</v>
      </c>
      <c r="U281" s="93">
        <v>0</v>
      </c>
      <c r="V281" s="93">
        <v>0</v>
      </c>
      <c r="W281" s="93">
        <v>0</v>
      </c>
      <c r="X281" s="93">
        <v>0</v>
      </c>
      <c r="Y281" s="93">
        <v>0</v>
      </c>
      <c r="Z281" s="93">
        <v>0</v>
      </c>
      <c r="AA281" s="93">
        <v>0</v>
      </c>
      <c r="AB281" s="93">
        <v>0</v>
      </c>
      <c r="AC281" s="93">
        <v>0</v>
      </c>
      <c r="AD281" s="93">
        <v>0</v>
      </c>
      <c r="AE281" s="93">
        <v>0</v>
      </c>
      <c r="AF281" s="93">
        <v>0</v>
      </c>
      <c r="AG281" s="93">
        <v>0</v>
      </c>
      <c r="AH281" s="93">
        <v>0</v>
      </c>
      <c r="AI281" s="93">
        <v>0</v>
      </c>
      <c r="AJ281" s="93">
        <v>0</v>
      </c>
      <c r="AK281" s="93">
        <v>0</v>
      </c>
      <c r="AL281" s="93">
        <v>0</v>
      </c>
      <c r="AM281" s="93">
        <v>0</v>
      </c>
      <c r="AN281" s="93">
        <v>0</v>
      </c>
      <c r="AO281" s="93">
        <v>0</v>
      </c>
      <c r="AP281" s="93">
        <v>0</v>
      </c>
      <c r="AQ281" s="93">
        <v>0</v>
      </c>
      <c r="AR281" s="93">
        <v>0</v>
      </c>
      <c r="AS281" s="93">
        <v>0</v>
      </c>
      <c r="AT281" s="93">
        <v>0</v>
      </c>
      <c r="AU281" s="93">
        <v>0</v>
      </c>
      <c r="AV281" s="93">
        <v>0</v>
      </c>
      <c r="AW281" s="93">
        <v>0</v>
      </c>
      <c r="AX281" s="93">
        <v>0</v>
      </c>
      <c r="AY281" s="93">
        <v>0</v>
      </c>
      <c r="AZ281" s="93">
        <v>0</v>
      </c>
    </row>
    <row r="282" spans="1:52" ht="12" customHeight="1" x14ac:dyDescent="0.45">
      <c r="A282" s="77" t="s">
        <v>48</v>
      </c>
      <c r="B282" s="94">
        <v>2.3489262612460754E-3</v>
      </c>
      <c r="C282" s="94">
        <v>2.31813875699279E-3</v>
      </c>
      <c r="D282" s="94">
        <v>2.3852204780997603E-3</v>
      </c>
      <c r="E282" s="94">
        <v>2.2408239727157156E-3</v>
      </c>
      <c r="F282" s="94">
        <v>2.2452754586475242E-3</v>
      </c>
      <c r="G282" s="94">
        <v>2.380051536349603E-3</v>
      </c>
      <c r="H282" s="94">
        <v>2.3530050848817085E-3</v>
      </c>
      <c r="I282" s="94">
        <v>2.3580358760788411E-3</v>
      </c>
      <c r="J282" s="94">
        <v>2.4098284362444366E-3</v>
      </c>
      <c r="K282" s="94">
        <v>2.5428261385001634E-3</v>
      </c>
      <c r="L282" s="94">
        <v>2.4176659804954858E-3</v>
      </c>
      <c r="M282" s="94">
        <v>2.4975692606471409E-3</v>
      </c>
      <c r="N282" s="94">
        <v>2.6090950703689048E-3</v>
      </c>
      <c r="O282" s="94">
        <v>2.6503673555717255E-3</v>
      </c>
      <c r="P282" s="94">
        <v>2.5651062406631306E-3</v>
      </c>
      <c r="Q282" s="94">
        <v>2.5701129074096325E-3</v>
      </c>
      <c r="R282" s="94">
        <v>2.4998094917468368E-3</v>
      </c>
      <c r="S282" s="94">
        <v>2.4545303709726423E-3</v>
      </c>
      <c r="T282" s="94">
        <v>2.4045408165208749E-3</v>
      </c>
      <c r="U282" s="94">
        <v>2.22236030184741E-3</v>
      </c>
      <c r="V282" s="94">
        <v>2.184679666515317E-3</v>
      </c>
      <c r="W282" s="94">
        <v>2.1585259527004803E-3</v>
      </c>
      <c r="X282" s="94">
        <v>2.1454279643370482E-3</v>
      </c>
      <c r="Y282" s="94">
        <v>2.0939784514061328E-3</v>
      </c>
      <c r="Z282" s="94">
        <v>1.6436923102741649E-3</v>
      </c>
      <c r="AA282" s="94">
        <v>1.5677677486582871E-3</v>
      </c>
      <c r="AB282" s="94">
        <v>1.5052087948502471E-3</v>
      </c>
      <c r="AC282" s="94">
        <v>1.4356426160122943E-3</v>
      </c>
      <c r="AD282" s="94">
        <v>1.2625945927838753E-3</v>
      </c>
      <c r="AE282" s="94">
        <v>1.2390412456361314E-3</v>
      </c>
      <c r="AF282" s="94">
        <v>1.1574031667287573E-3</v>
      </c>
      <c r="AG282" s="94">
        <v>1.1986459625345691E-3</v>
      </c>
      <c r="AH282" s="94">
        <v>1.1897106240536044E-3</v>
      </c>
      <c r="AI282" s="94">
        <v>1.1677686456158249E-3</v>
      </c>
      <c r="AJ282" s="94">
        <v>1.1545399254830008E-3</v>
      </c>
      <c r="AK282" s="94">
        <v>1.1292699589229346E-3</v>
      </c>
      <c r="AL282" s="94">
        <v>1.1143150763817135E-3</v>
      </c>
      <c r="AM282" s="94">
        <v>1.1046370039574142E-3</v>
      </c>
      <c r="AN282" s="94">
        <v>1.1093833490883331E-3</v>
      </c>
      <c r="AO282" s="94">
        <v>1.1056811292118663E-3</v>
      </c>
      <c r="AP282" s="94">
        <v>1.0867165802809645E-3</v>
      </c>
      <c r="AQ282" s="94">
        <v>1.0849800974412432E-3</v>
      </c>
      <c r="AR282" s="94">
        <v>1.072482887537141E-3</v>
      </c>
      <c r="AS282" s="94">
        <v>1.0556008036177282E-3</v>
      </c>
      <c r="AT282" s="94">
        <v>1.0626748427469163E-3</v>
      </c>
      <c r="AU282" s="94">
        <v>1.0490234868643341E-3</v>
      </c>
      <c r="AV282" s="94">
        <v>1.048442297555491E-3</v>
      </c>
      <c r="AW282" s="94">
        <v>1.0706907831466753E-3</v>
      </c>
      <c r="AX282" s="94">
        <v>1.0584644927559002E-3</v>
      </c>
      <c r="AY282" s="94">
        <v>1.0590073470516362E-3</v>
      </c>
      <c r="AZ282" s="94">
        <v>1.0585623244253591E-3</v>
      </c>
    </row>
    <row r="283" spans="1:52" ht="12" customHeight="1" x14ac:dyDescent="0.45">
      <c r="A283" s="77" t="s">
        <v>51</v>
      </c>
      <c r="B283" s="94">
        <v>0</v>
      </c>
      <c r="C283" s="94">
        <v>0</v>
      </c>
      <c r="D283" s="94">
        <v>0</v>
      </c>
      <c r="E283" s="94">
        <v>0</v>
      </c>
      <c r="F283" s="94">
        <v>0</v>
      </c>
      <c r="G283" s="94">
        <v>0</v>
      </c>
      <c r="H283" s="94">
        <v>0</v>
      </c>
      <c r="I283" s="94">
        <v>0</v>
      </c>
      <c r="J283" s="94">
        <v>0</v>
      </c>
      <c r="K283" s="94">
        <v>0</v>
      </c>
      <c r="L283" s="94">
        <v>0</v>
      </c>
      <c r="M283" s="94">
        <v>0</v>
      </c>
      <c r="N283" s="94">
        <v>0</v>
      </c>
      <c r="O283" s="94">
        <v>0</v>
      </c>
      <c r="P283" s="94">
        <v>0</v>
      </c>
      <c r="Q283" s="94">
        <v>0</v>
      </c>
      <c r="R283" s="94">
        <v>0</v>
      </c>
      <c r="S283" s="94">
        <v>0</v>
      </c>
      <c r="T283" s="94">
        <v>0</v>
      </c>
      <c r="U283" s="94">
        <v>0</v>
      </c>
      <c r="V283" s="94">
        <v>0</v>
      </c>
      <c r="W283" s="94">
        <v>0</v>
      </c>
      <c r="X283" s="94">
        <v>0</v>
      </c>
      <c r="Y283" s="94">
        <v>0</v>
      </c>
      <c r="Z283" s="94">
        <v>0</v>
      </c>
      <c r="AA283" s="94">
        <v>0</v>
      </c>
      <c r="AB283" s="94">
        <v>0</v>
      </c>
      <c r="AC283" s="94">
        <v>0</v>
      </c>
      <c r="AD283" s="94">
        <v>0</v>
      </c>
      <c r="AE283" s="94">
        <v>0</v>
      </c>
      <c r="AF283" s="94">
        <v>0</v>
      </c>
      <c r="AG283" s="94">
        <v>0</v>
      </c>
      <c r="AH283" s="94">
        <v>0</v>
      </c>
      <c r="AI283" s="94">
        <v>0</v>
      </c>
      <c r="AJ283" s="94">
        <v>0</v>
      </c>
      <c r="AK283" s="94">
        <v>0</v>
      </c>
      <c r="AL283" s="94">
        <v>0</v>
      </c>
      <c r="AM283" s="94">
        <v>0</v>
      </c>
      <c r="AN283" s="94">
        <v>0</v>
      </c>
      <c r="AO283" s="94">
        <v>0</v>
      </c>
      <c r="AP283" s="94">
        <v>0</v>
      </c>
      <c r="AQ283" s="94">
        <v>0</v>
      </c>
      <c r="AR283" s="94">
        <v>0</v>
      </c>
      <c r="AS283" s="94">
        <v>0</v>
      </c>
      <c r="AT283" s="94">
        <v>0</v>
      </c>
      <c r="AU283" s="94">
        <v>0</v>
      </c>
      <c r="AV283" s="94">
        <v>0</v>
      </c>
      <c r="AW283" s="94">
        <v>0</v>
      </c>
      <c r="AX283" s="94">
        <v>0</v>
      </c>
      <c r="AY283" s="94">
        <v>0</v>
      </c>
      <c r="AZ283" s="94">
        <v>0</v>
      </c>
    </row>
    <row r="284" spans="1:52" ht="12" customHeight="1" x14ac:dyDescent="0.45">
      <c r="A284" s="77" t="s">
        <v>52</v>
      </c>
      <c r="B284" s="94">
        <v>0</v>
      </c>
      <c r="C284" s="94">
        <v>0</v>
      </c>
      <c r="D284" s="94">
        <v>0</v>
      </c>
      <c r="E284" s="94">
        <v>0</v>
      </c>
      <c r="F284" s="94">
        <v>0</v>
      </c>
      <c r="G284" s="94">
        <v>0</v>
      </c>
      <c r="H284" s="94">
        <v>0</v>
      </c>
      <c r="I284" s="94">
        <v>0</v>
      </c>
      <c r="J284" s="94">
        <v>0</v>
      </c>
      <c r="K284" s="94">
        <v>0</v>
      </c>
      <c r="L284" s="94">
        <v>0</v>
      </c>
      <c r="M284" s="94">
        <v>0</v>
      </c>
      <c r="N284" s="94">
        <v>0</v>
      </c>
      <c r="O284" s="94">
        <v>0</v>
      </c>
      <c r="P284" s="94">
        <v>0</v>
      </c>
      <c r="Q284" s="94">
        <v>0</v>
      </c>
      <c r="R284" s="94">
        <v>0</v>
      </c>
      <c r="S284" s="94">
        <v>0</v>
      </c>
      <c r="T284" s="94">
        <v>0</v>
      </c>
      <c r="U284" s="94">
        <v>0</v>
      </c>
      <c r="V284" s="94">
        <v>0</v>
      </c>
      <c r="W284" s="94">
        <v>0</v>
      </c>
      <c r="X284" s="94">
        <v>0</v>
      </c>
      <c r="Y284" s="94">
        <v>0</v>
      </c>
      <c r="Z284" s="94">
        <v>0</v>
      </c>
      <c r="AA284" s="94">
        <v>0</v>
      </c>
      <c r="AB284" s="94">
        <v>0</v>
      </c>
      <c r="AC284" s="94">
        <v>0</v>
      </c>
      <c r="AD284" s="94">
        <v>0</v>
      </c>
      <c r="AE284" s="94">
        <v>0</v>
      </c>
      <c r="AF284" s="94">
        <v>0</v>
      </c>
      <c r="AG284" s="94">
        <v>0</v>
      </c>
      <c r="AH284" s="94">
        <v>0</v>
      </c>
      <c r="AI284" s="94">
        <v>0</v>
      </c>
      <c r="AJ284" s="94">
        <v>0</v>
      </c>
      <c r="AK284" s="94">
        <v>0</v>
      </c>
      <c r="AL284" s="94">
        <v>0</v>
      </c>
      <c r="AM284" s="94">
        <v>0</v>
      </c>
      <c r="AN284" s="94">
        <v>0</v>
      </c>
      <c r="AO284" s="94">
        <v>0</v>
      </c>
      <c r="AP284" s="94">
        <v>0</v>
      </c>
      <c r="AQ284" s="94">
        <v>0</v>
      </c>
      <c r="AR284" s="94">
        <v>0</v>
      </c>
      <c r="AS284" s="94">
        <v>0</v>
      </c>
      <c r="AT284" s="94">
        <v>0</v>
      </c>
      <c r="AU284" s="94">
        <v>0</v>
      </c>
      <c r="AV284" s="94">
        <v>0</v>
      </c>
      <c r="AW284" s="94">
        <v>0</v>
      </c>
      <c r="AX284" s="94">
        <v>0</v>
      </c>
      <c r="AY284" s="94">
        <v>0</v>
      </c>
      <c r="AZ284" s="94">
        <v>0</v>
      </c>
    </row>
    <row r="285" spans="1:52" ht="12" customHeight="1" x14ac:dyDescent="0.45">
      <c r="A285" s="79" t="s">
        <v>53</v>
      </c>
      <c r="B285" s="95">
        <v>0</v>
      </c>
      <c r="C285" s="95">
        <v>0</v>
      </c>
      <c r="D285" s="95">
        <v>0</v>
      </c>
      <c r="E285" s="95">
        <v>0</v>
      </c>
      <c r="F285" s="95">
        <v>0</v>
      </c>
      <c r="G285" s="95">
        <v>0</v>
      </c>
      <c r="H285" s="95">
        <v>0</v>
      </c>
      <c r="I285" s="95">
        <v>0</v>
      </c>
      <c r="J285" s="95">
        <v>0</v>
      </c>
      <c r="K285" s="95">
        <v>0</v>
      </c>
      <c r="L285" s="95">
        <v>0</v>
      </c>
      <c r="M285" s="95">
        <v>0</v>
      </c>
      <c r="N285" s="95">
        <v>0</v>
      </c>
      <c r="O285" s="95">
        <v>0</v>
      </c>
      <c r="P285" s="95">
        <v>0</v>
      </c>
      <c r="Q285" s="95">
        <v>0</v>
      </c>
      <c r="R285" s="95">
        <v>0</v>
      </c>
      <c r="S285" s="95">
        <v>0</v>
      </c>
      <c r="T285" s="95">
        <v>0</v>
      </c>
      <c r="U285" s="95">
        <v>0</v>
      </c>
      <c r="V285" s="95">
        <v>0</v>
      </c>
      <c r="W285" s="95">
        <v>0</v>
      </c>
      <c r="X285" s="95">
        <v>0</v>
      </c>
      <c r="Y285" s="95">
        <v>0</v>
      </c>
      <c r="Z285" s="95">
        <v>0</v>
      </c>
      <c r="AA285" s="95">
        <v>0</v>
      </c>
      <c r="AB285" s="95">
        <v>0</v>
      </c>
      <c r="AC285" s="95">
        <v>0</v>
      </c>
      <c r="AD285" s="95">
        <v>0</v>
      </c>
      <c r="AE285" s="95">
        <v>0</v>
      </c>
      <c r="AF285" s="95">
        <v>0</v>
      </c>
      <c r="AG285" s="95">
        <v>0</v>
      </c>
      <c r="AH285" s="95">
        <v>0</v>
      </c>
      <c r="AI285" s="95">
        <v>0</v>
      </c>
      <c r="AJ285" s="95">
        <v>0</v>
      </c>
      <c r="AK285" s="95">
        <v>0</v>
      </c>
      <c r="AL285" s="95">
        <v>0</v>
      </c>
      <c r="AM285" s="95">
        <v>0</v>
      </c>
      <c r="AN285" s="95">
        <v>0</v>
      </c>
      <c r="AO285" s="95">
        <v>0</v>
      </c>
      <c r="AP285" s="95">
        <v>0</v>
      </c>
      <c r="AQ285" s="95">
        <v>0</v>
      </c>
      <c r="AR285" s="95">
        <v>0</v>
      </c>
      <c r="AS285" s="95">
        <v>0</v>
      </c>
      <c r="AT285" s="95">
        <v>0</v>
      </c>
      <c r="AU285" s="95">
        <v>0</v>
      </c>
      <c r="AV285" s="95">
        <v>0</v>
      </c>
      <c r="AW285" s="95">
        <v>0</v>
      </c>
      <c r="AX285" s="95">
        <v>0</v>
      </c>
      <c r="AY285" s="95">
        <v>0</v>
      </c>
      <c r="AZ285" s="95">
        <v>0</v>
      </c>
    </row>
    <row r="286" spans="1:52" ht="12" customHeight="1" x14ac:dyDescent="0.45">
      <c r="A286" s="96" t="s">
        <v>69</v>
      </c>
      <c r="B286" s="97">
        <v>0.30182065706401845</v>
      </c>
      <c r="C286" s="97">
        <v>0.29734339426495354</v>
      </c>
      <c r="D286" s="97">
        <v>0.2947458572822006</v>
      </c>
      <c r="E286" s="97">
        <v>0.31166267161143918</v>
      </c>
      <c r="F286" s="97">
        <v>0.30375633952781117</v>
      </c>
      <c r="G286" s="97">
        <v>0.29633480527286526</v>
      </c>
      <c r="H286" s="97">
        <v>0.2999041142522636</v>
      </c>
      <c r="I286" s="97">
        <v>0.30153889800962302</v>
      </c>
      <c r="J286" s="97">
        <v>0.30095571593931852</v>
      </c>
      <c r="K286" s="97">
        <v>0.30823060847500122</v>
      </c>
      <c r="L286" s="97">
        <v>0.28690723514440297</v>
      </c>
      <c r="M286" s="97">
        <v>0.29058832462547024</v>
      </c>
      <c r="N286" s="97">
        <v>0.3046086150176221</v>
      </c>
      <c r="O286" s="97">
        <v>0.29991033060289635</v>
      </c>
      <c r="P286" s="97">
        <v>0.29689186092587422</v>
      </c>
      <c r="Q286" s="97">
        <v>0.31257478162631536</v>
      </c>
      <c r="R286" s="97">
        <v>0.30238295963540279</v>
      </c>
      <c r="S286" s="97">
        <v>0.29735451049341927</v>
      </c>
      <c r="T286" s="97">
        <v>0.2995814671590018</v>
      </c>
      <c r="U286" s="97">
        <v>0.29991989336413721</v>
      </c>
      <c r="V286" s="97">
        <v>0.30076012620154191</v>
      </c>
      <c r="W286" s="97">
        <v>0.30009561714879474</v>
      </c>
      <c r="X286" s="97">
        <v>0.30106722960286081</v>
      </c>
      <c r="Y286" s="97">
        <v>0.30092438845152508</v>
      </c>
      <c r="Z286" s="97">
        <v>0.30254654082967014</v>
      </c>
      <c r="AA286" s="97">
        <v>0.30363141991706555</v>
      </c>
      <c r="AB286" s="97">
        <v>0.30376192573654665</v>
      </c>
      <c r="AC286" s="97">
        <v>0.30361303124481909</v>
      </c>
      <c r="AD286" s="97">
        <v>0.3036083969809692</v>
      </c>
      <c r="AE286" s="97">
        <v>0.30436050506951562</v>
      </c>
      <c r="AF286" s="97">
        <v>0.30432913112276172</v>
      </c>
      <c r="AG286" s="97">
        <v>0.30459162934732209</v>
      </c>
      <c r="AH286" s="97">
        <v>0.30585644941860346</v>
      </c>
      <c r="AI286" s="97">
        <v>0.30753892221826395</v>
      </c>
      <c r="AJ286" s="97">
        <v>0.3114018211088555</v>
      </c>
      <c r="AK286" s="97">
        <v>0.31614891718582316</v>
      </c>
      <c r="AL286" s="97">
        <v>0.31946698133053847</v>
      </c>
      <c r="AM286" s="97">
        <v>0.32876353911549405</v>
      </c>
      <c r="AN286" s="97">
        <v>0.3397541567338655</v>
      </c>
      <c r="AO286" s="97">
        <v>0.34780053807340516</v>
      </c>
      <c r="AP286" s="97">
        <v>0.36120695460701446</v>
      </c>
      <c r="AQ286" s="97">
        <v>0.36755690304854416</v>
      </c>
      <c r="AR286" s="97">
        <v>0.37863124981797097</v>
      </c>
      <c r="AS286" s="97">
        <v>0.38781522500637955</v>
      </c>
      <c r="AT286" s="97">
        <v>0.39763484938139204</v>
      </c>
      <c r="AU286" s="97">
        <v>0.40078195083144341</v>
      </c>
      <c r="AV286" s="97">
        <v>0.40842429279873377</v>
      </c>
      <c r="AW286" s="97">
        <v>0.42629385865985525</v>
      </c>
      <c r="AX286" s="97">
        <v>0.42980294550587422</v>
      </c>
      <c r="AY286" s="97">
        <v>0.44304002574619006</v>
      </c>
      <c r="AZ286" s="97">
        <v>0.45373251273281345</v>
      </c>
    </row>
    <row r="287" spans="1:52" ht="12" customHeight="1" x14ac:dyDescent="0.45">
      <c r="A287" s="96" t="s">
        <v>70</v>
      </c>
      <c r="B287" s="97">
        <v>0</v>
      </c>
      <c r="C287" s="97">
        <v>0</v>
      </c>
      <c r="D287" s="97">
        <v>0</v>
      </c>
      <c r="E287" s="97">
        <v>0</v>
      </c>
      <c r="F287" s="97">
        <v>0</v>
      </c>
      <c r="G287" s="97">
        <v>0</v>
      </c>
      <c r="H287" s="97">
        <v>0</v>
      </c>
      <c r="I287" s="97">
        <v>0</v>
      </c>
      <c r="J287" s="97">
        <v>0</v>
      </c>
      <c r="K287" s="97">
        <v>0</v>
      </c>
      <c r="L287" s="97">
        <v>0</v>
      </c>
      <c r="M287" s="97">
        <v>0</v>
      </c>
      <c r="N287" s="97">
        <v>0</v>
      </c>
      <c r="O287" s="97">
        <v>0</v>
      </c>
      <c r="P287" s="97">
        <v>0</v>
      </c>
      <c r="Q287" s="97">
        <v>0</v>
      </c>
      <c r="R287" s="97">
        <v>0</v>
      </c>
      <c r="S287" s="97">
        <v>0</v>
      </c>
      <c r="T287" s="97">
        <v>0</v>
      </c>
      <c r="U287" s="97">
        <v>0</v>
      </c>
      <c r="V287" s="97">
        <v>0</v>
      </c>
      <c r="W287" s="97">
        <v>0</v>
      </c>
      <c r="X287" s="97">
        <v>0</v>
      </c>
      <c r="Y287" s="97">
        <v>0</v>
      </c>
      <c r="Z287" s="97">
        <v>0</v>
      </c>
      <c r="AA287" s="97">
        <v>0</v>
      </c>
      <c r="AB287" s="97">
        <v>0</v>
      </c>
      <c r="AC287" s="97">
        <v>0</v>
      </c>
      <c r="AD287" s="97">
        <v>0</v>
      </c>
      <c r="AE287" s="97">
        <v>0</v>
      </c>
      <c r="AF287" s="97">
        <v>0</v>
      </c>
      <c r="AG287" s="97">
        <v>0</v>
      </c>
      <c r="AH287" s="97">
        <v>0</v>
      </c>
      <c r="AI287" s="97">
        <v>0</v>
      </c>
      <c r="AJ287" s="97">
        <v>0</v>
      </c>
      <c r="AK287" s="97">
        <v>0</v>
      </c>
      <c r="AL287" s="97">
        <v>0</v>
      </c>
      <c r="AM287" s="97">
        <v>0</v>
      </c>
      <c r="AN287" s="97">
        <v>0</v>
      </c>
      <c r="AO287" s="97">
        <v>0</v>
      </c>
      <c r="AP287" s="97">
        <v>0</v>
      </c>
      <c r="AQ287" s="97">
        <v>0</v>
      </c>
      <c r="AR287" s="97">
        <v>0</v>
      </c>
      <c r="AS287" s="97">
        <v>0</v>
      </c>
      <c r="AT287" s="97">
        <v>0</v>
      </c>
      <c r="AU287" s="97">
        <v>0</v>
      </c>
      <c r="AV287" s="97">
        <v>0</v>
      </c>
      <c r="AW287" s="97">
        <v>0</v>
      </c>
      <c r="AX287" s="97">
        <v>0</v>
      </c>
      <c r="AY287" s="97">
        <v>0</v>
      </c>
      <c r="AZ287" s="97">
        <v>0</v>
      </c>
    </row>
    <row r="288" spans="1:52" ht="12" customHeight="1" x14ac:dyDescent="0.45">
      <c r="A288" s="96" t="s">
        <v>61</v>
      </c>
      <c r="B288" s="97">
        <v>0.30387682033863533</v>
      </c>
      <c r="C288" s="97">
        <v>0.31021946855700888</v>
      </c>
      <c r="D288" s="97">
        <v>0.30256184719357715</v>
      </c>
      <c r="E288" s="97">
        <v>0.29280766100331468</v>
      </c>
      <c r="F288" s="97">
        <v>0.2977834464622674</v>
      </c>
      <c r="G288" s="97">
        <v>0.29662342294132282</v>
      </c>
      <c r="H288" s="97">
        <v>0.29491324563363319</v>
      </c>
      <c r="I288" s="97">
        <v>0.28062393104900685</v>
      </c>
      <c r="J288" s="97">
        <v>0.28911344939472211</v>
      </c>
      <c r="K288" s="97">
        <v>0.31191425302111991</v>
      </c>
      <c r="L288" s="97">
        <v>0.28779085087250311</v>
      </c>
      <c r="M288" s="97">
        <v>0.29373089311222117</v>
      </c>
      <c r="N288" s="97">
        <v>0.30694686655239067</v>
      </c>
      <c r="O288" s="97">
        <v>0.30440841570857236</v>
      </c>
      <c r="P288" s="97">
        <v>0.30175863529651226</v>
      </c>
      <c r="Q288" s="97">
        <v>0.29381315387295465</v>
      </c>
      <c r="R288" s="97">
        <v>0.28874671294519899</v>
      </c>
      <c r="S288" s="97">
        <v>0.28468731944110698</v>
      </c>
      <c r="T288" s="97">
        <v>0.28091071596166339</v>
      </c>
      <c r="U288" s="97">
        <v>0.27803945298893545</v>
      </c>
      <c r="V288" s="97">
        <v>0.27529909039660089</v>
      </c>
      <c r="W288" s="97">
        <v>0.27440567945723437</v>
      </c>
      <c r="X288" s="97">
        <v>0.2725990429294885</v>
      </c>
      <c r="Y288" s="97">
        <v>0.2719955703099064</v>
      </c>
      <c r="Z288" s="97">
        <v>0.27090780732615294</v>
      </c>
      <c r="AA288" s="97">
        <v>0.26998510457047892</v>
      </c>
      <c r="AB288" s="97">
        <v>0.26941741035225725</v>
      </c>
      <c r="AC288" s="97">
        <v>0.26912970932656666</v>
      </c>
      <c r="AD288" s="97">
        <v>0.26893709393371673</v>
      </c>
      <c r="AE288" s="97">
        <v>0.26847429806896767</v>
      </c>
      <c r="AF288" s="97">
        <v>0.26805719879587309</v>
      </c>
      <c r="AG288" s="97">
        <v>0.2678904480772884</v>
      </c>
      <c r="AH288" s="97">
        <v>0.26804494701862053</v>
      </c>
      <c r="AI288" s="97">
        <v>0.26872022653390087</v>
      </c>
      <c r="AJ288" s="97">
        <v>0.27114269732285018</v>
      </c>
      <c r="AK288" s="97">
        <v>0.27385630067208672</v>
      </c>
      <c r="AL288" s="97">
        <v>0.2754414406122333</v>
      </c>
      <c r="AM288" s="97">
        <v>0.28240487581705642</v>
      </c>
      <c r="AN288" s="97">
        <v>0.29181576698421297</v>
      </c>
      <c r="AO288" s="97">
        <v>0.29478132305684152</v>
      </c>
      <c r="AP288" s="97">
        <v>0.29868435258462667</v>
      </c>
      <c r="AQ288" s="97">
        <v>0.30189040956482688</v>
      </c>
      <c r="AR288" s="97">
        <v>0.30455507127700249</v>
      </c>
      <c r="AS288" s="97">
        <v>0.30540892359545396</v>
      </c>
      <c r="AT288" s="97">
        <v>0.30993491832578096</v>
      </c>
      <c r="AU288" s="97">
        <v>0.30920538323238533</v>
      </c>
      <c r="AV288" s="97">
        <v>0.31153671027066954</v>
      </c>
      <c r="AW288" s="97">
        <v>0.31827355695927206</v>
      </c>
      <c r="AX288" s="97">
        <v>0.31691992220798187</v>
      </c>
      <c r="AY288" s="97">
        <v>0.32134777766685374</v>
      </c>
      <c r="AZ288" s="97">
        <v>0.32326733560177412</v>
      </c>
    </row>
    <row r="289" spans="1:52" ht="12" customHeight="1" x14ac:dyDescent="0.45">
      <c r="A289" s="110" t="s">
        <v>64</v>
      </c>
      <c r="B289" s="114">
        <v>0.24033906835717569</v>
      </c>
      <c r="C289" s="114">
        <v>0.23780821497267815</v>
      </c>
      <c r="D289" s="114">
        <v>0.23768153933358319</v>
      </c>
      <c r="E289" s="114">
        <v>0.23806451716279189</v>
      </c>
      <c r="F289" s="114">
        <v>0.23036338293645545</v>
      </c>
      <c r="G289" s="114">
        <v>0.21947614191159454</v>
      </c>
      <c r="H289" s="114">
        <v>0.2294427536575894</v>
      </c>
      <c r="I289" s="114">
        <v>0.21911756596179399</v>
      </c>
      <c r="J289" s="114">
        <v>0.21729196800491762</v>
      </c>
      <c r="K289" s="114">
        <v>0.18060057799141974</v>
      </c>
      <c r="L289" s="114">
        <v>0.22520098679737371</v>
      </c>
      <c r="M289" s="114">
        <v>0.21731658630150669</v>
      </c>
      <c r="N289" s="114">
        <v>0.19970567488979346</v>
      </c>
      <c r="O289" s="114">
        <v>0.21602253592981743</v>
      </c>
      <c r="P289" s="114">
        <v>0.19328171149601883</v>
      </c>
      <c r="Q289" s="114">
        <v>0.17528636902291428</v>
      </c>
      <c r="R289" s="114">
        <v>0.16906204227383423</v>
      </c>
      <c r="S289" s="114">
        <v>0.16590837079879842</v>
      </c>
      <c r="T289" s="114">
        <v>0.15033497078845265</v>
      </c>
      <c r="U289" s="114">
        <v>0.14635818721004454</v>
      </c>
      <c r="V289" s="114">
        <v>0.14408998834193221</v>
      </c>
      <c r="W289" s="114">
        <v>0.14296433916230972</v>
      </c>
      <c r="X289" s="114">
        <v>0.13767607606675566</v>
      </c>
      <c r="Y289" s="114">
        <v>0.13616733040448301</v>
      </c>
      <c r="Z289" s="114">
        <v>0.13232362390968747</v>
      </c>
      <c r="AA289" s="114">
        <v>0.12950578396574816</v>
      </c>
      <c r="AB289" s="114">
        <v>0.12863138788298947</v>
      </c>
      <c r="AC289" s="114">
        <v>0.1282031858184485</v>
      </c>
      <c r="AD289" s="114">
        <v>0.12785285379114977</v>
      </c>
      <c r="AE289" s="114">
        <v>0.12638103810505913</v>
      </c>
      <c r="AF289" s="114">
        <v>0.12557471852725888</v>
      </c>
      <c r="AG289" s="114">
        <v>0.1250673403802115</v>
      </c>
      <c r="AH289" s="114">
        <v>0.12386564551495836</v>
      </c>
      <c r="AI289" s="114">
        <v>0.12304083431587477</v>
      </c>
      <c r="AJ289" s="114">
        <v>0.12269575164889611</v>
      </c>
      <c r="AK289" s="114">
        <v>0.12192808293312041</v>
      </c>
      <c r="AL289" s="114">
        <v>0.12097727272438318</v>
      </c>
      <c r="AM289" s="114">
        <v>0.12052836196095852</v>
      </c>
      <c r="AN289" s="114">
        <v>0.12173012709991513</v>
      </c>
      <c r="AO289" s="114">
        <v>0.11866130959473874</v>
      </c>
      <c r="AP289" s="114">
        <v>0.11239150514720939</v>
      </c>
      <c r="AQ289" s="114">
        <v>0.11190127405842731</v>
      </c>
      <c r="AR289" s="114">
        <v>0.10593626366378825</v>
      </c>
      <c r="AS289" s="114">
        <v>0.10230219212441494</v>
      </c>
      <c r="AT289" s="114">
        <v>0.10049868359724974</v>
      </c>
      <c r="AU289" s="114">
        <v>9.8677693998375351E-2</v>
      </c>
      <c r="AV289" s="114">
        <v>9.75812034617458E-2</v>
      </c>
      <c r="AW289" s="114">
        <v>9.5115547272218645E-2</v>
      </c>
      <c r="AX289" s="114">
        <v>9.2910956431906402E-2</v>
      </c>
      <c r="AY289" s="114">
        <v>9.1743896355329133E-2</v>
      </c>
      <c r="AZ289" s="114">
        <v>9.0171424460028626E-2</v>
      </c>
    </row>
    <row r="290" spans="1:52" ht="12" customHeight="1" x14ac:dyDescent="0.45">
      <c r="A290" s="112" t="s">
        <v>42</v>
      </c>
      <c r="B290" s="115">
        <v>0.1516145279789245</v>
      </c>
      <c r="C290" s="115">
        <v>0.15231078344836657</v>
      </c>
      <c r="D290" s="115">
        <v>0.16262553571253924</v>
      </c>
      <c r="E290" s="115">
        <v>0.15522432624973861</v>
      </c>
      <c r="F290" s="115">
        <v>0.16585155561481849</v>
      </c>
      <c r="G290" s="115">
        <v>0.18518557833786783</v>
      </c>
      <c r="H290" s="115">
        <v>0.17338688137163222</v>
      </c>
      <c r="I290" s="115">
        <v>0.19636156910349725</v>
      </c>
      <c r="J290" s="115">
        <v>0.19022903822479742</v>
      </c>
      <c r="K290" s="115">
        <v>0.19671173437395884</v>
      </c>
      <c r="L290" s="115">
        <v>0.19768326120522467</v>
      </c>
      <c r="M290" s="115">
        <v>0.19586662670015464</v>
      </c>
      <c r="N290" s="115">
        <v>0.18612974846982477</v>
      </c>
      <c r="O290" s="115">
        <v>0.1770083504031422</v>
      </c>
      <c r="P290" s="115">
        <v>0.20550268604093158</v>
      </c>
      <c r="Q290" s="115">
        <v>0.21575558257040617</v>
      </c>
      <c r="R290" s="115">
        <v>0.23730847565381713</v>
      </c>
      <c r="S290" s="115">
        <v>0.24959526889570266</v>
      </c>
      <c r="T290" s="115">
        <v>0.26676830527436113</v>
      </c>
      <c r="U290" s="115">
        <v>0.27346010613503541</v>
      </c>
      <c r="V290" s="115">
        <v>0.27766611539340968</v>
      </c>
      <c r="W290" s="115">
        <v>0.28037583827896062</v>
      </c>
      <c r="X290" s="115">
        <v>0.28651222343655791</v>
      </c>
      <c r="Y290" s="115">
        <v>0.28881873238267947</v>
      </c>
      <c r="Z290" s="115">
        <v>0.29257833562421526</v>
      </c>
      <c r="AA290" s="115">
        <v>0.2953099237980491</v>
      </c>
      <c r="AB290" s="115">
        <v>0.29668406723335633</v>
      </c>
      <c r="AC290" s="115">
        <v>0.29761843099415342</v>
      </c>
      <c r="AD290" s="115">
        <v>0.2983390607013805</v>
      </c>
      <c r="AE290" s="115">
        <v>0.29954511751082136</v>
      </c>
      <c r="AF290" s="115">
        <v>0.30088154838737735</v>
      </c>
      <c r="AG290" s="115">
        <v>0.30125193623264362</v>
      </c>
      <c r="AH290" s="115">
        <v>0.30104324742376398</v>
      </c>
      <c r="AI290" s="115">
        <v>0.29953224828634445</v>
      </c>
      <c r="AJ290" s="115">
        <v>0.29360518999391522</v>
      </c>
      <c r="AK290" s="115">
        <v>0.28693742925004678</v>
      </c>
      <c r="AL290" s="115">
        <v>0.28299999025646333</v>
      </c>
      <c r="AM290" s="115">
        <v>0.26719858610253355</v>
      </c>
      <c r="AN290" s="115">
        <v>0.24559056583291805</v>
      </c>
      <c r="AO290" s="115">
        <v>0.23765114814580265</v>
      </c>
      <c r="AP290" s="115">
        <v>0.22663047108086848</v>
      </c>
      <c r="AQ290" s="115">
        <v>0.21756643323076044</v>
      </c>
      <c r="AR290" s="115">
        <v>0.20980493235370126</v>
      </c>
      <c r="AS290" s="115">
        <v>0.20341805847013389</v>
      </c>
      <c r="AT290" s="115">
        <v>0.19086887385283022</v>
      </c>
      <c r="AU290" s="115">
        <v>0.1902859484509315</v>
      </c>
      <c r="AV290" s="115">
        <v>0.18140935117129536</v>
      </c>
      <c r="AW290" s="115">
        <v>0.15924634632550747</v>
      </c>
      <c r="AX290" s="115">
        <v>0.15930771136148172</v>
      </c>
      <c r="AY290" s="115">
        <v>0.14280929288457539</v>
      </c>
      <c r="AZ290" s="115">
        <v>0.13177016488095833</v>
      </c>
    </row>
    <row r="291" spans="1:52" ht="12" customHeight="1" x14ac:dyDescent="0.45">
      <c r="A291" s="33"/>
      <c r="B291" s="34"/>
      <c r="C291" s="34"/>
      <c r="D291" s="34"/>
      <c r="E291" s="34"/>
      <c r="F291" s="34"/>
      <c r="G291" s="34"/>
      <c r="H291" s="34"/>
      <c r="I291" s="34"/>
      <c r="J291" s="34"/>
      <c r="K291" s="34"/>
      <c r="L291" s="34"/>
      <c r="M291" s="34"/>
      <c r="N291" s="34"/>
      <c r="O291" s="34"/>
      <c r="P291" s="34"/>
      <c r="Q291" s="34"/>
      <c r="R291" s="34"/>
      <c r="S291" s="34"/>
      <c r="T291" s="34"/>
      <c r="U291" s="34"/>
      <c r="V291" s="34"/>
      <c r="W291" s="34"/>
      <c r="X291" s="34"/>
      <c r="Y291" s="34"/>
      <c r="Z291" s="34"/>
      <c r="AA291" s="34"/>
      <c r="AB291" s="34"/>
      <c r="AC291" s="34"/>
      <c r="AD291" s="34"/>
      <c r="AE291" s="34"/>
      <c r="AF291" s="34"/>
      <c r="AG291" s="34"/>
      <c r="AH291" s="34"/>
      <c r="AI291" s="34"/>
      <c r="AJ291" s="34"/>
      <c r="AK291" s="34"/>
      <c r="AL291" s="34"/>
      <c r="AM291" s="34"/>
      <c r="AN291" s="34"/>
      <c r="AO291" s="34"/>
      <c r="AP291" s="34"/>
      <c r="AQ291" s="34"/>
      <c r="AR291" s="34"/>
      <c r="AS291" s="34"/>
      <c r="AT291" s="34"/>
      <c r="AU291" s="34"/>
      <c r="AV291" s="34"/>
      <c r="AW291" s="34"/>
      <c r="AX291" s="34"/>
      <c r="AY291" s="34"/>
      <c r="AZ291" s="34"/>
    </row>
    <row r="292" spans="1:52" ht="12" customHeight="1" x14ac:dyDescent="0.45">
      <c r="A292" s="27" t="s">
        <v>79</v>
      </c>
      <c r="B292" s="100"/>
      <c r="C292" s="100"/>
      <c r="D292" s="100"/>
      <c r="E292" s="100"/>
      <c r="F292" s="100"/>
      <c r="G292" s="100"/>
      <c r="H292" s="100"/>
      <c r="I292" s="100"/>
      <c r="J292" s="100"/>
      <c r="K292" s="100"/>
      <c r="L292" s="100"/>
      <c r="M292" s="100"/>
      <c r="N292" s="100"/>
      <c r="O292" s="100"/>
      <c r="P292" s="100"/>
      <c r="Q292" s="100"/>
      <c r="R292" s="100"/>
      <c r="S292" s="100"/>
      <c r="T292" s="100"/>
      <c r="U292" s="100"/>
      <c r="V292" s="100"/>
      <c r="W292" s="100"/>
      <c r="X292" s="100"/>
      <c r="Y292" s="100"/>
      <c r="Z292" s="100"/>
      <c r="AA292" s="100"/>
      <c r="AB292" s="100"/>
      <c r="AC292" s="100"/>
      <c r="AD292" s="100"/>
      <c r="AE292" s="100"/>
      <c r="AF292" s="100"/>
      <c r="AG292" s="100"/>
      <c r="AH292" s="100"/>
      <c r="AI292" s="100"/>
      <c r="AJ292" s="100"/>
      <c r="AK292" s="100"/>
      <c r="AL292" s="100"/>
      <c r="AM292" s="100"/>
      <c r="AN292" s="100"/>
      <c r="AO292" s="100"/>
      <c r="AP292" s="100"/>
      <c r="AQ292" s="100"/>
      <c r="AR292" s="100"/>
      <c r="AS292" s="100"/>
      <c r="AT292" s="100"/>
      <c r="AU292" s="100"/>
      <c r="AV292" s="100"/>
      <c r="AW292" s="100"/>
      <c r="AX292" s="100"/>
      <c r="AY292" s="100"/>
      <c r="AZ292" s="100"/>
    </row>
    <row r="293" spans="1:52" ht="12" customHeight="1" x14ac:dyDescent="0.45">
      <c r="A293" s="91" t="s">
        <v>11</v>
      </c>
      <c r="B293" s="101">
        <v>2163.0285215616464</v>
      </c>
      <c r="C293" s="101">
        <v>2136.3901176514833</v>
      </c>
      <c r="D293" s="101">
        <v>2040.2498394829304</v>
      </c>
      <c r="E293" s="101">
        <v>2081.7067736211152</v>
      </c>
      <c r="F293" s="101">
        <v>2039.7888446494583</v>
      </c>
      <c r="G293" s="101">
        <v>2067.406605909629</v>
      </c>
      <c r="H293" s="101">
        <v>2024.9313076047767</v>
      </c>
      <c r="I293" s="101">
        <v>1995.9370804842156</v>
      </c>
      <c r="J293" s="101">
        <v>1999.0448403296205</v>
      </c>
      <c r="K293" s="101">
        <v>2129.6875013530207</v>
      </c>
      <c r="L293" s="101">
        <v>2012.9230437571528</v>
      </c>
      <c r="M293" s="101">
        <v>1931.481764243407</v>
      </c>
      <c r="N293" s="101">
        <v>1880.8031769264774</v>
      </c>
      <c r="O293" s="101">
        <v>1879.9771040467554</v>
      </c>
      <c r="P293" s="101">
        <v>1849.0635937619454</v>
      </c>
      <c r="Q293" s="101">
        <v>1920.2457767759465</v>
      </c>
      <c r="R293" s="101">
        <v>1917.0066763675088</v>
      </c>
      <c r="S293" s="101">
        <v>1886.8373378211991</v>
      </c>
      <c r="T293" s="101">
        <v>1821.0329234677854</v>
      </c>
      <c r="U293" s="101">
        <v>1794.4176182611152</v>
      </c>
      <c r="V293" s="101">
        <v>1784.6016456518125</v>
      </c>
      <c r="W293" s="101">
        <v>1781.5639448742213</v>
      </c>
      <c r="X293" s="101">
        <v>1756.1230646329557</v>
      </c>
      <c r="Y293" s="101">
        <v>1735.2741977777891</v>
      </c>
      <c r="Z293" s="101">
        <v>1731.1399355303395</v>
      </c>
      <c r="AA293" s="101">
        <v>1726.661168029585</v>
      </c>
      <c r="AB293" s="101">
        <v>1720.7129562408743</v>
      </c>
      <c r="AC293" s="101">
        <v>1715.0914049447404</v>
      </c>
      <c r="AD293" s="101">
        <v>1708.6397559231038</v>
      </c>
      <c r="AE293" s="101">
        <v>1694.5150274580246</v>
      </c>
      <c r="AF293" s="101">
        <v>1682.1592288132115</v>
      </c>
      <c r="AG293" s="101">
        <v>1676.6427230339727</v>
      </c>
      <c r="AH293" s="101">
        <v>1652.598729614675</v>
      </c>
      <c r="AI293" s="101">
        <v>1637.2866474245411</v>
      </c>
      <c r="AJ293" s="101">
        <v>1611.4659668172351</v>
      </c>
      <c r="AK293" s="101">
        <v>1591.0116240943848</v>
      </c>
      <c r="AL293" s="101">
        <v>1575.8049686735931</v>
      </c>
      <c r="AM293" s="101">
        <v>1541.5012893017831</v>
      </c>
      <c r="AN293" s="101">
        <v>1507.1607310444747</v>
      </c>
      <c r="AO293" s="101">
        <v>1478.8126492364811</v>
      </c>
      <c r="AP293" s="101">
        <v>1446.6351607406791</v>
      </c>
      <c r="AQ293" s="101">
        <v>1424.9475825265793</v>
      </c>
      <c r="AR293" s="101">
        <v>1393.5551212098937</v>
      </c>
      <c r="AS293" s="101">
        <v>1362.85828815539</v>
      </c>
      <c r="AT293" s="101">
        <v>1321.6339650525208</v>
      </c>
      <c r="AU293" s="101">
        <v>1297.6905665444131</v>
      </c>
      <c r="AV293" s="101">
        <v>1261.649668757268</v>
      </c>
      <c r="AW293" s="101">
        <v>1206.4199511219238</v>
      </c>
      <c r="AX293" s="101">
        <v>1176.9088958146344</v>
      </c>
      <c r="AY293" s="101">
        <v>1098.7844928629836</v>
      </c>
      <c r="AZ293" s="101">
        <v>1049.4326669027437</v>
      </c>
    </row>
    <row r="294" spans="1:52" ht="12" customHeight="1" x14ac:dyDescent="0.45">
      <c r="A294" s="69" t="s">
        <v>47</v>
      </c>
      <c r="B294" s="102">
        <v>0</v>
      </c>
      <c r="C294" s="102">
        <v>0</v>
      </c>
      <c r="D294" s="102">
        <v>0</v>
      </c>
      <c r="E294" s="102">
        <v>0</v>
      </c>
      <c r="F294" s="102">
        <v>0</v>
      </c>
      <c r="G294" s="102">
        <v>0</v>
      </c>
      <c r="H294" s="102">
        <v>0</v>
      </c>
      <c r="I294" s="102">
        <v>0</v>
      </c>
      <c r="J294" s="102">
        <v>0</v>
      </c>
      <c r="K294" s="102">
        <v>0</v>
      </c>
      <c r="L294" s="102">
        <v>0</v>
      </c>
      <c r="M294" s="102">
        <v>0</v>
      </c>
      <c r="N294" s="102">
        <v>0</v>
      </c>
      <c r="O294" s="102">
        <v>0</v>
      </c>
      <c r="P294" s="102">
        <v>0</v>
      </c>
      <c r="Q294" s="102">
        <v>0</v>
      </c>
      <c r="R294" s="102">
        <v>0</v>
      </c>
      <c r="S294" s="102">
        <v>0</v>
      </c>
      <c r="T294" s="102">
        <v>0</v>
      </c>
      <c r="U294" s="102">
        <v>0</v>
      </c>
      <c r="V294" s="102">
        <v>0</v>
      </c>
      <c r="W294" s="102">
        <v>0</v>
      </c>
      <c r="X294" s="102">
        <v>0</v>
      </c>
      <c r="Y294" s="102">
        <v>0</v>
      </c>
      <c r="Z294" s="102">
        <v>0</v>
      </c>
      <c r="AA294" s="102">
        <v>0</v>
      </c>
      <c r="AB294" s="102">
        <v>0</v>
      </c>
      <c r="AC294" s="102">
        <v>0</v>
      </c>
      <c r="AD294" s="102">
        <v>0</v>
      </c>
      <c r="AE294" s="102">
        <v>0</v>
      </c>
      <c r="AF294" s="102">
        <v>0</v>
      </c>
      <c r="AG294" s="102">
        <v>0</v>
      </c>
      <c r="AH294" s="102">
        <v>0</v>
      </c>
      <c r="AI294" s="102">
        <v>0</v>
      </c>
      <c r="AJ294" s="102">
        <v>0</v>
      </c>
      <c r="AK294" s="102">
        <v>0</v>
      </c>
      <c r="AL294" s="102">
        <v>0</v>
      </c>
      <c r="AM294" s="102">
        <v>0</v>
      </c>
      <c r="AN294" s="102">
        <v>0</v>
      </c>
      <c r="AO294" s="102">
        <v>0</v>
      </c>
      <c r="AP294" s="102">
        <v>0</v>
      </c>
      <c r="AQ294" s="102">
        <v>0</v>
      </c>
      <c r="AR294" s="102">
        <v>0</v>
      </c>
      <c r="AS294" s="102">
        <v>0</v>
      </c>
      <c r="AT294" s="102">
        <v>0</v>
      </c>
      <c r="AU294" s="102">
        <v>0</v>
      </c>
      <c r="AV294" s="102">
        <v>0</v>
      </c>
      <c r="AW294" s="102">
        <v>0</v>
      </c>
      <c r="AX294" s="102">
        <v>0</v>
      </c>
      <c r="AY294" s="102">
        <v>0</v>
      </c>
      <c r="AZ294" s="102">
        <v>0</v>
      </c>
    </row>
    <row r="295" spans="1:52" ht="12" customHeight="1" x14ac:dyDescent="0.45">
      <c r="A295" s="77" t="s">
        <v>48</v>
      </c>
      <c r="B295" s="103">
        <v>0.66585284511861731</v>
      </c>
      <c r="C295" s="103">
        <v>0.66296590481189344</v>
      </c>
      <c r="D295" s="103">
        <v>0.62458560707675037</v>
      </c>
      <c r="E295" s="103">
        <v>0.58809539368926778</v>
      </c>
      <c r="F295" s="103">
        <v>0.59263786638865679</v>
      </c>
      <c r="G295" s="103">
        <v>0.59869914041876215</v>
      </c>
      <c r="H295" s="103">
        <v>0.56543179941418864</v>
      </c>
      <c r="I295" s="103">
        <v>0.54209207297960527</v>
      </c>
      <c r="J295" s="103">
        <v>0.54906545915522909</v>
      </c>
      <c r="K295" s="103">
        <v>0.5766700382770481</v>
      </c>
      <c r="L295" s="103">
        <v>0.55447578687380927</v>
      </c>
      <c r="M295" s="103">
        <v>0.55007629936386659</v>
      </c>
      <c r="N295" s="103">
        <v>0.57078504769461536</v>
      </c>
      <c r="O295" s="103">
        <v>0.54132633188477286</v>
      </c>
      <c r="P295" s="103">
        <v>0.51405057474509663</v>
      </c>
      <c r="Q295" s="103">
        <v>0.53708963575493318</v>
      </c>
      <c r="R295" s="103">
        <v>0.55067212423350953</v>
      </c>
      <c r="S295" s="103">
        <v>0.54850371377358176</v>
      </c>
      <c r="T295" s="103">
        <v>0.54555050377458114</v>
      </c>
      <c r="U295" s="103">
        <v>0.53578105336554016</v>
      </c>
      <c r="V295" s="103">
        <v>0.53102377031771064</v>
      </c>
      <c r="W295" s="103">
        <v>0.52772665939809138</v>
      </c>
      <c r="X295" s="103">
        <v>0.52285884752010503</v>
      </c>
      <c r="Y295" s="103">
        <v>0.5185159465056276</v>
      </c>
      <c r="Z295" s="103">
        <v>0.36363904050240775</v>
      </c>
      <c r="AA295" s="103">
        <v>0.35581997054147213</v>
      </c>
      <c r="AB295" s="103">
        <v>0.34771940102688365</v>
      </c>
      <c r="AC295" s="103">
        <v>0.31671470195801016</v>
      </c>
      <c r="AD295" s="103">
        <v>0.30591803931419259</v>
      </c>
      <c r="AE295" s="103">
        <v>0.28882768604659287</v>
      </c>
      <c r="AF295" s="103">
        <v>0.28085870559802945</v>
      </c>
      <c r="AG295" s="103">
        <v>0.27039163545130734</v>
      </c>
      <c r="AH295" s="103">
        <v>0.26572388033640926</v>
      </c>
      <c r="AI295" s="103">
        <v>0.26117003778435899</v>
      </c>
      <c r="AJ295" s="103">
        <v>0.25569411385000568</v>
      </c>
      <c r="AK295" s="103">
        <v>0.25090284138502189</v>
      </c>
      <c r="AL295" s="103">
        <v>0.21263076580415674</v>
      </c>
      <c r="AM295" s="103">
        <v>0.20702491274572549</v>
      </c>
      <c r="AN295" s="103">
        <v>0.20192416592294851</v>
      </c>
      <c r="AO295" s="103">
        <v>0.18945682373839404</v>
      </c>
      <c r="AP295" s="103">
        <v>0.18304540485458071</v>
      </c>
      <c r="AQ295" s="103">
        <v>0.17432976123411911</v>
      </c>
      <c r="AR295" s="103">
        <v>0.16945315586181625</v>
      </c>
      <c r="AS295" s="103">
        <v>0.16345398525447502</v>
      </c>
      <c r="AT295" s="103">
        <v>0.15959167430187368</v>
      </c>
      <c r="AU295" s="103">
        <v>0.15630816435270281</v>
      </c>
      <c r="AV295" s="103">
        <v>0.15218477294891394</v>
      </c>
      <c r="AW295" s="103">
        <v>0.14872735259479536</v>
      </c>
      <c r="AX295" s="103">
        <v>0.14537600452071409</v>
      </c>
      <c r="AY295" s="103">
        <v>0.13880034148501066</v>
      </c>
      <c r="AZ295" s="103">
        <v>0.13379690465704566</v>
      </c>
    </row>
    <row r="296" spans="1:52" ht="12" customHeight="1" x14ac:dyDescent="0.45">
      <c r="A296" s="77" t="s">
        <v>51</v>
      </c>
      <c r="B296" s="103">
        <v>0</v>
      </c>
      <c r="C296" s="103">
        <v>0</v>
      </c>
      <c r="D296" s="103">
        <v>0</v>
      </c>
      <c r="E296" s="103">
        <v>0</v>
      </c>
      <c r="F296" s="103">
        <v>0</v>
      </c>
      <c r="G296" s="103">
        <v>0</v>
      </c>
      <c r="H296" s="103">
        <v>0</v>
      </c>
      <c r="I296" s="103">
        <v>0</v>
      </c>
      <c r="J296" s="103">
        <v>0</v>
      </c>
      <c r="K296" s="103">
        <v>0</v>
      </c>
      <c r="L296" s="103">
        <v>0</v>
      </c>
      <c r="M296" s="103">
        <v>0</v>
      </c>
      <c r="N296" s="103">
        <v>0</v>
      </c>
      <c r="O296" s="103">
        <v>0</v>
      </c>
      <c r="P296" s="103">
        <v>0</v>
      </c>
      <c r="Q296" s="103">
        <v>0</v>
      </c>
      <c r="R296" s="103">
        <v>0</v>
      </c>
      <c r="S296" s="103">
        <v>0</v>
      </c>
      <c r="T296" s="103">
        <v>0</v>
      </c>
      <c r="U296" s="103">
        <v>0</v>
      </c>
      <c r="V296" s="103">
        <v>0</v>
      </c>
      <c r="W296" s="103">
        <v>0</v>
      </c>
      <c r="X296" s="103">
        <v>0</v>
      </c>
      <c r="Y296" s="103">
        <v>0</v>
      </c>
      <c r="Z296" s="103">
        <v>0</v>
      </c>
      <c r="AA296" s="103">
        <v>0</v>
      </c>
      <c r="AB296" s="103">
        <v>0</v>
      </c>
      <c r="AC296" s="103">
        <v>0</v>
      </c>
      <c r="AD296" s="103">
        <v>0</v>
      </c>
      <c r="AE296" s="103">
        <v>0</v>
      </c>
      <c r="AF296" s="103">
        <v>0</v>
      </c>
      <c r="AG296" s="103">
        <v>0</v>
      </c>
      <c r="AH296" s="103">
        <v>0</v>
      </c>
      <c r="AI296" s="103">
        <v>0</v>
      </c>
      <c r="AJ296" s="103">
        <v>0</v>
      </c>
      <c r="AK296" s="103">
        <v>0</v>
      </c>
      <c r="AL296" s="103">
        <v>0</v>
      </c>
      <c r="AM296" s="103">
        <v>0</v>
      </c>
      <c r="AN296" s="103">
        <v>0</v>
      </c>
      <c r="AO296" s="103">
        <v>0</v>
      </c>
      <c r="AP296" s="103">
        <v>0</v>
      </c>
      <c r="AQ296" s="103">
        <v>0</v>
      </c>
      <c r="AR296" s="103">
        <v>0</v>
      </c>
      <c r="AS296" s="103">
        <v>0</v>
      </c>
      <c r="AT296" s="103">
        <v>0</v>
      </c>
      <c r="AU296" s="103">
        <v>0</v>
      </c>
      <c r="AV296" s="103">
        <v>0</v>
      </c>
      <c r="AW296" s="103">
        <v>0</v>
      </c>
      <c r="AX296" s="103">
        <v>0</v>
      </c>
      <c r="AY296" s="103">
        <v>0</v>
      </c>
      <c r="AZ296" s="103">
        <v>0</v>
      </c>
    </row>
    <row r="297" spans="1:52" ht="12" customHeight="1" x14ac:dyDescent="0.45">
      <c r="A297" s="77" t="s">
        <v>52</v>
      </c>
      <c r="B297" s="103">
        <v>0</v>
      </c>
      <c r="C297" s="103">
        <v>0</v>
      </c>
      <c r="D297" s="103">
        <v>0</v>
      </c>
      <c r="E297" s="103">
        <v>0</v>
      </c>
      <c r="F297" s="103">
        <v>0</v>
      </c>
      <c r="G297" s="103">
        <v>0</v>
      </c>
      <c r="H297" s="103">
        <v>0</v>
      </c>
      <c r="I297" s="103">
        <v>0</v>
      </c>
      <c r="J297" s="103">
        <v>0</v>
      </c>
      <c r="K297" s="103">
        <v>0</v>
      </c>
      <c r="L297" s="103">
        <v>0</v>
      </c>
      <c r="M297" s="103">
        <v>0</v>
      </c>
      <c r="N297" s="103">
        <v>0</v>
      </c>
      <c r="O297" s="103">
        <v>0</v>
      </c>
      <c r="P297" s="103">
        <v>0</v>
      </c>
      <c r="Q297" s="103">
        <v>0</v>
      </c>
      <c r="R297" s="103">
        <v>0</v>
      </c>
      <c r="S297" s="103">
        <v>0</v>
      </c>
      <c r="T297" s="103">
        <v>0</v>
      </c>
      <c r="U297" s="103">
        <v>0</v>
      </c>
      <c r="V297" s="103">
        <v>0</v>
      </c>
      <c r="W297" s="103">
        <v>0</v>
      </c>
      <c r="X297" s="103">
        <v>0</v>
      </c>
      <c r="Y297" s="103">
        <v>0</v>
      </c>
      <c r="Z297" s="103">
        <v>0</v>
      </c>
      <c r="AA297" s="103">
        <v>0</v>
      </c>
      <c r="AB297" s="103">
        <v>0</v>
      </c>
      <c r="AC297" s="103">
        <v>0</v>
      </c>
      <c r="AD297" s="103">
        <v>0</v>
      </c>
      <c r="AE297" s="103">
        <v>0</v>
      </c>
      <c r="AF297" s="103">
        <v>0</v>
      </c>
      <c r="AG297" s="103">
        <v>0</v>
      </c>
      <c r="AH297" s="103">
        <v>0</v>
      </c>
      <c r="AI297" s="103">
        <v>0</v>
      </c>
      <c r="AJ297" s="103">
        <v>0</v>
      </c>
      <c r="AK297" s="103">
        <v>0</v>
      </c>
      <c r="AL297" s="103">
        <v>0</v>
      </c>
      <c r="AM297" s="103">
        <v>0</v>
      </c>
      <c r="AN297" s="103">
        <v>0</v>
      </c>
      <c r="AO297" s="103">
        <v>0</v>
      </c>
      <c r="AP297" s="103">
        <v>0</v>
      </c>
      <c r="AQ297" s="103">
        <v>0</v>
      </c>
      <c r="AR297" s="103">
        <v>0</v>
      </c>
      <c r="AS297" s="103">
        <v>0</v>
      </c>
      <c r="AT297" s="103">
        <v>0</v>
      </c>
      <c r="AU297" s="103">
        <v>0</v>
      </c>
      <c r="AV297" s="103">
        <v>0</v>
      </c>
      <c r="AW297" s="103">
        <v>0</v>
      </c>
      <c r="AX297" s="103">
        <v>0</v>
      </c>
      <c r="AY297" s="103">
        <v>0</v>
      </c>
      <c r="AZ297" s="103">
        <v>0</v>
      </c>
    </row>
    <row r="298" spans="1:52" ht="12" customHeight="1" x14ac:dyDescent="0.45">
      <c r="A298" s="79" t="s">
        <v>53</v>
      </c>
      <c r="B298" s="104">
        <v>0</v>
      </c>
      <c r="C298" s="104">
        <v>0</v>
      </c>
      <c r="D298" s="104">
        <v>0</v>
      </c>
      <c r="E298" s="104">
        <v>0</v>
      </c>
      <c r="F298" s="104">
        <v>0</v>
      </c>
      <c r="G298" s="104">
        <v>0</v>
      </c>
      <c r="H298" s="104">
        <v>0</v>
      </c>
      <c r="I298" s="104">
        <v>0</v>
      </c>
      <c r="J298" s="104">
        <v>0</v>
      </c>
      <c r="K298" s="104">
        <v>0</v>
      </c>
      <c r="L298" s="104">
        <v>0</v>
      </c>
      <c r="M298" s="104">
        <v>0</v>
      </c>
      <c r="N298" s="104">
        <v>0</v>
      </c>
      <c r="O298" s="104">
        <v>0</v>
      </c>
      <c r="P298" s="104">
        <v>0</v>
      </c>
      <c r="Q298" s="104">
        <v>0</v>
      </c>
      <c r="R298" s="104">
        <v>0</v>
      </c>
      <c r="S298" s="104">
        <v>0</v>
      </c>
      <c r="T298" s="104">
        <v>0</v>
      </c>
      <c r="U298" s="104">
        <v>0</v>
      </c>
      <c r="V298" s="104">
        <v>0</v>
      </c>
      <c r="W298" s="104">
        <v>0</v>
      </c>
      <c r="X298" s="104">
        <v>0</v>
      </c>
      <c r="Y298" s="104">
        <v>0</v>
      </c>
      <c r="Z298" s="104">
        <v>0</v>
      </c>
      <c r="AA298" s="104">
        <v>0</v>
      </c>
      <c r="AB298" s="104">
        <v>0</v>
      </c>
      <c r="AC298" s="104">
        <v>0</v>
      </c>
      <c r="AD298" s="104">
        <v>0</v>
      </c>
      <c r="AE298" s="104">
        <v>0</v>
      </c>
      <c r="AF298" s="104">
        <v>0</v>
      </c>
      <c r="AG298" s="104">
        <v>0</v>
      </c>
      <c r="AH298" s="104">
        <v>0</v>
      </c>
      <c r="AI298" s="104">
        <v>0</v>
      </c>
      <c r="AJ298" s="104">
        <v>0</v>
      </c>
      <c r="AK298" s="104">
        <v>0</v>
      </c>
      <c r="AL298" s="104">
        <v>0</v>
      </c>
      <c r="AM298" s="104">
        <v>0</v>
      </c>
      <c r="AN298" s="104">
        <v>0</v>
      </c>
      <c r="AO298" s="104">
        <v>0</v>
      </c>
      <c r="AP298" s="104">
        <v>0</v>
      </c>
      <c r="AQ298" s="104">
        <v>0</v>
      </c>
      <c r="AR298" s="104">
        <v>0</v>
      </c>
      <c r="AS298" s="104">
        <v>0</v>
      </c>
      <c r="AT298" s="104">
        <v>0</v>
      </c>
      <c r="AU298" s="104">
        <v>0</v>
      </c>
      <c r="AV298" s="104">
        <v>0</v>
      </c>
      <c r="AW298" s="104">
        <v>0</v>
      </c>
      <c r="AX298" s="104">
        <v>0</v>
      </c>
      <c r="AY298" s="104">
        <v>0</v>
      </c>
      <c r="AZ298" s="104">
        <v>0</v>
      </c>
    </row>
    <row r="299" spans="1:52" ht="12" customHeight="1" x14ac:dyDescent="0.45">
      <c r="A299" s="96" t="s">
        <v>54</v>
      </c>
      <c r="B299" s="105">
        <v>120.30451988680818</v>
      </c>
      <c r="C299" s="105">
        <v>114.77388961936565</v>
      </c>
      <c r="D299" s="105">
        <v>108.78403770674036</v>
      </c>
      <c r="E299" s="105">
        <v>115.99049647456627</v>
      </c>
      <c r="F299" s="105">
        <v>101.98681885791009</v>
      </c>
      <c r="G299" s="105">
        <v>96.396360929466496</v>
      </c>
      <c r="H299" s="105">
        <v>98.609615213853431</v>
      </c>
      <c r="I299" s="105">
        <v>95.073055749463023</v>
      </c>
      <c r="J299" s="105">
        <v>100.00207731868116</v>
      </c>
      <c r="K299" s="105">
        <v>97.760651609226485</v>
      </c>
      <c r="L299" s="105">
        <v>97.20833001548074</v>
      </c>
      <c r="M299" s="105">
        <v>98.846505014219971</v>
      </c>
      <c r="N299" s="105">
        <v>103.37172932696024</v>
      </c>
      <c r="O299" s="105">
        <v>100.39436124600564</v>
      </c>
      <c r="P299" s="105">
        <v>97.475838800538853</v>
      </c>
      <c r="Q299" s="105">
        <v>108.2691299398879</v>
      </c>
      <c r="R299" s="105">
        <v>110.28256432985758</v>
      </c>
      <c r="S299" s="105">
        <v>110.58077860077125</v>
      </c>
      <c r="T299" s="105">
        <v>108.9429269678886</v>
      </c>
      <c r="U299" s="105">
        <v>107.33931187800552</v>
      </c>
      <c r="V299" s="105">
        <v>106.45126457194431</v>
      </c>
      <c r="W299" s="105">
        <v>106.23350092038652</v>
      </c>
      <c r="X299" s="105">
        <v>105.60238541295091</v>
      </c>
      <c r="Y299" s="105">
        <v>100.37904342619321</v>
      </c>
      <c r="Z299" s="105">
        <v>100.07378048028561</v>
      </c>
      <c r="AA299" s="105">
        <v>99.800430891287448</v>
      </c>
      <c r="AB299" s="105">
        <v>99.261008999811494</v>
      </c>
      <c r="AC299" s="105">
        <v>99.04634354808141</v>
      </c>
      <c r="AD299" s="105">
        <v>98.347636884070013</v>
      </c>
      <c r="AE299" s="105">
        <v>97.692299490092992</v>
      </c>
      <c r="AF299" s="105">
        <v>96.861326635248176</v>
      </c>
      <c r="AG299" s="105">
        <v>96.55582505351326</v>
      </c>
      <c r="AH299" s="105">
        <v>96.0033276890114</v>
      </c>
      <c r="AI299" s="105">
        <v>95.586575500142004</v>
      </c>
      <c r="AJ299" s="105">
        <v>94.883550262014708</v>
      </c>
      <c r="AK299" s="105">
        <v>94.384979746683882</v>
      </c>
      <c r="AL299" s="105">
        <v>93.503961655794299</v>
      </c>
      <c r="AM299" s="105">
        <v>92.715372109243305</v>
      </c>
      <c r="AN299" s="105">
        <v>90.836916908292309</v>
      </c>
      <c r="AO299" s="105">
        <v>90.143339727400004</v>
      </c>
      <c r="AP299" s="105">
        <v>89.321863056979822</v>
      </c>
      <c r="AQ299" s="105">
        <v>88.507862740203322</v>
      </c>
      <c r="AR299" s="105">
        <v>87.56570129592977</v>
      </c>
      <c r="AS299" s="105">
        <v>86.516294071287973</v>
      </c>
      <c r="AT299" s="105">
        <v>85.081287912171263</v>
      </c>
      <c r="AU299" s="105">
        <v>83.758538651817602</v>
      </c>
      <c r="AV299" s="105">
        <v>82.486834366611006</v>
      </c>
      <c r="AW299" s="105">
        <v>80.988176050622911</v>
      </c>
      <c r="AX299" s="105">
        <v>79.793036440462018</v>
      </c>
      <c r="AY299" s="105">
        <v>76.697391446992313</v>
      </c>
      <c r="AZ299" s="105">
        <v>74.579025715931266</v>
      </c>
    </row>
    <row r="300" spans="1:52" ht="12" customHeight="1" x14ac:dyDescent="0.45">
      <c r="A300" s="96" t="s">
        <v>58</v>
      </c>
      <c r="B300" s="105">
        <v>1690.7809183421386</v>
      </c>
      <c r="C300" s="105">
        <v>1697.8085260222338</v>
      </c>
      <c r="D300" s="105">
        <v>1634.927080128509</v>
      </c>
      <c r="E300" s="105">
        <v>1658.1590942692912</v>
      </c>
      <c r="F300" s="105">
        <v>1589.9014838370142</v>
      </c>
      <c r="G300" s="105">
        <v>1578.0357451115942</v>
      </c>
      <c r="H300" s="105">
        <v>1551.4158675944761</v>
      </c>
      <c r="I300" s="105">
        <v>1482.6972721796935</v>
      </c>
      <c r="J300" s="105">
        <v>1497.8979656129793</v>
      </c>
      <c r="K300" s="105">
        <v>1604.5955317757189</v>
      </c>
      <c r="L300" s="105">
        <v>1508.0443723572848</v>
      </c>
      <c r="M300" s="105">
        <v>1476.2311533358552</v>
      </c>
      <c r="N300" s="105">
        <v>1489.1905948328113</v>
      </c>
      <c r="O300" s="105">
        <v>1469.570408730717</v>
      </c>
      <c r="P300" s="105">
        <v>1418.9076817888943</v>
      </c>
      <c r="Q300" s="105">
        <v>1471.1395061606624</v>
      </c>
      <c r="R300" s="105">
        <v>1467.6350345141007</v>
      </c>
      <c r="S300" s="105">
        <v>1444.8071275817792</v>
      </c>
      <c r="T300" s="105">
        <v>1381.7814941289776</v>
      </c>
      <c r="U300" s="105">
        <v>1358.6933209163792</v>
      </c>
      <c r="V300" s="105">
        <v>1351.1467085840977</v>
      </c>
      <c r="W300" s="105">
        <v>1348.6256813482639</v>
      </c>
      <c r="X300" s="105">
        <v>1325.3877337166005</v>
      </c>
      <c r="Y300" s="105">
        <v>1320.9178949541135</v>
      </c>
      <c r="Z300" s="105">
        <v>1318.2098650381527</v>
      </c>
      <c r="AA300" s="105">
        <v>1314.9063815349346</v>
      </c>
      <c r="AB300" s="105">
        <v>1310.5154908546556</v>
      </c>
      <c r="AC300" s="105">
        <v>1305.8147863258155</v>
      </c>
      <c r="AD300" s="105">
        <v>1300.884696291412</v>
      </c>
      <c r="AE300" s="105">
        <v>1288.3682337965156</v>
      </c>
      <c r="AF300" s="105">
        <v>1278.1230786749175</v>
      </c>
      <c r="AG300" s="105">
        <v>1273.2858731418721</v>
      </c>
      <c r="AH300" s="105">
        <v>1250.9882775119772</v>
      </c>
      <c r="AI300" s="105">
        <v>1237.1615240481776</v>
      </c>
      <c r="AJ300" s="105">
        <v>1214.3004699363778</v>
      </c>
      <c r="AK300" s="105">
        <v>1196.4353716756959</v>
      </c>
      <c r="AL300" s="105">
        <v>1184.5077235472777</v>
      </c>
      <c r="AM300" s="105">
        <v>1154.8778475033848</v>
      </c>
      <c r="AN300" s="105">
        <v>1128.3123381231749</v>
      </c>
      <c r="AO300" s="105">
        <v>1104.1723374691496</v>
      </c>
      <c r="AP300" s="105">
        <v>1076.8195829435424</v>
      </c>
      <c r="AQ300" s="105">
        <v>1058.387665457843</v>
      </c>
      <c r="AR300" s="105">
        <v>1031.6931119825376</v>
      </c>
      <c r="AS300" s="105">
        <v>1005.7277766855859</v>
      </c>
      <c r="AT300" s="105">
        <v>971.30284471043956</v>
      </c>
      <c r="AU300" s="105">
        <v>951.47458845075016</v>
      </c>
      <c r="AV300" s="105">
        <v>920.91091660553889</v>
      </c>
      <c r="AW300" s="105">
        <v>874.52007164540089</v>
      </c>
      <c r="AX300" s="105">
        <v>849.53933953738442</v>
      </c>
      <c r="AY300" s="105">
        <v>785.17489471263934</v>
      </c>
      <c r="AZ300" s="105">
        <v>744.81180565692239</v>
      </c>
    </row>
    <row r="301" spans="1:52" ht="12" customHeight="1" x14ac:dyDescent="0.45">
      <c r="A301" s="96" t="s">
        <v>61</v>
      </c>
      <c r="B301" s="105">
        <v>101.57238741971214</v>
      </c>
      <c r="C301" s="105">
        <v>101.15225936055222</v>
      </c>
      <c r="D301" s="105">
        <v>92.489320309233904</v>
      </c>
      <c r="E301" s="105">
        <v>93.511636059765792</v>
      </c>
      <c r="F301" s="105">
        <v>91.367425860872459</v>
      </c>
      <c r="G301" s="105">
        <v>91.267169574555737</v>
      </c>
      <c r="H301" s="105">
        <v>88.248897488655771</v>
      </c>
      <c r="I301" s="105">
        <v>83.291756805346893</v>
      </c>
      <c r="J301" s="105">
        <v>85.110858142203</v>
      </c>
      <c r="K301" s="105">
        <v>90.007931813019709</v>
      </c>
      <c r="L301" s="105">
        <v>84.150355058987117</v>
      </c>
      <c r="M301" s="105">
        <v>83.432992980596211</v>
      </c>
      <c r="N301" s="105">
        <v>84.591196994790522</v>
      </c>
      <c r="O301" s="105">
        <v>82.194202662093844</v>
      </c>
      <c r="P301" s="105">
        <v>79.375507188904564</v>
      </c>
      <c r="Q301" s="105">
        <v>80.366667166972206</v>
      </c>
      <c r="R301" s="105">
        <v>80.596223901964649</v>
      </c>
      <c r="S301" s="105">
        <v>80.448645427621472</v>
      </c>
      <c r="T301" s="105">
        <v>79.362507189572256</v>
      </c>
      <c r="U301" s="105">
        <v>78.165477801318289</v>
      </c>
      <c r="V301" s="105">
        <v>77.41372949426507</v>
      </c>
      <c r="W301" s="105">
        <v>77.326607404513922</v>
      </c>
      <c r="X301" s="105">
        <v>76.784264455841793</v>
      </c>
      <c r="Y301" s="105">
        <v>72.949053020107655</v>
      </c>
      <c r="Z301" s="105">
        <v>72.624334907468878</v>
      </c>
      <c r="AA301" s="105">
        <v>72.327173735065301</v>
      </c>
      <c r="AB301" s="105">
        <v>71.966880460073156</v>
      </c>
      <c r="AC301" s="105">
        <v>71.7832965738247</v>
      </c>
      <c r="AD301" s="105">
        <v>71.425907954244451</v>
      </c>
      <c r="AE301" s="105">
        <v>70.979607474351795</v>
      </c>
      <c r="AF301" s="105">
        <v>70.422618095922431</v>
      </c>
      <c r="AG301" s="105">
        <v>70.249264201567925</v>
      </c>
      <c r="AH301" s="105">
        <v>69.849887661955322</v>
      </c>
      <c r="AI301" s="105">
        <v>69.593814008101134</v>
      </c>
      <c r="AJ301" s="105">
        <v>69.129661064893028</v>
      </c>
      <c r="AK301" s="105">
        <v>68.798400387423385</v>
      </c>
      <c r="AL301" s="105">
        <v>68.241549215277942</v>
      </c>
      <c r="AM301" s="105">
        <v>67.667726413264006</v>
      </c>
      <c r="AN301" s="105">
        <v>66.354388754390655</v>
      </c>
      <c r="AO301" s="105">
        <v>65.822044080719891</v>
      </c>
      <c r="AP301" s="105">
        <v>65.186918024383203</v>
      </c>
      <c r="AQ301" s="105">
        <v>64.602660335225806</v>
      </c>
      <c r="AR301" s="105">
        <v>63.852882045348451</v>
      </c>
      <c r="AS301" s="105">
        <v>63.031238462730286</v>
      </c>
      <c r="AT301" s="105">
        <v>61.865845027751746</v>
      </c>
      <c r="AU301" s="105">
        <v>60.85921279699668</v>
      </c>
      <c r="AV301" s="105">
        <v>59.774701272707837</v>
      </c>
      <c r="AW301" s="105">
        <v>58.402081246584963</v>
      </c>
      <c r="AX301" s="105">
        <v>57.287664676174678</v>
      </c>
      <c r="AY301" s="105">
        <v>54.347154859944347</v>
      </c>
      <c r="AZ301" s="105">
        <v>52.293105583683477</v>
      </c>
    </row>
    <row r="302" spans="1:52" ht="12" customHeight="1" x14ac:dyDescent="0.45">
      <c r="A302" s="110" t="s">
        <v>64</v>
      </c>
      <c r="B302" s="116">
        <v>62.343080281813926</v>
      </c>
      <c r="C302" s="116">
        <v>59.047020916127288</v>
      </c>
      <c r="D302" s="116">
        <v>53.350479667639519</v>
      </c>
      <c r="E302" s="116">
        <v>55.427035466226464</v>
      </c>
      <c r="F302" s="116">
        <v>53.741675931134694</v>
      </c>
      <c r="G302" s="116">
        <v>51.780742862255231</v>
      </c>
      <c r="H302" s="116">
        <v>50.409628961738314</v>
      </c>
      <c r="I302" s="116">
        <v>48.265302627175025</v>
      </c>
      <c r="J302" s="116">
        <v>50.636409435969249</v>
      </c>
      <c r="K302" s="116">
        <v>42.351486256107954</v>
      </c>
      <c r="L302" s="116">
        <v>48.429053792137658</v>
      </c>
      <c r="M302" s="116">
        <v>49.147674905913668</v>
      </c>
      <c r="N302" s="116">
        <v>45.004777746559938</v>
      </c>
      <c r="O302" s="116">
        <v>46.071913783118355</v>
      </c>
      <c r="P302" s="116">
        <v>43.383844002651209</v>
      </c>
      <c r="Q302" s="116">
        <v>43.544858706181664</v>
      </c>
      <c r="R302" s="116">
        <v>44.765518994570215</v>
      </c>
      <c r="S302" s="116">
        <v>44.880636704439105</v>
      </c>
      <c r="T302" s="116">
        <v>42.554186346490347</v>
      </c>
      <c r="U302" s="116">
        <v>41.623847819567466</v>
      </c>
      <c r="V302" s="116">
        <v>41.329248449146696</v>
      </c>
      <c r="W302" s="116">
        <v>41.177763075867951</v>
      </c>
      <c r="X302" s="116">
        <v>40.341493987904052</v>
      </c>
      <c r="Y302" s="116">
        <v>33.255579252387435</v>
      </c>
      <c r="Z302" s="116">
        <v>32.872081203668031</v>
      </c>
      <c r="AA302" s="116">
        <v>32.482265365649063</v>
      </c>
      <c r="AB302" s="116">
        <v>32.115095952921081</v>
      </c>
      <c r="AC302" s="116">
        <v>31.753040285912654</v>
      </c>
      <c r="AD302" s="116">
        <v>31.290134069608325</v>
      </c>
      <c r="AE302" s="116">
        <v>30.975464372512025</v>
      </c>
      <c r="AF302" s="116">
        <v>30.382192171404835</v>
      </c>
      <c r="AG302" s="116">
        <v>30.250805878722204</v>
      </c>
      <c r="AH302" s="116">
        <v>29.82501582197597</v>
      </c>
      <c r="AI302" s="116">
        <v>29.615739340478171</v>
      </c>
      <c r="AJ302" s="116">
        <v>29.141180670793204</v>
      </c>
      <c r="AK302" s="116">
        <v>28.843425536105013</v>
      </c>
      <c r="AL302" s="116">
        <v>27.96620078599738</v>
      </c>
      <c r="AM302" s="116">
        <v>27.390229940813178</v>
      </c>
      <c r="AN302" s="116">
        <v>25.630534269939453</v>
      </c>
      <c r="AO302" s="116">
        <v>25.174367663453914</v>
      </c>
      <c r="AP302" s="116">
        <v>24.637117023305905</v>
      </c>
      <c r="AQ302" s="116">
        <v>24.125465419681102</v>
      </c>
      <c r="AR302" s="116">
        <v>23.475071558172743</v>
      </c>
      <c r="AS302" s="116">
        <v>22.794832781732637</v>
      </c>
      <c r="AT302" s="116">
        <v>21.864327611905789</v>
      </c>
      <c r="AU302" s="116">
        <v>21.044870550644802</v>
      </c>
      <c r="AV302" s="116">
        <v>20.2783415020494</v>
      </c>
      <c r="AW302" s="116">
        <v>19.425872476119117</v>
      </c>
      <c r="AX302" s="116">
        <v>18.664075418867927</v>
      </c>
      <c r="AY302" s="116">
        <v>16.803853551539689</v>
      </c>
      <c r="AZ302" s="116">
        <v>15.327863132482054</v>
      </c>
    </row>
    <row r="303" spans="1:52" ht="12" customHeight="1" x14ac:dyDescent="0.45">
      <c r="A303" s="112" t="s">
        <v>42</v>
      </c>
      <c r="B303" s="117">
        <v>187.36176278605461</v>
      </c>
      <c r="C303" s="117">
        <v>162.94545582839271</v>
      </c>
      <c r="D303" s="117">
        <v>150.0743360637311</v>
      </c>
      <c r="E303" s="117">
        <v>158.03041595757608</v>
      </c>
      <c r="F303" s="117">
        <v>202.1988022961383</v>
      </c>
      <c r="G303" s="117">
        <v>249.32788829133852</v>
      </c>
      <c r="H303" s="117">
        <v>235.68186654663864</v>
      </c>
      <c r="I303" s="117">
        <v>286.06760104955805</v>
      </c>
      <c r="J303" s="117">
        <v>264.84846436063248</v>
      </c>
      <c r="K303" s="117">
        <v>294.39522986067004</v>
      </c>
      <c r="L303" s="117">
        <v>274.53645674638847</v>
      </c>
      <c r="M303" s="117">
        <v>223.27336170745821</v>
      </c>
      <c r="N303" s="117">
        <v>158.07409297766074</v>
      </c>
      <c r="O303" s="117">
        <v>181.20489129293605</v>
      </c>
      <c r="P303" s="117">
        <v>209.40667140621167</v>
      </c>
      <c r="Q303" s="117">
        <v>216.38852516648745</v>
      </c>
      <c r="R303" s="117">
        <v>213.17666250278239</v>
      </c>
      <c r="S303" s="117">
        <v>205.57164579281425</v>
      </c>
      <c r="T303" s="117">
        <v>207.84625833108174</v>
      </c>
      <c r="U303" s="117">
        <v>208.05987879247886</v>
      </c>
      <c r="V303" s="117">
        <v>207.72967078204127</v>
      </c>
      <c r="W303" s="117">
        <v>207.67266546579086</v>
      </c>
      <c r="X303" s="117">
        <v>207.48432821213876</v>
      </c>
      <c r="Y303" s="117">
        <v>207.25411117848154</v>
      </c>
      <c r="Z303" s="117">
        <v>206.99623486026172</v>
      </c>
      <c r="AA303" s="117">
        <v>206.78909653210735</v>
      </c>
      <c r="AB303" s="117">
        <v>206.5067605723865</v>
      </c>
      <c r="AC303" s="117">
        <v>206.37722350914797</v>
      </c>
      <c r="AD303" s="117">
        <v>206.38546268445529</v>
      </c>
      <c r="AE303" s="117">
        <v>206.21059463850546</v>
      </c>
      <c r="AF303" s="117">
        <v>206.08915453012051</v>
      </c>
      <c r="AG303" s="117">
        <v>206.03056312284585</v>
      </c>
      <c r="AH303" s="117">
        <v>205.66649704941881</v>
      </c>
      <c r="AI303" s="117">
        <v>205.06782448985791</v>
      </c>
      <c r="AJ303" s="117">
        <v>203.75541076930639</v>
      </c>
      <c r="AK303" s="117">
        <v>202.29854390709158</v>
      </c>
      <c r="AL303" s="117">
        <v>201.37290270344158</v>
      </c>
      <c r="AM303" s="117">
        <v>198.64308842233226</v>
      </c>
      <c r="AN303" s="117">
        <v>195.82462882275436</v>
      </c>
      <c r="AO303" s="117">
        <v>193.31110347201954</v>
      </c>
      <c r="AP303" s="117">
        <v>190.48663428761358</v>
      </c>
      <c r="AQ303" s="117">
        <v>189.14959881239176</v>
      </c>
      <c r="AR303" s="117">
        <v>186.7989011720436</v>
      </c>
      <c r="AS303" s="117">
        <v>184.62469216879882</v>
      </c>
      <c r="AT303" s="117">
        <v>181.36006811595055</v>
      </c>
      <c r="AU303" s="117">
        <v>180.39704792985108</v>
      </c>
      <c r="AV303" s="117">
        <v>178.04669023741221</v>
      </c>
      <c r="AW303" s="117">
        <v>172.93502235060112</v>
      </c>
      <c r="AX303" s="117">
        <v>171.47940373722477</v>
      </c>
      <c r="AY303" s="117">
        <v>165.62239795038295</v>
      </c>
      <c r="AZ303" s="117">
        <v>162.28706990906733</v>
      </c>
    </row>
    <row r="304" spans="1:52" ht="12" customHeight="1" x14ac:dyDescent="0.45">
      <c r="A304" s="91" t="s">
        <v>12</v>
      </c>
      <c r="B304" s="101">
        <v>149.85485760847493</v>
      </c>
      <c r="C304" s="101">
        <v>154.40820691043319</v>
      </c>
      <c r="D304" s="101">
        <v>146.04578661794204</v>
      </c>
      <c r="E304" s="101">
        <v>151.28679619498379</v>
      </c>
      <c r="F304" s="101">
        <v>147.84674752803485</v>
      </c>
      <c r="G304" s="101">
        <v>142.42610353666626</v>
      </c>
      <c r="H304" s="101">
        <v>138.04239720573852</v>
      </c>
      <c r="I304" s="101">
        <v>132.08446330752258</v>
      </c>
      <c r="J304" s="101">
        <v>128.37970561149498</v>
      </c>
      <c r="K304" s="101">
        <v>128.31742646633444</v>
      </c>
      <c r="L304" s="101">
        <v>131.05488673694146</v>
      </c>
      <c r="M304" s="101">
        <v>122.79738608852375</v>
      </c>
      <c r="N304" s="101">
        <v>121.83487663378756</v>
      </c>
      <c r="O304" s="101">
        <v>122.08005074591698</v>
      </c>
      <c r="P304" s="101">
        <v>120.65602079084358</v>
      </c>
      <c r="Q304" s="101">
        <v>128.21531206578152</v>
      </c>
      <c r="R304" s="101">
        <v>132.1605399420406</v>
      </c>
      <c r="S304" s="101">
        <v>133.75615531713365</v>
      </c>
      <c r="T304" s="101">
        <v>131.14891764226633</v>
      </c>
      <c r="U304" s="101">
        <v>128.76474524902707</v>
      </c>
      <c r="V304" s="101">
        <v>127.44464108020911</v>
      </c>
      <c r="W304" s="101">
        <v>127.39912201775169</v>
      </c>
      <c r="X304" s="101">
        <v>126.25128987356855</v>
      </c>
      <c r="Y304" s="101">
        <v>125.80687509975945</v>
      </c>
      <c r="Z304" s="101">
        <v>124.76887516241922</v>
      </c>
      <c r="AA304" s="101">
        <v>124.04329259708412</v>
      </c>
      <c r="AB304" s="101">
        <v>123.79958465802568</v>
      </c>
      <c r="AC304" s="101">
        <v>123.63548853009256</v>
      </c>
      <c r="AD304" s="101">
        <v>123.4084753125625</v>
      </c>
      <c r="AE304" s="101">
        <v>122.7127298901499</v>
      </c>
      <c r="AF304" s="101">
        <v>122.31146467324872</v>
      </c>
      <c r="AG304" s="101">
        <v>121.82762043112361</v>
      </c>
      <c r="AH304" s="101">
        <v>120.69417564246949</v>
      </c>
      <c r="AI304" s="101">
        <v>119.40513723884075</v>
      </c>
      <c r="AJ304" s="101">
        <v>117.22670700877045</v>
      </c>
      <c r="AK304" s="101">
        <v>114.82997362974368</v>
      </c>
      <c r="AL304" s="101">
        <v>113.15252019036353</v>
      </c>
      <c r="AM304" s="101">
        <v>108.99730165799267</v>
      </c>
      <c r="AN304" s="101">
        <v>104.65617445204775</v>
      </c>
      <c r="AO304" s="101">
        <v>101.53900245152514</v>
      </c>
      <c r="AP304" s="101">
        <v>96.283868316977106</v>
      </c>
      <c r="AQ304" s="101">
        <v>94.310232616341381</v>
      </c>
      <c r="AR304" s="101">
        <v>90.178457804296158</v>
      </c>
      <c r="AS304" s="101">
        <v>87.075767349356255</v>
      </c>
      <c r="AT304" s="101">
        <v>84.224659925858575</v>
      </c>
      <c r="AU304" s="101">
        <v>83.380053333094367</v>
      </c>
      <c r="AV304" s="101">
        <v>81.488359291544597</v>
      </c>
      <c r="AW304" s="101">
        <v>77.090873073340859</v>
      </c>
      <c r="AX304" s="101">
        <v>76.263511982774702</v>
      </c>
      <c r="AY304" s="101">
        <v>73.351231037292806</v>
      </c>
      <c r="AZ304" s="101">
        <v>71.046454727841535</v>
      </c>
    </row>
    <row r="305" spans="1:52" ht="12" customHeight="1" x14ac:dyDescent="0.45">
      <c r="A305" s="69" t="s">
        <v>47</v>
      </c>
      <c r="B305" s="102">
        <v>0</v>
      </c>
      <c r="C305" s="102">
        <v>0</v>
      </c>
      <c r="D305" s="102">
        <v>0</v>
      </c>
      <c r="E305" s="102">
        <v>0</v>
      </c>
      <c r="F305" s="102">
        <v>0</v>
      </c>
      <c r="G305" s="102">
        <v>0</v>
      </c>
      <c r="H305" s="102">
        <v>0</v>
      </c>
      <c r="I305" s="102">
        <v>0</v>
      </c>
      <c r="J305" s="102">
        <v>0</v>
      </c>
      <c r="K305" s="102">
        <v>0</v>
      </c>
      <c r="L305" s="102">
        <v>0</v>
      </c>
      <c r="M305" s="102">
        <v>0</v>
      </c>
      <c r="N305" s="102">
        <v>0</v>
      </c>
      <c r="O305" s="102">
        <v>0</v>
      </c>
      <c r="P305" s="102">
        <v>0</v>
      </c>
      <c r="Q305" s="102">
        <v>0</v>
      </c>
      <c r="R305" s="102">
        <v>0</v>
      </c>
      <c r="S305" s="102">
        <v>0</v>
      </c>
      <c r="T305" s="102">
        <v>0</v>
      </c>
      <c r="U305" s="102">
        <v>0</v>
      </c>
      <c r="V305" s="102">
        <v>0</v>
      </c>
      <c r="W305" s="102">
        <v>0</v>
      </c>
      <c r="X305" s="102">
        <v>0</v>
      </c>
      <c r="Y305" s="102">
        <v>0</v>
      </c>
      <c r="Z305" s="102">
        <v>0</v>
      </c>
      <c r="AA305" s="102">
        <v>0</v>
      </c>
      <c r="AB305" s="102">
        <v>0</v>
      </c>
      <c r="AC305" s="102">
        <v>0</v>
      </c>
      <c r="AD305" s="102">
        <v>0</v>
      </c>
      <c r="AE305" s="102">
        <v>0</v>
      </c>
      <c r="AF305" s="102">
        <v>0</v>
      </c>
      <c r="AG305" s="102">
        <v>0</v>
      </c>
      <c r="AH305" s="102">
        <v>0</v>
      </c>
      <c r="AI305" s="102">
        <v>0</v>
      </c>
      <c r="AJ305" s="102">
        <v>0</v>
      </c>
      <c r="AK305" s="102">
        <v>0</v>
      </c>
      <c r="AL305" s="102">
        <v>0</v>
      </c>
      <c r="AM305" s="102">
        <v>0</v>
      </c>
      <c r="AN305" s="102">
        <v>0</v>
      </c>
      <c r="AO305" s="102">
        <v>0</v>
      </c>
      <c r="AP305" s="102">
        <v>0</v>
      </c>
      <c r="AQ305" s="102">
        <v>0</v>
      </c>
      <c r="AR305" s="102">
        <v>0</v>
      </c>
      <c r="AS305" s="102">
        <v>0</v>
      </c>
      <c r="AT305" s="102">
        <v>0</v>
      </c>
      <c r="AU305" s="102">
        <v>0</v>
      </c>
      <c r="AV305" s="102">
        <v>0</v>
      </c>
      <c r="AW305" s="102">
        <v>0</v>
      </c>
      <c r="AX305" s="102">
        <v>0</v>
      </c>
      <c r="AY305" s="102">
        <v>0</v>
      </c>
      <c r="AZ305" s="102">
        <v>0</v>
      </c>
    </row>
    <row r="306" spans="1:52" ht="12" customHeight="1" x14ac:dyDescent="0.45">
      <c r="A306" s="77" t="s">
        <v>48</v>
      </c>
      <c r="B306" s="103">
        <v>0.35199801041183809</v>
      </c>
      <c r="C306" s="103">
        <v>0.35793964883683715</v>
      </c>
      <c r="D306" s="103">
        <v>0.34835140098130324</v>
      </c>
      <c r="E306" s="103">
        <v>0.33900707966907639</v>
      </c>
      <c r="F306" s="103">
        <v>0.33195667386555316</v>
      </c>
      <c r="G306" s="103">
        <v>0.33898146653873018</v>
      </c>
      <c r="H306" s="103">
        <v>0.3248144625543633</v>
      </c>
      <c r="I306" s="103">
        <v>0.31145990315175759</v>
      </c>
      <c r="J306" s="103">
        <v>0.3093730652192701</v>
      </c>
      <c r="K306" s="103">
        <v>0.32628890604366784</v>
      </c>
      <c r="L306" s="103">
        <v>0.31684694124159246</v>
      </c>
      <c r="M306" s="103">
        <v>0.30669497678251573</v>
      </c>
      <c r="N306" s="103">
        <v>0.31787877602421882</v>
      </c>
      <c r="O306" s="103">
        <v>0.32355698126351801</v>
      </c>
      <c r="P306" s="103">
        <v>0.30949551190417329</v>
      </c>
      <c r="Q306" s="103">
        <v>0.32952782846781903</v>
      </c>
      <c r="R306" s="103">
        <v>0.33037617218150006</v>
      </c>
      <c r="S306" s="103">
        <v>0.32830854553043842</v>
      </c>
      <c r="T306" s="103">
        <v>0.31535292551336402</v>
      </c>
      <c r="U306" s="103">
        <v>0.28616165811893263</v>
      </c>
      <c r="V306" s="103">
        <v>0.27842571597427551</v>
      </c>
      <c r="W306" s="103">
        <v>0.27499431122657225</v>
      </c>
      <c r="X306" s="103">
        <v>0.27086304782837672</v>
      </c>
      <c r="Y306" s="103">
        <v>0.26343688549763905</v>
      </c>
      <c r="Z306" s="103">
        <v>0.20508164066602572</v>
      </c>
      <c r="AA306" s="103">
        <v>0.19447107357109172</v>
      </c>
      <c r="AB306" s="103">
        <v>0.18634422362606795</v>
      </c>
      <c r="AC306" s="103">
        <v>0.17749637618530009</v>
      </c>
      <c r="AD306" s="103">
        <v>0.15581487363334376</v>
      </c>
      <c r="AE306" s="103">
        <v>0.15204613369850148</v>
      </c>
      <c r="AF306" s="103">
        <v>0.14156367654005059</v>
      </c>
      <c r="AG306" s="103">
        <v>0.14602818535496029</v>
      </c>
      <c r="AH306" s="103">
        <v>0.14359114302323772</v>
      </c>
      <c r="AI306" s="103">
        <v>0.13943757539297277</v>
      </c>
      <c r="AJ306" s="103">
        <v>0.13534291357452338</v>
      </c>
      <c r="AK306" s="103">
        <v>0.12967403960398227</v>
      </c>
      <c r="AL306" s="103">
        <v>0.12608755917870837</v>
      </c>
      <c r="AM306" s="103">
        <v>0.1204024527429275</v>
      </c>
      <c r="AN306" s="103">
        <v>0.11610381731638557</v>
      </c>
      <c r="AO306" s="103">
        <v>0.11226975888964877</v>
      </c>
      <c r="AP306" s="103">
        <v>0.10463327611364807</v>
      </c>
      <c r="AQ306" s="103">
        <v>0.10232472537378437</v>
      </c>
      <c r="AR306" s="103">
        <v>9.6714852819597796E-2</v>
      </c>
      <c r="AS306" s="103">
        <v>9.1917249989610816E-2</v>
      </c>
      <c r="AT306" s="103">
        <v>8.9503427242124275E-2</v>
      </c>
      <c r="AU306" s="103">
        <v>8.7467634282416773E-2</v>
      </c>
      <c r="AV306" s="103">
        <v>8.5435842639654369E-2</v>
      </c>
      <c r="AW306" s="103">
        <v>8.2540487264356283E-2</v>
      </c>
      <c r="AX306" s="103">
        <v>8.0722219526631153E-2</v>
      </c>
      <c r="AY306" s="103">
        <v>7.7679492583775087E-2</v>
      </c>
      <c r="AZ306" s="103">
        <v>7.5207100258884968E-2</v>
      </c>
    </row>
    <row r="307" spans="1:52" ht="12" customHeight="1" x14ac:dyDescent="0.45">
      <c r="A307" s="77" t="s">
        <v>51</v>
      </c>
      <c r="B307" s="103">
        <v>0</v>
      </c>
      <c r="C307" s="103">
        <v>0</v>
      </c>
      <c r="D307" s="103">
        <v>0</v>
      </c>
      <c r="E307" s="103">
        <v>0</v>
      </c>
      <c r="F307" s="103">
        <v>0</v>
      </c>
      <c r="G307" s="103">
        <v>0</v>
      </c>
      <c r="H307" s="103">
        <v>0</v>
      </c>
      <c r="I307" s="103">
        <v>0</v>
      </c>
      <c r="J307" s="103">
        <v>0</v>
      </c>
      <c r="K307" s="103">
        <v>0</v>
      </c>
      <c r="L307" s="103">
        <v>0</v>
      </c>
      <c r="M307" s="103">
        <v>0</v>
      </c>
      <c r="N307" s="103">
        <v>0</v>
      </c>
      <c r="O307" s="103">
        <v>0</v>
      </c>
      <c r="P307" s="103">
        <v>0</v>
      </c>
      <c r="Q307" s="103">
        <v>0</v>
      </c>
      <c r="R307" s="103">
        <v>0</v>
      </c>
      <c r="S307" s="103">
        <v>0</v>
      </c>
      <c r="T307" s="103">
        <v>0</v>
      </c>
      <c r="U307" s="103">
        <v>0</v>
      </c>
      <c r="V307" s="103">
        <v>0</v>
      </c>
      <c r="W307" s="103">
        <v>0</v>
      </c>
      <c r="X307" s="103">
        <v>0</v>
      </c>
      <c r="Y307" s="103">
        <v>0</v>
      </c>
      <c r="Z307" s="103">
        <v>0</v>
      </c>
      <c r="AA307" s="103">
        <v>0</v>
      </c>
      <c r="AB307" s="103">
        <v>0</v>
      </c>
      <c r="AC307" s="103">
        <v>0</v>
      </c>
      <c r="AD307" s="103">
        <v>0</v>
      </c>
      <c r="AE307" s="103">
        <v>0</v>
      </c>
      <c r="AF307" s="103">
        <v>0</v>
      </c>
      <c r="AG307" s="103">
        <v>0</v>
      </c>
      <c r="AH307" s="103">
        <v>0</v>
      </c>
      <c r="AI307" s="103">
        <v>0</v>
      </c>
      <c r="AJ307" s="103">
        <v>0</v>
      </c>
      <c r="AK307" s="103">
        <v>0</v>
      </c>
      <c r="AL307" s="103">
        <v>0</v>
      </c>
      <c r="AM307" s="103">
        <v>0</v>
      </c>
      <c r="AN307" s="103">
        <v>0</v>
      </c>
      <c r="AO307" s="103">
        <v>0</v>
      </c>
      <c r="AP307" s="103">
        <v>0</v>
      </c>
      <c r="AQ307" s="103">
        <v>0</v>
      </c>
      <c r="AR307" s="103">
        <v>0</v>
      </c>
      <c r="AS307" s="103">
        <v>0</v>
      </c>
      <c r="AT307" s="103">
        <v>0</v>
      </c>
      <c r="AU307" s="103">
        <v>0</v>
      </c>
      <c r="AV307" s="103">
        <v>0</v>
      </c>
      <c r="AW307" s="103">
        <v>0</v>
      </c>
      <c r="AX307" s="103">
        <v>0</v>
      </c>
      <c r="AY307" s="103">
        <v>0</v>
      </c>
      <c r="AZ307" s="103">
        <v>0</v>
      </c>
    </row>
    <row r="308" spans="1:52" ht="12" customHeight="1" x14ac:dyDescent="0.45">
      <c r="A308" s="77" t="s">
        <v>52</v>
      </c>
      <c r="B308" s="103">
        <v>0</v>
      </c>
      <c r="C308" s="103">
        <v>0</v>
      </c>
      <c r="D308" s="103">
        <v>0</v>
      </c>
      <c r="E308" s="103">
        <v>0</v>
      </c>
      <c r="F308" s="103">
        <v>0</v>
      </c>
      <c r="G308" s="103">
        <v>0</v>
      </c>
      <c r="H308" s="103">
        <v>0</v>
      </c>
      <c r="I308" s="103">
        <v>0</v>
      </c>
      <c r="J308" s="103">
        <v>0</v>
      </c>
      <c r="K308" s="103">
        <v>0</v>
      </c>
      <c r="L308" s="103">
        <v>0</v>
      </c>
      <c r="M308" s="103">
        <v>0</v>
      </c>
      <c r="N308" s="103">
        <v>0</v>
      </c>
      <c r="O308" s="103">
        <v>0</v>
      </c>
      <c r="P308" s="103">
        <v>0</v>
      </c>
      <c r="Q308" s="103">
        <v>0</v>
      </c>
      <c r="R308" s="103">
        <v>0</v>
      </c>
      <c r="S308" s="103">
        <v>0</v>
      </c>
      <c r="T308" s="103">
        <v>0</v>
      </c>
      <c r="U308" s="103">
        <v>0</v>
      </c>
      <c r="V308" s="103">
        <v>0</v>
      </c>
      <c r="W308" s="103">
        <v>0</v>
      </c>
      <c r="X308" s="103">
        <v>0</v>
      </c>
      <c r="Y308" s="103">
        <v>0</v>
      </c>
      <c r="Z308" s="103">
        <v>0</v>
      </c>
      <c r="AA308" s="103">
        <v>0</v>
      </c>
      <c r="AB308" s="103">
        <v>0</v>
      </c>
      <c r="AC308" s="103">
        <v>0</v>
      </c>
      <c r="AD308" s="103">
        <v>0</v>
      </c>
      <c r="AE308" s="103">
        <v>0</v>
      </c>
      <c r="AF308" s="103">
        <v>0</v>
      </c>
      <c r="AG308" s="103">
        <v>0</v>
      </c>
      <c r="AH308" s="103">
        <v>0</v>
      </c>
      <c r="AI308" s="103">
        <v>0</v>
      </c>
      <c r="AJ308" s="103">
        <v>0</v>
      </c>
      <c r="AK308" s="103">
        <v>0</v>
      </c>
      <c r="AL308" s="103">
        <v>0</v>
      </c>
      <c r="AM308" s="103">
        <v>0</v>
      </c>
      <c r="AN308" s="103">
        <v>0</v>
      </c>
      <c r="AO308" s="103">
        <v>0</v>
      </c>
      <c r="AP308" s="103">
        <v>0</v>
      </c>
      <c r="AQ308" s="103">
        <v>0</v>
      </c>
      <c r="AR308" s="103">
        <v>0</v>
      </c>
      <c r="AS308" s="103">
        <v>0</v>
      </c>
      <c r="AT308" s="103">
        <v>0</v>
      </c>
      <c r="AU308" s="103">
        <v>0</v>
      </c>
      <c r="AV308" s="103">
        <v>0</v>
      </c>
      <c r="AW308" s="103">
        <v>0</v>
      </c>
      <c r="AX308" s="103">
        <v>0</v>
      </c>
      <c r="AY308" s="103">
        <v>0</v>
      </c>
      <c r="AZ308" s="103">
        <v>0</v>
      </c>
    </row>
    <row r="309" spans="1:52" ht="12" customHeight="1" x14ac:dyDescent="0.45">
      <c r="A309" s="79" t="s">
        <v>53</v>
      </c>
      <c r="B309" s="104">
        <v>0</v>
      </c>
      <c r="C309" s="104">
        <v>0</v>
      </c>
      <c r="D309" s="104">
        <v>0</v>
      </c>
      <c r="E309" s="104">
        <v>0</v>
      </c>
      <c r="F309" s="104">
        <v>0</v>
      </c>
      <c r="G309" s="104">
        <v>0</v>
      </c>
      <c r="H309" s="104">
        <v>0</v>
      </c>
      <c r="I309" s="104">
        <v>0</v>
      </c>
      <c r="J309" s="104">
        <v>0</v>
      </c>
      <c r="K309" s="104">
        <v>0</v>
      </c>
      <c r="L309" s="104">
        <v>0</v>
      </c>
      <c r="M309" s="104">
        <v>0</v>
      </c>
      <c r="N309" s="104">
        <v>0</v>
      </c>
      <c r="O309" s="104">
        <v>0</v>
      </c>
      <c r="P309" s="104">
        <v>0</v>
      </c>
      <c r="Q309" s="104">
        <v>0</v>
      </c>
      <c r="R309" s="104">
        <v>0</v>
      </c>
      <c r="S309" s="104">
        <v>0</v>
      </c>
      <c r="T309" s="104">
        <v>0</v>
      </c>
      <c r="U309" s="104">
        <v>0</v>
      </c>
      <c r="V309" s="104">
        <v>0</v>
      </c>
      <c r="W309" s="104">
        <v>0</v>
      </c>
      <c r="X309" s="104">
        <v>0</v>
      </c>
      <c r="Y309" s="104">
        <v>0</v>
      </c>
      <c r="Z309" s="104">
        <v>0</v>
      </c>
      <c r="AA309" s="104">
        <v>0</v>
      </c>
      <c r="AB309" s="104">
        <v>0</v>
      </c>
      <c r="AC309" s="104">
        <v>0</v>
      </c>
      <c r="AD309" s="104">
        <v>0</v>
      </c>
      <c r="AE309" s="104">
        <v>0</v>
      </c>
      <c r="AF309" s="104">
        <v>0</v>
      </c>
      <c r="AG309" s="104">
        <v>0</v>
      </c>
      <c r="AH309" s="104">
        <v>0</v>
      </c>
      <c r="AI309" s="104">
        <v>0</v>
      </c>
      <c r="AJ309" s="104">
        <v>0</v>
      </c>
      <c r="AK309" s="104">
        <v>0</v>
      </c>
      <c r="AL309" s="104">
        <v>0</v>
      </c>
      <c r="AM309" s="104">
        <v>0</v>
      </c>
      <c r="AN309" s="104">
        <v>0</v>
      </c>
      <c r="AO309" s="104">
        <v>0</v>
      </c>
      <c r="AP309" s="104">
        <v>0</v>
      </c>
      <c r="AQ309" s="104">
        <v>0</v>
      </c>
      <c r="AR309" s="104">
        <v>0</v>
      </c>
      <c r="AS309" s="104">
        <v>0</v>
      </c>
      <c r="AT309" s="104">
        <v>0</v>
      </c>
      <c r="AU309" s="104">
        <v>0</v>
      </c>
      <c r="AV309" s="104">
        <v>0</v>
      </c>
      <c r="AW309" s="104">
        <v>0</v>
      </c>
      <c r="AX309" s="104">
        <v>0</v>
      </c>
      <c r="AY309" s="104">
        <v>0</v>
      </c>
      <c r="AZ309" s="104">
        <v>0</v>
      </c>
    </row>
    <row r="310" spans="1:52" ht="12" customHeight="1" x14ac:dyDescent="0.45">
      <c r="A310" s="96" t="s">
        <v>69</v>
      </c>
      <c r="B310" s="105">
        <v>45.229291587624829</v>
      </c>
      <c r="C310" s="105">
        <v>45.912260345113467</v>
      </c>
      <c r="D310" s="105">
        <v>43.046390579158661</v>
      </c>
      <c r="E310" s="105">
        <v>47.150447081663962</v>
      </c>
      <c r="F310" s="105">
        <v>44.909386840208327</v>
      </c>
      <c r="G310" s="105">
        <v>42.205811657310939</v>
      </c>
      <c r="H310" s="105">
        <v>41.399482863246163</v>
      </c>
      <c r="I310" s="105">
        <v>39.828603509942845</v>
      </c>
      <c r="J310" s="105">
        <v>38.636606214386418</v>
      </c>
      <c r="K310" s="105">
        <v>39.551358437664483</v>
      </c>
      <c r="L310" s="105">
        <v>37.600595205858767</v>
      </c>
      <c r="M310" s="105">
        <v>35.683486691851144</v>
      </c>
      <c r="N310" s="105">
        <v>37.111953032260878</v>
      </c>
      <c r="O310" s="105">
        <v>36.613068379226327</v>
      </c>
      <c r="P310" s="105">
        <v>35.821790544504523</v>
      </c>
      <c r="Q310" s="105">
        <v>40.076873170111533</v>
      </c>
      <c r="R310" s="105">
        <v>39.963095214687108</v>
      </c>
      <c r="S310" s="105">
        <v>39.772996089808039</v>
      </c>
      <c r="T310" s="105">
        <v>39.289785163585243</v>
      </c>
      <c r="U310" s="105">
        <v>38.619108664148492</v>
      </c>
      <c r="V310" s="105">
        <v>38.330266334993908</v>
      </c>
      <c r="W310" s="105">
        <v>38.231918146131797</v>
      </c>
      <c r="X310" s="105">
        <v>38.010126076022992</v>
      </c>
      <c r="Y310" s="105">
        <v>37.858356952392512</v>
      </c>
      <c r="Z310" s="105">
        <v>37.748391583598881</v>
      </c>
      <c r="AA310" s="105">
        <v>37.663441062440668</v>
      </c>
      <c r="AB310" s="105">
        <v>37.605600241106508</v>
      </c>
      <c r="AC310" s="105">
        <v>37.537345442055468</v>
      </c>
      <c r="AD310" s="105">
        <v>37.467849363512613</v>
      </c>
      <c r="AE310" s="105">
        <v>37.348908447825075</v>
      </c>
      <c r="AF310" s="105">
        <v>37.222941770362148</v>
      </c>
      <c r="AG310" s="105">
        <v>37.10767340662305</v>
      </c>
      <c r="AH310" s="105">
        <v>36.915092027511008</v>
      </c>
      <c r="AI310" s="105">
        <v>36.721727213756978</v>
      </c>
      <c r="AJ310" s="105">
        <v>36.504610045125354</v>
      </c>
      <c r="AK310" s="105">
        <v>36.303371823520088</v>
      </c>
      <c r="AL310" s="105">
        <v>36.148494055158253</v>
      </c>
      <c r="AM310" s="105">
        <v>35.834338647120781</v>
      </c>
      <c r="AN310" s="105">
        <v>35.557370297947799</v>
      </c>
      <c r="AO310" s="105">
        <v>35.315319688077246</v>
      </c>
      <c r="AP310" s="105">
        <v>34.778402852558109</v>
      </c>
      <c r="AQ310" s="105">
        <v>34.664377026250243</v>
      </c>
      <c r="AR310" s="105">
        <v>34.144382185097811</v>
      </c>
      <c r="AS310" s="105">
        <v>33.769308307193761</v>
      </c>
      <c r="AT310" s="105">
        <v>33.490659963817741</v>
      </c>
      <c r="AU310" s="105">
        <v>33.41722043526736</v>
      </c>
      <c r="AV310" s="105">
        <v>33.28182551497823</v>
      </c>
      <c r="AW310" s="105">
        <v>32.863365749891607</v>
      </c>
      <c r="AX310" s="105">
        <v>32.778282084819104</v>
      </c>
      <c r="AY310" s="105">
        <v>32.497531287276935</v>
      </c>
      <c r="AZ310" s="105">
        <v>32.236086424421615</v>
      </c>
    </row>
    <row r="311" spans="1:52" ht="12" customHeight="1" x14ac:dyDescent="0.45">
      <c r="A311" s="96" t="s">
        <v>70</v>
      </c>
      <c r="B311" s="105">
        <v>0</v>
      </c>
      <c r="C311" s="105">
        <v>0</v>
      </c>
      <c r="D311" s="105">
        <v>0</v>
      </c>
      <c r="E311" s="105">
        <v>0</v>
      </c>
      <c r="F311" s="105">
        <v>0</v>
      </c>
      <c r="G311" s="105">
        <v>0</v>
      </c>
      <c r="H311" s="105">
        <v>0</v>
      </c>
      <c r="I311" s="105">
        <v>0</v>
      </c>
      <c r="J311" s="105">
        <v>0</v>
      </c>
      <c r="K311" s="105">
        <v>0</v>
      </c>
      <c r="L311" s="105">
        <v>0</v>
      </c>
      <c r="M311" s="105">
        <v>0</v>
      </c>
      <c r="N311" s="105">
        <v>0</v>
      </c>
      <c r="O311" s="105">
        <v>0</v>
      </c>
      <c r="P311" s="105">
        <v>0</v>
      </c>
      <c r="Q311" s="105">
        <v>0</v>
      </c>
      <c r="R311" s="105">
        <v>0</v>
      </c>
      <c r="S311" s="105">
        <v>0</v>
      </c>
      <c r="T311" s="105">
        <v>0</v>
      </c>
      <c r="U311" s="105">
        <v>0</v>
      </c>
      <c r="V311" s="105">
        <v>0</v>
      </c>
      <c r="W311" s="105">
        <v>0</v>
      </c>
      <c r="X311" s="105">
        <v>0</v>
      </c>
      <c r="Y311" s="105">
        <v>0</v>
      </c>
      <c r="Z311" s="105">
        <v>0</v>
      </c>
      <c r="AA311" s="105">
        <v>0</v>
      </c>
      <c r="AB311" s="105">
        <v>0</v>
      </c>
      <c r="AC311" s="105">
        <v>0</v>
      </c>
      <c r="AD311" s="105">
        <v>0</v>
      </c>
      <c r="AE311" s="105">
        <v>0</v>
      </c>
      <c r="AF311" s="105">
        <v>0</v>
      </c>
      <c r="AG311" s="105">
        <v>0</v>
      </c>
      <c r="AH311" s="105">
        <v>0</v>
      </c>
      <c r="AI311" s="105">
        <v>0</v>
      </c>
      <c r="AJ311" s="105">
        <v>0</v>
      </c>
      <c r="AK311" s="105">
        <v>0</v>
      </c>
      <c r="AL311" s="105">
        <v>0</v>
      </c>
      <c r="AM311" s="105">
        <v>0</v>
      </c>
      <c r="AN311" s="105">
        <v>0</v>
      </c>
      <c r="AO311" s="105">
        <v>0</v>
      </c>
      <c r="AP311" s="105">
        <v>0</v>
      </c>
      <c r="AQ311" s="105">
        <v>0</v>
      </c>
      <c r="AR311" s="105">
        <v>0</v>
      </c>
      <c r="AS311" s="105">
        <v>0</v>
      </c>
      <c r="AT311" s="105">
        <v>0</v>
      </c>
      <c r="AU311" s="105">
        <v>0</v>
      </c>
      <c r="AV311" s="105">
        <v>0</v>
      </c>
      <c r="AW311" s="105">
        <v>0</v>
      </c>
      <c r="AX311" s="105">
        <v>0</v>
      </c>
      <c r="AY311" s="105">
        <v>0</v>
      </c>
      <c r="AZ311" s="105">
        <v>0</v>
      </c>
    </row>
    <row r="312" spans="1:52" ht="12" customHeight="1" x14ac:dyDescent="0.45">
      <c r="A312" s="96" t="s">
        <v>61</v>
      </c>
      <c r="B312" s="105">
        <v>45.537417642362321</v>
      </c>
      <c r="C312" s="105">
        <v>47.900431888595257</v>
      </c>
      <c r="D312" s="105">
        <v>44.187882973963553</v>
      </c>
      <c r="E312" s="105">
        <v>44.297932934538373</v>
      </c>
      <c r="F312" s="105">
        <v>44.02631402713493</v>
      </c>
      <c r="G312" s="105">
        <v>42.246918347241191</v>
      </c>
      <c r="H312" s="105">
        <v>40.710531394991527</v>
      </c>
      <c r="I312" s="105">
        <v>37.066061323855294</v>
      </c>
      <c r="J312" s="105">
        <v>37.116299521618274</v>
      </c>
      <c r="K312" s="105">
        <v>40.024034225839195</v>
      </c>
      <c r="L312" s="105">
        <v>37.716397365023909</v>
      </c>
      <c r="M312" s="105">
        <v>36.069385887628322</v>
      </c>
      <c r="N312" s="105">
        <v>37.396833619538171</v>
      </c>
      <c r="O312" s="105">
        <v>37.162194837186703</v>
      </c>
      <c r="P312" s="105">
        <v>36.40899617415257</v>
      </c>
      <c r="Q312" s="105">
        <v>37.671345212852358</v>
      </c>
      <c r="R312" s="105">
        <v>38.160921489326903</v>
      </c>
      <c r="S312" s="105">
        <v>38.078681315983154</v>
      </c>
      <c r="T312" s="105">
        <v>36.841136352486259</v>
      </c>
      <c r="U312" s="105">
        <v>35.801679333299113</v>
      </c>
      <c r="V312" s="105">
        <v>35.085393765302847</v>
      </c>
      <c r="W312" s="105">
        <v>34.959042639536271</v>
      </c>
      <c r="X312" s="105">
        <v>34.415980788148204</v>
      </c>
      <c r="Y312" s="105">
        <v>34.218912741666237</v>
      </c>
      <c r="Z312" s="105">
        <v>33.800862392801491</v>
      </c>
      <c r="AA312" s="105">
        <v>33.489841323090261</v>
      </c>
      <c r="AB312" s="105">
        <v>33.353763501250313</v>
      </c>
      <c r="AC312" s="105">
        <v>33.273983090551873</v>
      </c>
      <c r="AD312" s="105">
        <v>33.189116717351382</v>
      </c>
      <c r="AE312" s="105">
        <v>32.945214021384828</v>
      </c>
      <c r="AF312" s="105">
        <v>32.786468600931443</v>
      </c>
      <c r="AG312" s="105">
        <v>32.636455825483523</v>
      </c>
      <c r="AH312" s="105">
        <v>32.351463915541814</v>
      </c>
      <c r="AI312" s="105">
        <v>32.086575528132805</v>
      </c>
      <c r="AJ312" s="105">
        <v>31.785165536633478</v>
      </c>
      <c r="AK312" s="105">
        <v>31.446911784514867</v>
      </c>
      <c r="AL312" s="105">
        <v>31.166893170138547</v>
      </c>
      <c r="AM312" s="105">
        <v>30.781369439119661</v>
      </c>
      <c r="AN312" s="105">
        <v>30.540321817357903</v>
      </c>
      <c r="AO312" s="105">
        <v>29.93180148453245</v>
      </c>
      <c r="AP312" s="105">
        <v>28.758484872599759</v>
      </c>
      <c r="AQ312" s="105">
        <v>28.471354750701394</v>
      </c>
      <c r="AR312" s="105">
        <v>27.464306644237581</v>
      </c>
      <c r="AS312" s="105">
        <v>26.59371637741507</v>
      </c>
      <c r="AT312" s="105">
        <v>26.104163095137654</v>
      </c>
      <c r="AU312" s="105">
        <v>25.78156134479617</v>
      </c>
      <c r="AV312" s="105">
        <v>25.386615379042155</v>
      </c>
      <c r="AW312" s="105">
        <v>24.535986382147968</v>
      </c>
      <c r="AX312" s="105">
        <v>24.169426284888452</v>
      </c>
      <c r="AY312" s="105">
        <v>23.57125508296199</v>
      </c>
      <c r="AZ312" s="105">
        <v>22.966998123821401</v>
      </c>
    </row>
    <row r="313" spans="1:52" ht="12" customHeight="1" x14ac:dyDescent="0.45">
      <c r="A313" s="110" t="s">
        <v>64</v>
      </c>
      <c r="B313" s="116">
        <v>36.015976866418093</v>
      </c>
      <c r="C313" s="116">
        <v>36.71954006250207</v>
      </c>
      <c r="D313" s="116">
        <v>34.712387376536483</v>
      </c>
      <c r="E313" s="116">
        <v>36.01601808926452</v>
      </c>
      <c r="F313" s="116">
        <v>34.058476916710141</v>
      </c>
      <c r="G313" s="116">
        <v>31.259131711728823</v>
      </c>
      <c r="H313" s="116">
        <v>31.672827736379372</v>
      </c>
      <c r="I313" s="116">
        <v>28.942026101314241</v>
      </c>
      <c r="J313" s="116">
        <v>27.895878884213712</v>
      </c>
      <c r="K313" s="116">
        <v>23.174201386191498</v>
      </c>
      <c r="L313" s="116">
        <v>29.513689817777266</v>
      </c>
      <c r="M313" s="116">
        <v>26.685908751506108</v>
      </c>
      <c r="N313" s="116">
        <v>24.331116263265272</v>
      </c>
      <c r="O313" s="116">
        <v>26.372042148573783</v>
      </c>
      <c r="P313" s="116">
        <v>23.320602200753477</v>
      </c>
      <c r="Q313" s="116">
        <v>22.47439650515069</v>
      </c>
      <c r="R313" s="116">
        <v>22.343330790614026</v>
      </c>
      <c r="S313" s="116">
        <v>22.191265812976685</v>
      </c>
      <c r="T313" s="116">
        <v>19.716268702687291</v>
      </c>
      <c r="U313" s="116">
        <v>18.845774691210796</v>
      </c>
      <c r="V313" s="116">
        <v>18.363496847489067</v>
      </c>
      <c r="W313" s="116">
        <v>18.213531289126333</v>
      </c>
      <c r="X313" s="116">
        <v>17.381782188159441</v>
      </c>
      <c r="Y313" s="116">
        <v>17.130786328864474</v>
      </c>
      <c r="Z313" s="116">
        <v>16.509869712626706</v>
      </c>
      <c r="AA313" s="116">
        <v>16.064323853478065</v>
      </c>
      <c r="AB313" s="116">
        <v>15.924512393899494</v>
      </c>
      <c r="AC313" s="116">
        <v>15.850463509778116</v>
      </c>
      <c r="AD313" s="116">
        <v>15.778125750725769</v>
      </c>
      <c r="AE313" s="116">
        <v>15.508562192222863</v>
      </c>
      <c r="AF313" s="116">
        <v>15.359227748999976</v>
      </c>
      <c r="AG313" s="116">
        <v>15.236656472170544</v>
      </c>
      <c r="AH313" s="116">
        <v>14.949861975850249</v>
      </c>
      <c r="AI313" s="116">
        <v>14.691707707468494</v>
      </c>
      <c r="AJ313" s="116">
        <v>14.383218929766008</v>
      </c>
      <c r="AK313" s="116">
        <v>14.000998547935415</v>
      </c>
      <c r="AL313" s="116">
        <v>13.688883294520883</v>
      </c>
      <c r="AM313" s="116">
        <v>13.137266227002325</v>
      </c>
      <c r="AN313" s="116">
        <v>12.739809417838661</v>
      </c>
      <c r="AO313" s="116">
        <v>12.048751005841359</v>
      </c>
      <c r="AP313" s="116">
        <v>10.821488881540764</v>
      </c>
      <c r="AQ313" s="116">
        <v>10.553435186515248</v>
      </c>
      <c r="AR313" s="116">
        <v>9.5531688827497199</v>
      </c>
      <c r="AS313" s="116">
        <v>8.9080418807547019</v>
      </c>
      <c r="AT313" s="116">
        <v>8.4644674489748226</v>
      </c>
      <c r="AU313" s="116">
        <v>8.2277513883713027</v>
      </c>
      <c r="AV313" s="116">
        <v>7.9517321677920592</v>
      </c>
      <c r="AW313" s="116">
        <v>7.3325405820639604</v>
      </c>
      <c r="AX313" s="116">
        <v>7.0857158391757533</v>
      </c>
      <c r="AY313" s="116">
        <v>6.7295277378211926</v>
      </c>
      <c r="AZ313" s="116">
        <v>6.406360025644406</v>
      </c>
    </row>
    <row r="314" spans="1:52" ht="12" customHeight="1" x14ac:dyDescent="0.45">
      <c r="A314" s="112" t="s">
        <v>42</v>
      </c>
      <c r="B314" s="117">
        <v>22.720173501657868</v>
      </c>
      <c r="C314" s="117">
        <v>23.518034965385567</v>
      </c>
      <c r="D314" s="117">
        <v>23.750774287302015</v>
      </c>
      <c r="E314" s="117">
        <v>23.483391009847878</v>
      </c>
      <c r="F314" s="117">
        <v>24.520613070115896</v>
      </c>
      <c r="G314" s="117">
        <v>26.375260353846585</v>
      </c>
      <c r="H314" s="117">
        <v>23.934740748567123</v>
      </c>
      <c r="I314" s="117">
        <v>25.936312469258443</v>
      </c>
      <c r="J314" s="117">
        <v>24.421547926057322</v>
      </c>
      <c r="K314" s="117">
        <v>25.241543510595577</v>
      </c>
      <c r="L314" s="117">
        <v>25.907357407039932</v>
      </c>
      <c r="M314" s="117">
        <v>24.051909780755647</v>
      </c>
      <c r="N314" s="117">
        <v>22.677094942699014</v>
      </c>
      <c r="O314" s="117">
        <v>21.609188399666653</v>
      </c>
      <c r="P314" s="117">
        <v>24.795136359528843</v>
      </c>
      <c r="Q314" s="117">
        <v>27.663169349199116</v>
      </c>
      <c r="R314" s="117">
        <v>31.362816275231069</v>
      </c>
      <c r="S314" s="117">
        <v>33.384903552835347</v>
      </c>
      <c r="T314" s="117">
        <v>34.986374497994149</v>
      </c>
      <c r="U314" s="117">
        <v>35.212020902249741</v>
      </c>
      <c r="V314" s="117">
        <v>35.38705841644903</v>
      </c>
      <c r="W314" s="117">
        <v>35.719635631730725</v>
      </c>
      <c r="X314" s="117">
        <v>36.172537773409516</v>
      </c>
      <c r="Y314" s="117">
        <v>36.335382191338603</v>
      </c>
      <c r="Z314" s="117">
        <v>36.504669832726108</v>
      </c>
      <c r="AA314" s="117">
        <v>36.631215284504016</v>
      </c>
      <c r="AB314" s="117">
        <v>36.729364298143274</v>
      </c>
      <c r="AC314" s="117">
        <v>36.796200111521799</v>
      </c>
      <c r="AD314" s="117">
        <v>36.817568607339396</v>
      </c>
      <c r="AE314" s="117">
        <v>36.757999095018633</v>
      </c>
      <c r="AF314" s="117">
        <v>36.80126287641508</v>
      </c>
      <c r="AG314" s="117">
        <v>36.700806541491559</v>
      </c>
      <c r="AH314" s="117">
        <v>36.334166580543169</v>
      </c>
      <c r="AI314" s="117">
        <v>35.765689214089484</v>
      </c>
      <c r="AJ314" s="117">
        <v>34.418369583671073</v>
      </c>
      <c r="AK314" s="117">
        <v>32.949017434169313</v>
      </c>
      <c r="AL314" s="117">
        <v>32.022162111367152</v>
      </c>
      <c r="AM314" s="117">
        <v>29.123924892006976</v>
      </c>
      <c r="AN314" s="117">
        <v>25.702569101586988</v>
      </c>
      <c r="AO314" s="117">
        <v>24.130860514184416</v>
      </c>
      <c r="AP314" s="117">
        <v>21.82085843416483</v>
      </c>
      <c r="AQ314" s="117">
        <v>20.518740927500723</v>
      </c>
      <c r="AR314" s="117">
        <v>18.919885239391462</v>
      </c>
      <c r="AS314" s="117">
        <v>17.71278353400313</v>
      </c>
      <c r="AT314" s="117">
        <v>16.075865990686225</v>
      </c>
      <c r="AU314" s="117">
        <v>15.866052530377114</v>
      </c>
      <c r="AV314" s="117">
        <v>14.782750387092504</v>
      </c>
      <c r="AW314" s="117">
        <v>12.276439871972975</v>
      </c>
      <c r="AX314" s="117">
        <v>12.149365554364776</v>
      </c>
      <c r="AY314" s="117">
        <v>10.475237436648904</v>
      </c>
      <c r="AZ314" s="117">
        <v>9.3618030536952208</v>
      </c>
    </row>
    <row r="315" spans="1:52" ht="12" customHeight="1" x14ac:dyDescent="0.45">
      <c r="A315" s="33"/>
      <c r="B315" s="34"/>
      <c r="C315" s="34"/>
      <c r="D315" s="34"/>
      <c r="E315" s="34"/>
      <c r="F315" s="34"/>
      <c r="G315" s="34"/>
      <c r="H315" s="34"/>
      <c r="I315" s="34"/>
      <c r="J315" s="34"/>
      <c r="K315" s="34"/>
      <c r="L315" s="34"/>
      <c r="M315" s="34"/>
      <c r="N315" s="34"/>
      <c r="O315" s="34"/>
      <c r="P315" s="34"/>
      <c r="Q315" s="34"/>
      <c r="R315" s="34"/>
      <c r="S315" s="34"/>
      <c r="T315" s="34"/>
      <c r="U315" s="34"/>
      <c r="V315" s="34"/>
      <c r="W315" s="34"/>
      <c r="X315" s="34"/>
      <c r="Y315" s="34"/>
      <c r="Z315" s="34"/>
      <c r="AA315" s="34"/>
      <c r="AB315" s="34"/>
      <c r="AC315" s="34"/>
      <c r="AD315" s="34"/>
      <c r="AE315" s="34"/>
      <c r="AF315" s="34"/>
      <c r="AG315" s="34"/>
      <c r="AH315" s="34"/>
      <c r="AI315" s="34"/>
      <c r="AJ315" s="34"/>
      <c r="AK315" s="34"/>
      <c r="AL315" s="34"/>
      <c r="AM315" s="34"/>
      <c r="AN315" s="34"/>
      <c r="AO315" s="34"/>
      <c r="AP315" s="34"/>
      <c r="AQ315" s="34"/>
      <c r="AR315" s="34"/>
      <c r="AS315" s="34"/>
      <c r="AT315" s="34"/>
      <c r="AU315" s="34"/>
      <c r="AV315" s="34"/>
      <c r="AW315" s="34"/>
      <c r="AX315" s="34"/>
      <c r="AY315" s="34"/>
      <c r="AZ315" s="34"/>
    </row>
    <row r="316" spans="1:52" ht="12" customHeight="1" x14ac:dyDescent="0.45">
      <c r="A316" s="65" t="s">
        <v>80</v>
      </c>
      <c r="B316" s="35"/>
      <c r="C316" s="35"/>
      <c r="D316" s="35"/>
      <c r="E316" s="35"/>
      <c r="F316" s="35"/>
      <c r="G316" s="35"/>
      <c r="H316" s="35"/>
      <c r="I316" s="35"/>
      <c r="J316" s="35"/>
      <c r="K316" s="35"/>
      <c r="L316" s="35"/>
      <c r="M316" s="35"/>
      <c r="N316" s="35"/>
      <c r="O316" s="35"/>
      <c r="P316" s="35"/>
      <c r="Q316" s="35"/>
      <c r="R316" s="35"/>
      <c r="S316" s="35"/>
      <c r="T316" s="35"/>
      <c r="U316" s="35"/>
      <c r="V316" s="35"/>
      <c r="W316" s="35"/>
      <c r="X316" s="35"/>
      <c r="Y316" s="35"/>
      <c r="Z316" s="35"/>
      <c r="AA316" s="35"/>
      <c r="AB316" s="35"/>
      <c r="AC316" s="35"/>
      <c r="AD316" s="35"/>
      <c r="AE316" s="35"/>
      <c r="AF316" s="35"/>
      <c r="AG316" s="35"/>
      <c r="AH316" s="35"/>
      <c r="AI316" s="35"/>
      <c r="AJ316" s="35"/>
      <c r="AK316" s="35"/>
      <c r="AL316" s="35"/>
      <c r="AM316" s="35"/>
      <c r="AN316" s="35"/>
      <c r="AO316" s="35"/>
      <c r="AP316" s="35"/>
      <c r="AQ316" s="35"/>
      <c r="AR316" s="35"/>
      <c r="AS316" s="35"/>
      <c r="AT316" s="35"/>
      <c r="AU316" s="35"/>
      <c r="AV316" s="35"/>
      <c r="AW316" s="35"/>
      <c r="AX316" s="35"/>
      <c r="AY316" s="35"/>
      <c r="AZ316" s="35"/>
    </row>
    <row r="317" spans="1:52" ht="12" customHeight="1" x14ac:dyDescent="0.45">
      <c r="A317" s="33"/>
      <c r="B317" s="34"/>
      <c r="C317" s="34"/>
      <c r="D317" s="34"/>
      <c r="E317" s="34"/>
      <c r="F317" s="34"/>
      <c r="G317" s="34"/>
      <c r="H317" s="34"/>
      <c r="I317" s="34"/>
      <c r="J317" s="34"/>
      <c r="K317" s="34"/>
      <c r="L317" s="34"/>
      <c r="M317" s="34"/>
      <c r="N317" s="34"/>
      <c r="O317" s="34"/>
      <c r="P317" s="34"/>
      <c r="Q317" s="34"/>
      <c r="R317" s="34"/>
      <c r="S317" s="34"/>
      <c r="T317" s="34"/>
      <c r="U317" s="34"/>
      <c r="V317" s="34"/>
      <c r="W317" s="34"/>
      <c r="X317" s="34"/>
      <c r="Y317" s="34"/>
      <c r="Z317" s="34"/>
      <c r="AA317" s="34"/>
      <c r="AB317" s="34"/>
      <c r="AC317" s="34"/>
      <c r="AD317" s="34"/>
      <c r="AE317" s="34"/>
      <c r="AF317" s="34"/>
      <c r="AG317" s="34"/>
      <c r="AH317" s="34"/>
      <c r="AI317" s="34"/>
      <c r="AJ317" s="34"/>
      <c r="AK317" s="34"/>
      <c r="AL317" s="34"/>
      <c r="AM317" s="34"/>
      <c r="AN317" s="34"/>
      <c r="AO317" s="34"/>
      <c r="AP317" s="34"/>
      <c r="AQ317" s="34"/>
      <c r="AR317" s="34"/>
      <c r="AS317" s="34"/>
      <c r="AT317" s="34"/>
      <c r="AU317" s="34"/>
      <c r="AV317" s="34"/>
      <c r="AW317" s="34"/>
      <c r="AX317" s="34"/>
      <c r="AY317" s="34"/>
      <c r="AZ317" s="34"/>
    </row>
    <row r="318" spans="1:52" ht="12" customHeight="1" x14ac:dyDescent="0.45">
      <c r="A318" s="67" t="s">
        <v>81</v>
      </c>
      <c r="B318" s="101"/>
      <c r="C318" s="101"/>
      <c r="D318" s="101"/>
      <c r="E318" s="101"/>
      <c r="F318" s="101"/>
      <c r="G318" s="101"/>
      <c r="H318" s="101"/>
      <c r="I318" s="101"/>
      <c r="J318" s="101"/>
      <c r="K318" s="101"/>
      <c r="L318" s="101"/>
      <c r="M318" s="101"/>
      <c r="N318" s="101"/>
      <c r="O318" s="101"/>
      <c r="P318" s="101"/>
      <c r="Q318" s="101"/>
      <c r="R318" s="101"/>
      <c r="S318" s="101"/>
      <c r="T318" s="101"/>
      <c r="U318" s="101"/>
      <c r="V318" s="101"/>
      <c r="W318" s="101"/>
      <c r="X318" s="101"/>
      <c r="Y318" s="101"/>
      <c r="Z318" s="101"/>
      <c r="AA318" s="101"/>
      <c r="AB318" s="101"/>
      <c r="AC318" s="101"/>
      <c r="AD318" s="101"/>
      <c r="AE318" s="101"/>
      <c r="AF318" s="101"/>
      <c r="AG318" s="101"/>
      <c r="AH318" s="101"/>
      <c r="AI318" s="101"/>
      <c r="AJ318" s="101"/>
      <c r="AK318" s="101"/>
      <c r="AL318" s="101"/>
      <c r="AM318" s="101"/>
      <c r="AN318" s="101"/>
      <c r="AO318" s="101"/>
      <c r="AP318" s="101"/>
      <c r="AQ318" s="101"/>
      <c r="AR318" s="101"/>
      <c r="AS318" s="101"/>
      <c r="AT318" s="101"/>
      <c r="AU318" s="101"/>
      <c r="AV318" s="101"/>
      <c r="AW318" s="101"/>
      <c r="AX318" s="101"/>
      <c r="AY318" s="101"/>
      <c r="AZ318" s="101"/>
    </row>
    <row r="319" spans="1:52" ht="12" customHeight="1" x14ac:dyDescent="0.45">
      <c r="A319" s="118" t="s">
        <v>82</v>
      </c>
      <c r="B319" s="119">
        <v>144.82424523480427</v>
      </c>
      <c r="C319" s="119">
        <v>152.81030675621065</v>
      </c>
      <c r="D319" s="119">
        <v>141.11019183682896</v>
      </c>
      <c r="E319" s="119">
        <v>148.11886513665482</v>
      </c>
      <c r="F319" s="119">
        <v>155.9133229303269</v>
      </c>
      <c r="G319" s="119">
        <v>159.59219838444204</v>
      </c>
      <c r="H319" s="119">
        <v>164.03236606338899</v>
      </c>
      <c r="I319" s="119">
        <v>163.88460837074285</v>
      </c>
      <c r="J319" s="119">
        <v>193.69280984545586</v>
      </c>
      <c r="K319" s="119">
        <v>176.47641869862281</v>
      </c>
      <c r="L319" s="119">
        <v>176.22879641673433</v>
      </c>
      <c r="M319" s="119">
        <v>187.69713070751155</v>
      </c>
      <c r="N319" s="119">
        <v>187.04923952413702</v>
      </c>
      <c r="O319" s="119">
        <v>180.22837718092677</v>
      </c>
      <c r="P319" s="119">
        <v>168.37148870030211</v>
      </c>
      <c r="Q319" s="119">
        <v>167.29256091881351</v>
      </c>
      <c r="R319" s="119">
        <v>163.44917844707624</v>
      </c>
      <c r="S319" s="119">
        <v>169.9601506141403</v>
      </c>
      <c r="T319" s="119">
        <v>168.99887215331842</v>
      </c>
      <c r="U319" s="119">
        <v>171.25409986617598</v>
      </c>
      <c r="V319" s="119">
        <v>174.45075067708024</v>
      </c>
      <c r="W319" s="119">
        <v>176.32797980387599</v>
      </c>
      <c r="X319" s="119">
        <v>175.34246674853799</v>
      </c>
      <c r="Y319" s="119">
        <v>180.90084330136699</v>
      </c>
      <c r="Z319" s="119">
        <v>182.54272994319052</v>
      </c>
      <c r="AA319" s="119">
        <v>183.59488450441336</v>
      </c>
      <c r="AB319" s="119">
        <v>184.56745366521096</v>
      </c>
      <c r="AC319" s="119">
        <v>185.28001692456337</v>
      </c>
      <c r="AD319" s="119">
        <v>186.43704991262649</v>
      </c>
      <c r="AE319" s="119">
        <v>187.12124396153848</v>
      </c>
      <c r="AF319" s="119">
        <v>188.84664340095662</v>
      </c>
      <c r="AG319" s="119">
        <v>189.60194199960694</v>
      </c>
      <c r="AH319" s="119">
        <v>188.66316683826409</v>
      </c>
      <c r="AI319" s="119">
        <v>189.93581142583776</v>
      </c>
      <c r="AJ319" s="119">
        <v>191.32540560955425</v>
      </c>
      <c r="AK319" s="119">
        <v>192.02151740706071</v>
      </c>
      <c r="AL319" s="119">
        <v>193.40450324941449</v>
      </c>
      <c r="AM319" s="119">
        <v>193.94088416935921</v>
      </c>
      <c r="AN319" s="119">
        <v>195.26290909870485</v>
      </c>
      <c r="AO319" s="119">
        <v>196.74648554939765</v>
      </c>
      <c r="AP319" s="119">
        <v>197.31430747653272</v>
      </c>
      <c r="AQ319" s="119">
        <v>197.62184806990376</v>
      </c>
      <c r="AR319" s="119">
        <v>198.51036401840372</v>
      </c>
      <c r="AS319" s="119">
        <v>195.91312796926536</v>
      </c>
      <c r="AT319" s="119">
        <v>197.80999424416527</v>
      </c>
      <c r="AU319" s="119">
        <v>199.34094994438556</v>
      </c>
      <c r="AV319" s="119">
        <v>200.8723750670388</v>
      </c>
      <c r="AW319" s="119">
        <v>203.04370570579954</v>
      </c>
      <c r="AX319" s="119">
        <v>206.28964965053098</v>
      </c>
      <c r="AY319" s="119">
        <v>212.41798669744566</v>
      </c>
      <c r="AZ319" s="119">
        <v>216.79918660066639</v>
      </c>
    </row>
    <row r="320" spans="1:52" ht="12" customHeight="1" x14ac:dyDescent="0.45">
      <c r="A320" s="120" t="s">
        <v>83</v>
      </c>
      <c r="B320" s="121">
        <v>9.852033343417208</v>
      </c>
      <c r="C320" s="121">
        <v>9.5231555066586644</v>
      </c>
      <c r="D320" s="121">
        <v>9.3915297995506712</v>
      </c>
      <c r="E320" s="121">
        <v>9.508407603675046</v>
      </c>
      <c r="F320" s="121">
        <v>9.1817687604558493</v>
      </c>
      <c r="G320" s="121">
        <v>9.2599620160948248</v>
      </c>
      <c r="H320" s="121">
        <v>8.8710698596185491</v>
      </c>
      <c r="I320" s="121">
        <v>8.7936516157388205</v>
      </c>
      <c r="J320" s="121">
        <v>8.3656048556498703</v>
      </c>
      <c r="K320" s="121">
        <v>8.0875864893096221</v>
      </c>
      <c r="L320" s="121">
        <v>7.7951381992119249</v>
      </c>
      <c r="M320" s="121">
        <v>7.6535482922918963</v>
      </c>
      <c r="N320" s="121">
        <v>7.4061741442362834</v>
      </c>
      <c r="O320" s="121">
        <v>7.1119230204771462</v>
      </c>
      <c r="P320" s="121">
        <v>6.7299910583936242</v>
      </c>
      <c r="Q320" s="121">
        <v>6.9151642691984163</v>
      </c>
      <c r="R320" s="121">
        <v>6.7108830026459572</v>
      </c>
      <c r="S320" s="121">
        <v>6.3995040740624951</v>
      </c>
      <c r="T320" s="121">
        <v>6.0460062640538244</v>
      </c>
      <c r="U320" s="121">
        <v>5.696905354960351</v>
      </c>
      <c r="V320" s="121">
        <v>5.4653359456177357</v>
      </c>
      <c r="W320" s="121">
        <v>5.3531906147527559</v>
      </c>
      <c r="X320" s="121">
        <v>5.2389378769477437</v>
      </c>
      <c r="Y320" s="121">
        <v>8.5802488534029333</v>
      </c>
      <c r="Z320" s="121">
        <v>8.5926063139073605</v>
      </c>
      <c r="AA320" s="121">
        <v>8.3729249840813829</v>
      </c>
      <c r="AB320" s="121">
        <v>8.6510454151602172</v>
      </c>
      <c r="AC320" s="121">
        <v>8.6136253257232518</v>
      </c>
      <c r="AD320" s="121">
        <v>9.2475329099500296</v>
      </c>
      <c r="AE320" s="121">
        <v>9.7323555693308421</v>
      </c>
      <c r="AF320" s="121">
        <v>10.332351512707582</v>
      </c>
      <c r="AG320" s="121">
        <v>10.621750321402226</v>
      </c>
      <c r="AH320" s="121">
        <v>11.006323309433688</v>
      </c>
      <c r="AI320" s="121">
        <v>11.065496397504056</v>
      </c>
      <c r="AJ320" s="121">
        <v>11.485751955350702</v>
      </c>
      <c r="AK320" s="121">
        <v>11.041582877428889</v>
      </c>
      <c r="AL320" s="121">
        <v>11.547482817117841</v>
      </c>
      <c r="AM320" s="121">
        <v>11.969484403167376</v>
      </c>
      <c r="AN320" s="121">
        <v>12.661293773519656</v>
      </c>
      <c r="AO320" s="121">
        <v>13.037012720524437</v>
      </c>
      <c r="AP320" s="121">
        <v>13.409451973539024</v>
      </c>
      <c r="AQ320" s="121">
        <v>13.696100027929354</v>
      </c>
      <c r="AR320" s="121">
        <v>13.91973294482805</v>
      </c>
      <c r="AS320" s="121">
        <v>10.18388633116151</v>
      </c>
      <c r="AT320" s="121">
        <v>10.500427535841771</v>
      </c>
      <c r="AU320" s="121">
        <v>10.733835015695988</v>
      </c>
      <c r="AV320" s="121">
        <v>10.688411419295953</v>
      </c>
      <c r="AW320" s="121">
        <v>10.801843617426304</v>
      </c>
      <c r="AX320" s="121">
        <v>10.949901031300485</v>
      </c>
      <c r="AY320" s="121">
        <v>12.008180245744798</v>
      </c>
      <c r="AZ320" s="121">
        <v>12.370719562345251</v>
      </c>
    </row>
    <row r="321" spans="1:52" ht="12" customHeight="1" x14ac:dyDescent="0.45">
      <c r="A321" s="120" t="s">
        <v>84</v>
      </c>
      <c r="B321" s="121">
        <v>12.228270216500675</v>
      </c>
      <c r="C321" s="121">
        <v>12.489359963391845</v>
      </c>
      <c r="D321" s="121">
        <v>12.087529380783076</v>
      </c>
      <c r="E321" s="121">
        <v>12.336419893210842</v>
      </c>
      <c r="F321" s="121">
        <v>12.082293246087334</v>
      </c>
      <c r="G321" s="121">
        <v>12.128274839286888</v>
      </c>
      <c r="H321" s="121">
        <v>11.851299622361626</v>
      </c>
      <c r="I321" s="121">
        <v>11.47057013342001</v>
      </c>
      <c r="J321" s="121">
        <v>11.660951166116533</v>
      </c>
      <c r="K321" s="121">
        <v>12.502383346748239</v>
      </c>
      <c r="L321" s="121">
        <v>11.885594274333155</v>
      </c>
      <c r="M321" s="121">
        <v>11.833016145091721</v>
      </c>
      <c r="N321" s="121">
        <v>12.100580542934082</v>
      </c>
      <c r="O321" s="121">
        <v>11.80325286256924</v>
      </c>
      <c r="P321" s="121">
        <v>11.437795876009393</v>
      </c>
      <c r="Q321" s="121">
        <v>12.05610450669878</v>
      </c>
      <c r="R321" s="121">
        <v>12.242728585479309</v>
      </c>
      <c r="S321" s="121">
        <v>12.179363462021294</v>
      </c>
      <c r="T321" s="121">
        <v>11.858177541213941</v>
      </c>
      <c r="U321" s="121">
        <v>11.694350702710581</v>
      </c>
      <c r="V321" s="121">
        <v>11.623796780999557</v>
      </c>
      <c r="W321" s="121">
        <v>11.61010399640492</v>
      </c>
      <c r="X321" s="121">
        <v>11.501569193836591</v>
      </c>
      <c r="Y321" s="121">
        <v>11.447029531865034</v>
      </c>
      <c r="Z321" s="121">
        <v>11.420940103217994</v>
      </c>
      <c r="AA321" s="121">
        <v>11.39797942699696</v>
      </c>
      <c r="AB321" s="121">
        <v>11.372065681496707</v>
      </c>
      <c r="AC321" s="121">
        <v>11.347940783781025</v>
      </c>
      <c r="AD321" s="121">
        <v>11.32788946897886</v>
      </c>
      <c r="AE321" s="121">
        <v>11.266205832864923</v>
      </c>
      <c r="AF321" s="121">
        <v>11.217326098519695</v>
      </c>
      <c r="AG321" s="121">
        <v>11.200215575893651</v>
      </c>
      <c r="AH321" s="121">
        <v>11.10633677143117</v>
      </c>
      <c r="AI321" s="121">
        <v>11.063089703331025</v>
      </c>
      <c r="AJ321" s="121">
        <v>11.007584894263463</v>
      </c>
      <c r="AK321" s="121">
        <v>10.97064535408242</v>
      </c>
      <c r="AL321" s="121">
        <v>10.951516480317789</v>
      </c>
      <c r="AM321" s="121">
        <v>10.91081945849132</v>
      </c>
      <c r="AN321" s="121">
        <v>10.880946305102498</v>
      </c>
      <c r="AO321" s="121">
        <v>10.877154947826076</v>
      </c>
      <c r="AP321" s="121">
        <v>10.888053574154842</v>
      </c>
      <c r="AQ321" s="121">
        <v>10.917880729415586</v>
      </c>
      <c r="AR321" s="121">
        <v>10.953152837486865</v>
      </c>
      <c r="AS321" s="121">
        <v>10.998150411759431</v>
      </c>
      <c r="AT321" s="121">
        <v>11.047589667915751</v>
      </c>
      <c r="AU321" s="121">
        <v>11.126717458061147</v>
      </c>
      <c r="AV321" s="121">
        <v>11.233184930382203</v>
      </c>
      <c r="AW321" s="121">
        <v>11.339373517923297</v>
      </c>
      <c r="AX321" s="121">
        <v>11.501874124284742</v>
      </c>
      <c r="AY321" s="121">
        <v>11.8552168546671</v>
      </c>
      <c r="AZ321" s="121">
        <v>12.030682412207195</v>
      </c>
    </row>
    <row r="322" spans="1:52" ht="12" customHeight="1" x14ac:dyDescent="0.45">
      <c r="A322" s="120" t="s">
        <v>85</v>
      </c>
      <c r="B322" s="121">
        <v>21.644436402966914</v>
      </c>
      <c r="C322" s="121">
        <v>21.884978028106794</v>
      </c>
      <c r="D322" s="121">
        <v>21.035642428342374</v>
      </c>
      <c r="E322" s="121">
        <v>21.579376460292174</v>
      </c>
      <c r="F322" s="121">
        <v>20.905424577963327</v>
      </c>
      <c r="G322" s="121">
        <v>20.973560191187634</v>
      </c>
      <c r="H322" s="121">
        <v>20.621720532279703</v>
      </c>
      <c r="I322" s="121">
        <v>19.88526405655309</v>
      </c>
      <c r="J322" s="121">
        <v>20.180975928584843</v>
      </c>
      <c r="K322" s="121">
        <v>21.599304795370042</v>
      </c>
      <c r="L322" s="121">
        <v>20.486568658258737</v>
      </c>
      <c r="M322" s="121">
        <v>20.35593387436607</v>
      </c>
      <c r="N322" s="121">
        <v>20.672239632142976</v>
      </c>
      <c r="O322" s="121">
        <v>20.372416753963108</v>
      </c>
      <c r="P322" s="121">
        <v>19.706139515326075</v>
      </c>
      <c r="Q322" s="121">
        <v>20.724235378961733</v>
      </c>
      <c r="R322" s="121">
        <v>20.900553587082602</v>
      </c>
      <c r="S322" s="121">
        <v>20.667104726905265</v>
      </c>
      <c r="T322" s="121">
        <v>19.950390626787517</v>
      </c>
      <c r="U322" s="121">
        <v>19.647575768316752</v>
      </c>
      <c r="V322" s="121">
        <v>19.543092183476439</v>
      </c>
      <c r="W322" s="121">
        <v>19.522623742043709</v>
      </c>
      <c r="X322" s="121">
        <v>19.271905195004869</v>
      </c>
      <c r="Y322" s="121">
        <v>19.247644017355796</v>
      </c>
      <c r="Z322" s="121">
        <v>19.233037767698079</v>
      </c>
      <c r="AA322" s="121">
        <v>19.213337371964951</v>
      </c>
      <c r="AB322" s="121">
        <v>19.18957813079961</v>
      </c>
      <c r="AC322" s="121">
        <v>19.164269761150184</v>
      </c>
      <c r="AD322" s="121">
        <v>19.139164524822448</v>
      </c>
      <c r="AE322" s="121">
        <v>19.029189219900331</v>
      </c>
      <c r="AF322" s="121">
        <v>18.945320540375455</v>
      </c>
      <c r="AG322" s="121">
        <v>18.927051415318214</v>
      </c>
      <c r="AH322" s="121">
        <v>18.734002482354853</v>
      </c>
      <c r="AI322" s="121">
        <v>18.640030418308957</v>
      </c>
      <c r="AJ322" s="121">
        <v>18.492878659767555</v>
      </c>
      <c r="AK322" s="121">
        <v>18.417911327456025</v>
      </c>
      <c r="AL322" s="121">
        <v>18.417044497222918</v>
      </c>
      <c r="AM322" s="121">
        <v>18.334513713578804</v>
      </c>
      <c r="AN322" s="121">
        <v>18.300593700488104</v>
      </c>
      <c r="AO322" s="121">
        <v>18.305125734011607</v>
      </c>
      <c r="AP322" s="121">
        <v>18.336224959949931</v>
      </c>
      <c r="AQ322" s="121">
        <v>18.42689949420765</v>
      </c>
      <c r="AR322" s="121">
        <v>18.532444346462729</v>
      </c>
      <c r="AS322" s="121">
        <v>18.662537493497538</v>
      </c>
      <c r="AT322" s="121">
        <v>18.819102205086857</v>
      </c>
      <c r="AU322" s="121">
        <v>19.036287395586147</v>
      </c>
      <c r="AV322" s="121">
        <v>19.308601755170528</v>
      </c>
      <c r="AW322" s="121">
        <v>19.599265348982225</v>
      </c>
      <c r="AX322" s="121">
        <v>20.047260897211519</v>
      </c>
      <c r="AY322" s="121">
        <v>20.969410311103299</v>
      </c>
      <c r="AZ322" s="121">
        <v>21.429462322598535</v>
      </c>
    </row>
    <row r="323" spans="1:52" ht="12" customHeight="1" x14ac:dyDescent="0.45">
      <c r="A323" s="120" t="s">
        <v>86</v>
      </c>
      <c r="B323" s="121">
        <v>101.09950527191948</v>
      </c>
      <c r="C323" s="121">
        <v>108.91281325805336</v>
      </c>
      <c r="D323" s="121">
        <v>98.595490228152855</v>
      </c>
      <c r="E323" s="121">
        <v>104.69466117947675</v>
      </c>
      <c r="F323" s="121">
        <v>113.74383634582037</v>
      </c>
      <c r="G323" s="121">
        <v>117.23040133787269</v>
      </c>
      <c r="H323" s="121">
        <v>122.68827604912912</v>
      </c>
      <c r="I323" s="121">
        <v>123.73512256503093</v>
      </c>
      <c r="J323" s="121">
        <v>153.48527789510462</v>
      </c>
      <c r="K323" s="121">
        <v>134.2871440671949</v>
      </c>
      <c r="L323" s="121">
        <v>136.06149528493052</v>
      </c>
      <c r="M323" s="121">
        <v>147.85463239576185</v>
      </c>
      <c r="N323" s="121">
        <v>146.87024520482368</v>
      </c>
      <c r="O323" s="121">
        <v>140.94078454391729</v>
      </c>
      <c r="P323" s="121">
        <v>130.49756225057303</v>
      </c>
      <c r="Q323" s="121">
        <v>127.59705676395458</v>
      </c>
      <c r="R323" s="121">
        <v>123.59501327186835</v>
      </c>
      <c r="S323" s="121">
        <v>130.71417835115125</v>
      </c>
      <c r="T323" s="121">
        <v>131.14429772126314</v>
      </c>
      <c r="U323" s="121">
        <v>134.21526804018828</v>
      </c>
      <c r="V323" s="121">
        <v>137.81852576698651</v>
      </c>
      <c r="W323" s="121">
        <v>139.84206145067461</v>
      </c>
      <c r="X323" s="121">
        <v>139.33005448274878</v>
      </c>
      <c r="Y323" s="121">
        <v>141.62592089874323</v>
      </c>
      <c r="Z323" s="121">
        <v>143.29614575836709</v>
      </c>
      <c r="AA323" s="121">
        <v>144.61064272137006</v>
      </c>
      <c r="AB323" s="121">
        <v>145.35476443775443</v>
      </c>
      <c r="AC323" s="121">
        <v>146.1541810539089</v>
      </c>
      <c r="AD323" s="121">
        <v>146.72246300887517</v>
      </c>
      <c r="AE323" s="121">
        <v>147.0934933394424</v>
      </c>
      <c r="AF323" s="121">
        <v>148.35164524935388</v>
      </c>
      <c r="AG323" s="121">
        <v>148.85292468699285</v>
      </c>
      <c r="AH323" s="121">
        <v>147.81650427504439</v>
      </c>
      <c r="AI323" s="121">
        <v>149.16719490669371</v>
      </c>
      <c r="AJ323" s="121">
        <v>150.33919010017254</v>
      </c>
      <c r="AK323" s="121">
        <v>151.59137784809337</v>
      </c>
      <c r="AL323" s="121">
        <v>152.48845945475594</v>
      </c>
      <c r="AM323" s="121">
        <v>152.7260665941217</v>
      </c>
      <c r="AN323" s="121">
        <v>153.42007531959459</v>
      </c>
      <c r="AO323" s="121">
        <v>154.52719214703552</v>
      </c>
      <c r="AP323" s="121">
        <v>154.68057696888891</v>
      </c>
      <c r="AQ323" s="121">
        <v>154.58096781835118</v>
      </c>
      <c r="AR323" s="121">
        <v>155.10503388962607</v>
      </c>
      <c r="AS323" s="121">
        <v>156.06855373284688</v>
      </c>
      <c r="AT323" s="121">
        <v>157.44287483532088</v>
      </c>
      <c r="AU323" s="121">
        <v>158.44411007504226</v>
      </c>
      <c r="AV323" s="121">
        <v>159.64217696219012</v>
      </c>
      <c r="AW323" s="121">
        <v>161.3032232214677</v>
      </c>
      <c r="AX323" s="121">
        <v>163.79061359773422</v>
      </c>
      <c r="AY323" s="121">
        <v>167.58517928593045</v>
      </c>
      <c r="AZ323" s="121">
        <v>170.96832230351541</v>
      </c>
    </row>
    <row r="324" spans="1:52" ht="12" customHeight="1" x14ac:dyDescent="0.45">
      <c r="A324" s="122" t="s">
        <v>87</v>
      </c>
      <c r="B324" s="123">
        <v>0</v>
      </c>
      <c r="C324" s="123">
        <v>0</v>
      </c>
      <c r="D324" s="123">
        <v>0</v>
      </c>
      <c r="E324" s="123">
        <v>0</v>
      </c>
      <c r="F324" s="123">
        <v>0</v>
      </c>
      <c r="G324" s="123">
        <v>0</v>
      </c>
      <c r="H324" s="123">
        <v>0</v>
      </c>
      <c r="I324" s="123">
        <v>0</v>
      </c>
      <c r="J324" s="123">
        <v>0</v>
      </c>
      <c r="K324" s="123">
        <v>0</v>
      </c>
      <c r="L324" s="123">
        <v>0</v>
      </c>
      <c r="M324" s="123">
        <v>0</v>
      </c>
      <c r="N324" s="123">
        <v>0</v>
      </c>
      <c r="O324" s="123">
        <v>1.5816796252001488</v>
      </c>
      <c r="P324" s="123">
        <v>2.7920066299990003</v>
      </c>
      <c r="Q324" s="123">
        <v>3.9992063499281079</v>
      </c>
      <c r="R324" s="123">
        <v>3.3599099232285181</v>
      </c>
      <c r="S324" s="123">
        <v>4.2665489035149573</v>
      </c>
      <c r="T324" s="123">
        <v>12.495139750023464</v>
      </c>
      <c r="U324" s="123">
        <v>20.091223755955024</v>
      </c>
      <c r="V324" s="123">
        <v>24.749697857082893</v>
      </c>
      <c r="W324" s="123">
        <v>22.251296504161303</v>
      </c>
      <c r="X324" s="123">
        <v>30.384159341080338</v>
      </c>
      <c r="Y324" s="123">
        <v>32.307492668458679</v>
      </c>
      <c r="Z324" s="123">
        <v>32.052412500393736</v>
      </c>
      <c r="AA324" s="123">
        <v>28.7916036892025</v>
      </c>
      <c r="AB324" s="123">
        <v>25.84279901113209</v>
      </c>
      <c r="AC324" s="123">
        <v>25.68561922106031</v>
      </c>
      <c r="AD324" s="123">
        <v>25.278055440934164</v>
      </c>
      <c r="AE324" s="123">
        <v>31.082609339306988</v>
      </c>
      <c r="AF324" s="123">
        <v>36.9571859120162</v>
      </c>
      <c r="AG324" s="123">
        <v>35.674980411112358</v>
      </c>
      <c r="AH324" s="123">
        <v>47.773966848651135</v>
      </c>
      <c r="AI324" s="123">
        <v>55.032349152707177</v>
      </c>
      <c r="AJ324" s="123">
        <v>66.316883208953442</v>
      </c>
      <c r="AK324" s="123">
        <v>72.610734065432652</v>
      </c>
      <c r="AL324" s="123">
        <v>71.929202921739702</v>
      </c>
      <c r="AM324" s="123">
        <v>79.798478355221391</v>
      </c>
      <c r="AN324" s="123">
        <v>85.675502790165169</v>
      </c>
      <c r="AO324" s="123">
        <v>88.647607940028763</v>
      </c>
      <c r="AP324" s="123">
        <v>91.946034094127313</v>
      </c>
      <c r="AQ324" s="123">
        <v>90.066261338940208</v>
      </c>
      <c r="AR324" s="123">
        <v>91.542302215245044</v>
      </c>
      <c r="AS324" s="123">
        <v>93.041020789226337</v>
      </c>
      <c r="AT324" s="123">
        <v>97.73064942781518</v>
      </c>
      <c r="AU324" s="123">
        <v>95.21423280199059</v>
      </c>
      <c r="AV324" s="123">
        <v>96.545474587970205</v>
      </c>
      <c r="AW324" s="123">
        <v>105.98115154458091</v>
      </c>
      <c r="AX324" s="123">
        <v>102.8412907207949</v>
      </c>
      <c r="AY324" s="123">
        <v>107.74914494277684</v>
      </c>
      <c r="AZ324" s="123">
        <v>111.85383800331289</v>
      </c>
    </row>
    <row r="325" spans="1:52" ht="12" customHeight="1" x14ac:dyDescent="0.45">
      <c r="A325" s="120" t="s">
        <v>88</v>
      </c>
      <c r="B325" s="121">
        <v>0</v>
      </c>
      <c r="C325" s="121">
        <v>0</v>
      </c>
      <c r="D325" s="121">
        <v>0</v>
      </c>
      <c r="E325" s="121">
        <v>0</v>
      </c>
      <c r="F325" s="121">
        <v>0</v>
      </c>
      <c r="G325" s="121">
        <v>0</v>
      </c>
      <c r="H325" s="121">
        <v>0</v>
      </c>
      <c r="I325" s="121">
        <v>0</v>
      </c>
      <c r="J325" s="121">
        <v>0</v>
      </c>
      <c r="K325" s="121">
        <v>0</v>
      </c>
      <c r="L325" s="121">
        <v>0</v>
      </c>
      <c r="M325" s="121">
        <v>0</v>
      </c>
      <c r="N325" s="121">
        <v>0</v>
      </c>
      <c r="O325" s="121">
        <v>1.5816796252001488</v>
      </c>
      <c r="P325" s="121">
        <v>2.7920066299990003</v>
      </c>
      <c r="Q325" s="121">
        <v>3.9992063499281079</v>
      </c>
      <c r="R325" s="121">
        <v>3.3599099232285181</v>
      </c>
      <c r="S325" s="121">
        <v>4.2665489035149573</v>
      </c>
      <c r="T325" s="121">
        <v>12.495139750023464</v>
      </c>
      <c r="U325" s="121">
        <v>20.091223755955024</v>
      </c>
      <c r="V325" s="121">
        <v>24.749697857082893</v>
      </c>
      <c r="W325" s="121">
        <v>22.251296504161303</v>
      </c>
      <c r="X325" s="121">
        <v>30.384159341080338</v>
      </c>
      <c r="Y325" s="121">
        <v>32.307492668458679</v>
      </c>
      <c r="Z325" s="121">
        <v>32.052412500393736</v>
      </c>
      <c r="AA325" s="121">
        <v>28.7916036892025</v>
      </c>
      <c r="AB325" s="121">
        <v>25.84279901113209</v>
      </c>
      <c r="AC325" s="121">
        <v>25.68561922106031</v>
      </c>
      <c r="AD325" s="121">
        <v>25.278055440934164</v>
      </c>
      <c r="AE325" s="121">
        <v>31.082609339306988</v>
      </c>
      <c r="AF325" s="121">
        <v>36.9571859120162</v>
      </c>
      <c r="AG325" s="121">
        <v>35.674980411112358</v>
      </c>
      <c r="AH325" s="121">
        <v>47.773966848651135</v>
      </c>
      <c r="AI325" s="121">
        <v>55.032349152707177</v>
      </c>
      <c r="AJ325" s="121">
        <v>66.316883208953442</v>
      </c>
      <c r="AK325" s="121">
        <v>72.610734065432652</v>
      </c>
      <c r="AL325" s="121">
        <v>71.929202921739702</v>
      </c>
      <c r="AM325" s="121">
        <v>79.798478355221391</v>
      </c>
      <c r="AN325" s="121">
        <v>85.675502790165169</v>
      </c>
      <c r="AO325" s="121">
        <v>88.647607940028763</v>
      </c>
      <c r="AP325" s="121">
        <v>91.946034094127313</v>
      </c>
      <c r="AQ325" s="121">
        <v>90.066261338940208</v>
      </c>
      <c r="AR325" s="121">
        <v>91.542302215245044</v>
      </c>
      <c r="AS325" s="121">
        <v>93.041020789226337</v>
      </c>
      <c r="AT325" s="121">
        <v>97.73064942781518</v>
      </c>
      <c r="AU325" s="121">
        <v>95.21423280199059</v>
      </c>
      <c r="AV325" s="121">
        <v>96.545474587970205</v>
      </c>
      <c r="AW325" s="121">
        <v>105.98115154458091</v>
      </c>
      <c r="AX325" s="121">
        <v>102.8412907207949</v>
      </c>
      <c r="AY325" s="121">
        <v>107.74914494277684</v>
      </c>
      <c r="AZ325" s="121">
        <v>111.85383800331289</v>
      </c>
    </row>
    <row r="326" spans="1:52" ht="12" customHeight="1" x14ac:dyDescent="0.45">
      <c r="A326" s="120" t="s">
        <v>89</v>
      </c>
      <c r="B326" s="121">
        <v>0</v>
      </c>
      <c r="C326" s="121">
        <v>0</v>
      </c>
      <c r="D326" s="121">
        <v>0</v>
      </c>
      <c r="E326" s="121">
        <v>0</v>
      </c>
      <c r="F326" s="121">
        <v>0</v>
      </c>
      <c r="G326" s="121">
        <v>0</v>
      </c>
      <c r="H326" s="121">
        <v>0</v>
      </c>
      <c r="I326" s="121">
        <v>0</v>
      </c>
      <c r="J326" s="121">
        <v>0</v>
      </c>
      <c r="K326" s="121">
        <v>0</v>
      </c>
      <c r="L326" s="121">
        <v>0</v>
      </c>
      <c r="M326" s="121">
        <v>0</v>
      </c>
      <c r="N326" s="121">
        <v>0</v>
      </c>
      <c r="O326" s="121">
        <v>0</v>
      </c>
      <c r="P326" s="121">
        <v>0</v>
      </c>
      <c r="Q326" s="121">
        <v>0</v>
      </c>
      <c r="R326" s="121">
        <v>0</v>
      </c>
      <c r="S326" s="121">
        <v>0</v>
      </c>
      <c r="T326" s="121">
        <v>0</v>
      </c>
      <c r="U326" s="121">
        <v>0</v>
      </c>
      <c r="V326" s="121">
        <v>0</v>
      </c>
      <c r="W326" s="121">
        <v>0</v>
      </c>
      <c r="X326" s="121">
        <v>0</v>
      </c>
      <c r="Y326" s="121">
        <v>0</v>
      </c>
      <c r="Z326" s="121">
        <v>0</v>
      </c>
      <c r="AA326" s="121">
        <v>0</v>
      </c>
      <c r="AB326" s="121">
        <v>0</v>
      </c>
      <c r="AC326" s="121">
        <v>0</v>
      </c>
      <c r="AD326" s="121">
        <v>0</v>
      </c>
      <c r="AE326" s="121">
        <v>0</v>
      </c>
      <c r="AF326" s="121">
        <v>0</v>
      </c>
      <c r="AG326" s="121">
        <v>0</v>
      </c>
      <c r="AH326" s="121">
        <v>0</v>
      </c>
      <c r="AI326" s="121">
        <v>0</v>
      </c>
      <c r="AJ326" s="121">
        <v>0</v>
      </c>
      <c r="AK326" s="121">
        <v>0</v>
      </c>
      <c r="AL326" s="121">
        <v>0</v>
      </c>
      <c r="AM326" s="121">
        <v>0</v>
      </c>
      <c r="AN326" s="121">
        <v>0</v>
      </c>
      <c r="AO326" s="121">
        <v>0</v>
      </c>
      <c r="AP326" s="121">
        <v>0</v>
      </c>
      <c r="AQ326" s="121">
        <v>0</v>
      </c>
      <c r="AR326" s="121">
        <v>0</v>
      </c>
      <c r="AS326" s="121">
        <v>0</v>
      </c>
      <c r="AT326" s="121">
        <v>0</v>
      </c>
      <c r="AU326" s="121">
        <v>0</v>
      </c>
      <c r="AV326" s="121">
        <v>0</v>
      </c>
      <c r="AW326" s="121">
        <v>0</v>
      </c>
      <c r="AX326" s="121">
        <v>0</v>
      </c>
      <c r="AY326" s="121">
        <v>0</v>
      </c>
      <c r="AZ326" s="121">
        <v>0</v>
      </c>
    </row>
    <row r="327" spans="1:52" ht="12" customHeight="1" x14ac:dyDescent="0.45">
      <c r="A327" s="124" t="s">
        <v>90</v>
      </c>
      <c r="B327" s="125">
        <v>0</v>
      </c>
      <c r="C327" s="125">
        <v>0</v>
      </c>
      <c r="D327" s="125">
        <v>0</v>
      </c>
      <c r="E327" s="125">
        <v>0</v>
      </c>
      <c r="F327" s="125">
        <v>0</v>
      </c>
      <c r="G327" s="125">
        <v>0</v>
      </c>
      <c r="H327" s="125">
        <v>0</v>
      </c>
      <c r="I327" s="125">
        <v>0</v>
      </c>
      <c r="J327" s="125">
        <v>0</v>
      </c>
      <c r="K327" s="125">
        <v>0</v>
      </c>
      <c r="L327" s="125">
        <v>0</v>
      </c>
      <c r="M327" s="125">
        <v>0</v>
      </c>
      <c r="N327" s="125">
        <v>0</v>
      </c>
      <c r="O327" s="125">
        <v>0</v>
      </c>
      <c r="P327" s="125">
        <v>0</v>
      </c>
      <c r="Q327" s="125">
        <v>0</v>
      </c>
      <c r="R327" s="125">
        <v>0</v>
      </c>
      <c r="S327" s="125">
        <v>0</v>
      </c>
      <c r="T327" s="125">
        <v>0</v>
      </c>
      <c r="U327" s="125">
        <v>0</v>
      </c>
      <c r="V327" s="125">
        <v>0</v>
      </c>
      <c r="W327" s="125">
        <v>0</v>
      </c>
      <c r="X327" s="125">
        <v>0</v>
      </c>
      <c r="Y327" s="125">
        <v>0</v>
      </c>
      <c r="Z327" s="125">
        <v>0</v>
      </c>
      <c r="AA327" s="125">
        <v>0</v>
      </c>
      <c r="AB327" s="125">
        <v>0</v>
      </c>
      <c r="AC327" s="125">
        <v>0</v>
      </c>
      <c r="AD327" s="125">
        <v>0</v>
      </c>
      <c r="AE327" s="125">
        <v>0</v>
      </c>
      <c r="AF327" s="125">
        <v>0</v>
      </c>
      <c r="AG327" s="125">
        <v>0</v>
      </c>
      <c r="AH327" s="125">
        <v>0</v>
      </c>
      <c r="AI327" s="125">
        <v>0</v>
      </c>
      <c r="AJ327" s="125">
        <v>0</v>
      </c>
      <c r="AK327" s="125">
        <v>0</v>
      </c>
      <c r="AL327" s="125">
        <v>0</v>
      </c>
      <c r="AM327" s="125">
        <v>0</v>
      </c>
      <c r="AN327" s="125">
        <v>0</v>
      </c>
      <c r="AO327" s="125">
        <v>0</v>
      </c>
      <c r="AP327" s="125">
        <v>0</v>
      </c>
      <c r="AQ327" s="125">
        <v>0</v>
      </c>
      <c r="AR327" s="125">
        <v>0</v>
      </c>
      <c r="AS327" s="125">
        <v>0</v>
      </c>
      <c r="AT327" s="125">
        <v>0</v>
      </c>
      <c r="AU327" s="125">
        <v>0</v>
      </c>
      <c r="AV327" s="125">
        <v>0</v>
      </c>
      <c r="AW327" s="125">
        <v>0</v>
      </c>
      <c r="AX327" s="125">
        <v>0</v>
      </c>
      <c r="AY327" s="125">
        <v>0</v>
      </c>
      <c r="AZ327" s="125">
        <v>0</v>
      </c>
    </row>
    <row r="328" spans="1:52" ht="12" customHeight="1" x14ac:dyDescent="0.45">
      <c r="A328" s="91" t="s">
        <v>91</v>
      </c>
      <c r="B328" s="126">
        <v>304.45903523147615</v>
      </c>
      <c r="C328" s="126">
        <v>321.06968266559835</v>
      </c>
      <c r="D328" s="126">
        <v>310.38714750754752</v>
      </c>
      <c r="E328" s="126">
        <v>318.83012819304679</v>
      </c>
      <c r="F328" s="126">
        <v>349.14312142624942</v>
      </c>
      <c r="G328" s="126">
        <v>359.54296333335469</v>
      </c>
      <c r="H328" s="126">
        <v>376.87452538547501</v>
      </c>
      <c r="I328" s="126">
        <v>392.62209393026302</v>
      </c>
      <c r="J328" s="126">
        <v>457.15294138755513</v>
      </c>
      <c r="K328" s="126">
        <v>391.12136038087141</v>
      </c>
      <c r="L328" s="126">
        <v>414.73999348423746</v>
      </c>
      <c r="M328" s="126">
        <v>445.38264608510946</v>
      </c>
      <c r="N328" s="126">
        <v>436.44847704454719</v>
      </c>
      <c r="O328" s="126">
        <v>427.39653654653301</v>
      </c>
      <c r="P328" s="126">
        <v>413.47713583085232</v>
      </c>
      <c r="Q328" s="126">
        <v>397.30080805664238</v>
      </c>
      <c r="R328" s="126">
        <v>386.30641240309171</v>
      </c>
      <c r="S328" s="126">
        <v>405.76154402069227</v>
      </c>
      <c r="T328" s="126">
        <v>416.57634280102741</v>
      </c>
      <c r="U328" s="126">
        <v>428.67126584922693</v>
      </c>
      <c r="V328" s="126">
        <v>439.07781051013461</v>
      </c>
      <c r="W328" s="126">
        <v>444.5866616952693</v>
      </c>
      <c r="X328" s="126">
        <v>447.67677539282278</v>
      </c>
      <c r="Y328" s="126">
        <v>466.27357796793916</v>
      </c>
      <c r="Z328" s="126">
        <v>471.79666089814947</v>
      </c>
      <c r="AA328" s="126">
        <v>475.66093606045769</v>
      </c>
      <c r="AB328" s="126">
        <v>479.59825068415375</v>
      </c>
      <c r="AC328" s="126">
        <v>482.90733455421253</v>
      </c>
      <c r="AD328" s="126">
        <v>487.36225596676701</v>
      </c>
      <c r="AE328" s="126">
        <v>492.71265689733218</v>
      </c>
      <c r="AF328" s="126">
        <v>500.40799350499663</v>
      </c>
      <c r="AG328" s="126">
        <v>503.66369633939206</v>
      </c>
      <c r="AH328" s="126">
        <v>506.78339158861229</v>
      </c>
      <c r="AI328" s="126">
        <v>513.32700572038323</v>
      </c>
      <c r="AJ328" s="126">
        <v>522.0560227252156</v>
      </c>
      <c r="AK328" s="126">
        <v>527.23305884911747</v>
      </c>
      <c r="AL328" s="126">
        <v>533.65644646927637</v>
      </c>
      <c r="AM328" s="126">
        <v>540.35637538001981</v>
      </c>
      <c r="AN328" s="126">
        <v>549.27488368874322</v>
      </c>
      <c r="AO328" s="126">
        <v>557.31510024991292</v>
      </c>
      <c r="AP328" s="126">
        <v>563.25329672972248</v>
      </c>
      <c r="AQ328" s="126">
        <v>567.42239533737279</v>
      </c>
      <c r="AR328" s="126">
        <v>574.50410911494816</v>
      </c>
      <c r="AS328" s="126">
        <v>571.35523580090455</v>
      </c>
      <c r="AT328" s="126">
        <v>582.45368059581074</v>
      </c>
      <c r="AU328" s="126">
        <v>590.86871640196796</v>
      </c>
      <c r="AV328" s="126">
        <v>600.43883939981959</v>
      </c>
      <c r="AW328" s="126">
        <v>613.03730946098506</v>
      </c>
      <c r="AX328" s="126">
        <v>627.07138464741831</v>
      </c>
      <c r="AY328" s="126">
        <v>655.0628597267463</v>
      </c>
      <c r="AZ328" s="126">
        <v>675.11165161867746</v>
      </c>
    </row>
    <row r="329" spans="1:52" ht="12" customHeight="1" x14ac:dyDescent="0.45">
      <c r="A329" s="33"/>
      <c r="B329" s="34"/>
      <c r="C329" s="34"/>
      <c r="D329" s="34"/>
      <c r="E329" s="34"/>
      <c r="F329" s="34"/>
      <c r="G329" s="34"/>
      <c r="H329" s="34"/>
      <c r="I329" s="34"/>
      <c r="J329" s="34"/>
      <c r="K329" s="34"/>
      <c r="L329" s="34"/>
      <c r="M329" s="34"/>
      <c r="N329" s="34"/>
      <c r="O329" s="34"/>
      <c r="P329" s="34"/>
      <c r="Q329" s="34"/>
      <c r="R329" s="34"/>
      <c r="S329" s="34"/>
      <c r="T329" s="34"/>
      <c r="U329" s="34"/>
      <c r="V329" s="34"/>
      <c r="W329" s="34"/>
      <c r="X329" s="34"/>
      <c r="Y329" s="34"/>
      <c r="Z329" s="34"/>
      <c r="AA329" s="34"/>
      <c r="AB329" s="34"/>
      <c r="AC329" s="34"/>
      <c r="AD329" s="34"/>
      <c r="AE329" s="34"/>
      <c r="AF329" s="34"/>
      <c r="AG329" s="34"/>
      <c r="AH329" s="34"/>
      <c r="AI329" s="34"/>
      <c r="AJ329" s="34"/>
      <c r="AK329" s="34"/>
      <c r="AL329" s="34"/>
      <c r="AM329" s="34"/>
      <c r="AN329" s="34"/>
      <c r="AO329" s="34"/>
      <c r="AP329" s="34"/>
      <c r="AQ329" s="34"/>
      <c r="AR329" s="34"/>
      <c r="AS329" s="34"/>
      <c r="AT329" s="34"/>
      <c r="AU329" s="34"/>
      <c r="AV329" s="34"/>
      <c r="AW329" s="34"/>
      <c r="AX329" s="34"/>
      <c r="AY329" s="34"/>
      <c r="AZ329" s="34"/>
    </row>
    <row r="330" spans="1:52" ht="12" customHeight="1" x14ac:dyDescent="0.45">
      <c r="A330" s="67" t="s">
        <v>92</v>
      </c>
      <c r="B330" s="101"/>
      <c r="C330" s="101"/>
      <c r="D330" s="101"/>
      <c r="E330" s="101"/>
      <c r="F330" s="101"/>
      <c r="G330" s="101"/>
      <c r="H330" s="101"/>
      <c r="I330" s="101"/>
      <c r="J330" s="101"/>
      <c r="K330" s="101"/>
      <c r="L330" s="101"/>
      <c r="M330" s="101"/>
      <c r="N330" s="101"/>
      <c r="O330" s="101"/>
      <c r="P330" s="101"/>
      <c r="Q330" s="101"/>
      <c r="R330" s="101"/>
      <c r="S330" s="101"/>
      <c r="T330" s="101"/>
      <c r="U330" s="101"/>
      <c r="V330" s="101"/>
      <c r="W330" s="101"/>
      <c r="X330" s="101"/>
      <c r="Y330" s="101"/>
      <c r="Z330" s="101"/>
      <c r="AA330" s="101"/>
      <c r="AB330" s="101"/>
      <c r="AC330" s="101"/>
      <c r="AD330" s="101"/>
      <c r="AE330" s="101"/>
      <c r="AF330" s="101"/>
      <c r="AG330" s="101"/>
      <c r="AH330" s="101"/>
      <c r="AI330" s="101"/>
      <c r="AJ330" s="101"/>
      <c r="AK330" s="101"/>
      <c r="AL330" s="101"/>
      <c r="AM330" s="101"/>
      <c r="AN330" s="101"/>
      <c r="AO330" s="101"/>
      <c r="AP330" s="101"/>
      <c r="AQ330" s="101"/>
      <c r="AR330" s="101"/>
      <c r="AS330" s="101"/>
      <c r="AT330" s="101"/>
      <c r="AU330" s="101"/>
      <c r="AV330" s="101"/>
      <c r="AW330" s="101"/>
      <c r="AX330" s="101"/>
      <c r="AY330" s="101"/>
      <c r="AZ330" s="101"/>
    </row>
    <row r="331" spans="1:52" ht="12" customHeight="1" x14ac:dyDescent="0.45">
      <c r="A331" s="118" t="s">
        <v>82</v>
      </c>
      <c r="B331" s="119">
        <v>124.59432733485768</v>
      </c>
      <c r="C331" s="119">
        <v>128.52004121506729</v>
      </c>
      <c r="D331" s="119">
        <v>123.35467951989085</v>
      </c>
      <c r="E331" s="119">
        <v>126.84527486632126</v>
      </c>
      <c r="F331" s="119">
        <v>123.88954691153484</v>
      </c>
      <c r="G331" s="119">
        <v>127.15756910936281</v>
      </c>
      <c r="H331" s="119">
        <v>128.65927728545537</v>
      </c>
      <c r="I331" s="119">
        <v>126.48458053718289</v>
      </c>
      <c r="J331" s="119">
        <v>134.86575971340312</v>
      </c>
      <c r="K331" s="119">
        <v>137.23387706286994</v>
      </c>
      <c r="L331" s="119">
        <v>135.90551960294616</v>
      </c>
      <c r="M331" s="119">
        <v>135.92833216823718</v>
      </c>
      <c r="N331" s="119">
        <v>141.50166992720398</v>
      </c>
      <c r="O331" s="119">
        <v>140.34191905306682</v>
      </c>
      <c r="P331" s="119">
        <v>134.74673621912154</v>
      </c>
      <c r="Q331" s="119">
        <v>136.40790103225191</v>
      </c>
      <c r="R331" s="119">
        <v>130.03837495973585</v>
      </c>
      <c r="S331" s="119">
        <v>124.59599047046639</v>
      </c>
      <c r="T331" s="119">
        <v>130.36740622183217</v>
      </c>
      <c r="U331" s="119">
        <v>134.61584360233306</v>
      </c>
      <c r="V331" s="119">
        <v>138.68904600414643</v>
      </c>
      <c r="W331" s="119">
        <v>139.7475736709419</v>
      </c>
      <c r="X331" s="119">
        <v>139.01538559278254</v>
      </c>
      <c r="Y331" s="119">
        <v>142.45258175209648</v>
      </c>
      <c r="Z331" s="119">
        <v>143.39902665039841</v>
      </c>
      <c r="AA331" s="119">
        <v>143.76402451632518</v>
      </c>
      <c r="AB331" s="119">
        <v>142.22807324042964</v>
      </c>
      <c r="AC331" s="119">
        <v>141.20778648910186</v>
      </c>
      <c r="AD331" s="119">
        <v>139.81818325772937</v>
      </c>
      <c r="AE331" s="119">
        <v>138.23876760314832</v>
      </c>
      <c r="AF331" s="119">
        <v>138.3580055384902</v>
      </c>
      <c r="AG331" s="119">
        <v>138.49979483262223</v>
      </c>
      <c r="AH331" s="119">
        <v>136.43173152248139</v>
      </c>
      <c r="AI331" s="119">
        <v>137.61326758144071</v>
      </c>
      <c r="AJ331" s="119">
        <v>139.89162996415018</v>
      </c>
      <c r="AK331" s="119">
        <v>141.82409434115678</v>
      </c>
      <c r="AL331" s="119">
        <v>138.38882215505606</v>
      </c>
      <c r="AM331" s="119">
        <v>138.78888911366258</v>
      </c>
      <c r="AN331" s="119">
        <v>138.64573895968215</v>
      </c>
      <c r="AO331" s="119">
        <v>139.12311155095077</v>
      </c>
      <c r="AP331" s="119">
        <v>139.19323367540943</v>
      </c>
      <c r="AQ331" s="119">
        <v>137.09848705396018</v>
      </c>
      <c r="AR331" s="119">
        <v>136.35499708939892</v>
      </c>
      <c r="AS331" s="119">
        <v>136.3894542688914</v>
      </c>
      <c r="AT331" s="119">
        <v>136.76149543409525</v>
      </c>
      <c r="AU331" s="119">
        <v>136.13421377675957</v>
      </c>
      <c r="AV331" s="119">
        <v>134.83602490167448</v>
      </c>
      <c r="AW331" s="119">
        <v>134.13189993329479</v>
      </c>
      <c r="AX331" s="119">
        <v>134.47989575663539</v>
      </c>
      <c r="AY331" s="119">
        <v>133.69293037938894</v>
      </c>
      <c r="AZ331" s="119">
        <v>133.91918280716834</v>
      </c>
    </row>
    <row r="332" spans="1:52" ht="12" customHeight="1" x14ac:dyDescent="0.45">
      <c r="A332" s="120" t="s">
        <v>83</v>
      </c>
      <c r="B332" s="121">
        <v>11.28139720367942</v>
      </c>
      <c r="C332" s="121">
        <v>11.14541547459357</v>
      </c>
      <c r="D332" s="121">
        <v>10.890581126933125</v>
      </c>
      <c r="E332" s="121">
        <v>10.96105217689483</v>
      </c>
      <c r="F332" s="121">
        <v>11.165686979755568</v>
      </c>
      <c r="G332" s="121">
        <v>10.701257878735632</v>
      </c>
      <c r="H332" s="121">
        <v>10.934947601398704</v>
      </c>
      <c r="I332" s="121">
        <v>10.688882383246277</v>
      </c>
      <c r="J332" s="121">
        <v>10.345681537461576</v>
      </c>
      <c r="K332" s="121">
        <v>9.9194093335397877</v>
      </c>
      <c r="L332" s="121">
        <v>9.8886917899633247</v>
      </c>
      <c r="M332" s="121">
        <v>9.437463548070955</v>
      </c>
      <c r="N332" s="121">
        <v>9.1954245905078533</v>
      </c>
      <c r="O332" s="121">
        <v>8.9398537878420239</v>
      </c>
      <c r="P332" s="121">
        <v>8.626626814887258</v>
      </c>
      <c r="Q332" s="121">
        <v>8.2002413611709954</v>
      </c>
      <c r="R332" s="121">
        <v>7.8348550333391369</v>
      </c>
      <c r="S332" s="121">
        <v>7.6498383296499384</v>
      </c>
      <c r="T332" s="121">
        <v>11.160389476780772</v>
      </c>
      <c r="U332" s="121">
        <v>11.33098063917806</v>
      </c>
      <c r="V332" s="121">
        <v>11.550638182071346</v>
      </c>
      <c r="W332" s="121">
        <v>11.477935565191068</v>
      </c>
      <c r="X332" s="121">
        <v>11.587466124141343</v>
      </c>
      <c r="Y332" s="121">
        <v>11.642816282315803</v>
      </c>
      <c r="Z332" s="121">
        <v>11.216339463652956</v>
      </c>
      <c r="AA332" s="121">
        <v>11.603387191746178</v>
      </c>
      <c r="AB332" s="121">
        <v>11.277878769016924</v>
      </c>
      <c r="AC332" s="121">
        <v>11.298160022874553</v>
      </c>
      <c r="AD332" s="121">
        <v>11.610729572307335</v>
      </c>
      <c r="AE332" s="121">
        <v>12.014569310450065</v>
      </c>
      <c r="AF332" s="121">
        <v>12.429894074362691</v>
      </c>
      <c r="AG332" s="121">
        <v>12.647029163981545</v>
      </c>
      <c r="AH332" s="121">
        <v>13.090139306215804</v>
      </c>
      <c r="AI332" s="121">
        <v>13.510714292618481</v>
      </c>
      <c r="AJ332" s="121">
        <v>13.928428740180852</v>
      </c>
      <c r="AK332" s="121">
        <v>14.333789776912576</v>
      </c>
      <c r="AL332" s="121">
        <v>10.738487214863708</v>
      </c>
      <c r="AM332" s="121">
        <v>11.11876268905606</v>
      </c>
      <c r="AN332" s="121">
        <v>11.326066416475067</v>
      </c>
      <c r="AO332" s="121">
        <v>11.550307711388447</v>
      </c>
      <c r="AP332" s="121">
        <v>12.270356508475551</v>
      </c>
      <c r="AQ332" s="121">
        <v>12.238985663953846</v>
      </c>
      <c r="AR332" s="121">
        <v>12.760783473670843</v>
      </c>
      <c r="AS332" s="121">
        <v>12.993020234047103</v>
      </c>
      <c r="AT332" s="121">
        <v>12.993235926375148</v>
      </c>
      <c r="AU332" s="121">
        <v>12.841547391919311</v>
      </c>
      <c r="AV332" s="121">
        <v>12.681668061262242</v>
      </c>
      <c r="AW332" s="121">
        <v>12.707588932786077</v>
      </c>
      <c r="AX332" s="121">
        <v>12.542241704426353</v>
      </c>
      <c r="AY332" s="121">
        <v>12.381561195427892</v>
      </c>
      <c r="AZ332" s="121">
        <v>12.218277957587652</v>
      </c>
    </row>
    <row r="333" spans="1:52" ht="12" customHeight="1" x14ac:dyDescent="0.45">
      <c r="A333" s="120" t="s">
        <v>84</v>
      </c>
      <c r="B333" s="121">
        <v>12.621695410212878</v>
      </c>
      <c r="C333" s="121">
        <v>13.121502454327855</v>
      </c>
      <c r="D333" s="121">
        <v>12.723839917111432</v>
      </c>
      <c r="E333" s="121">
        <v>13.017815725269001</v>
      </c>
      <c r="F333" s="121">
        <v>12.722108489724475</v>
      </c>
      <c r="G333" s="121">
        <v>12.711995773494493</v>
      </c>
      <c r="H333" s="121">
        <v>12.312301234920472</v>
      </c>
      <c r="I333" s="121">
        <v>12.069703116967826</v>
      </c>
      <c r="J333" s="121">
        <v>12.192732709152992</v>
      </c>
      <c r="K333" s="121">
        <v>12.660594744127772</v>
      </c>
      <c r="L333" s="121">
        <v>12.262415619723791</v>
      </c>
      <c r="M333" s="121">
        <v>12.056761586893424</v>
      </c>
      <c r="N333" s="121">
        <v>12.48945793629983</v>
      </c>
      <c r="O333" s="121">
        <v>12.428202260203932</v>
      </c>
      <c r="P333" s="121">
        <v>12.230835935108253</v>
      </c>
      <c r="Q333" s="121">
        <v>12.640102319338428</v>
      </c>
      <c r="R333" s="121">
        <v>12.665766512479793</v>
      </c>
      <c r="S333" s="121">
        <v>12.634398001192585</v>
      </c>
      <c r="T333" s="121">
        <v>12.544162628608648</v>
      </c>
      <c r="U333" s="121">
        <v>12.397852590917999</v>
      </c>
      <c r="V333" s="121">
        <v>12.328269809085457</v>
      </c>
      <c r="W333" s="121">
        <v>12.306865696511249</v>
      </c>
      <c r="X333" s="121">
        <v>12.264091097929843</v>
      </c>
      <c r="Y333" s="121">
        <v>12.233837352114104</v>
      </c>
      <c r="Z333" s="121">
        <v>12.207477609320826</v>
      </c>
      <c r="AA333" s="121">
        <v>12.18417047382173</v>
      </c>
      <c r="AB333" s="121">
        <v>12.171841508835167</v>
      </c>
      <c r="AC333" s="121">
        <v>12.159711586142548</v>
      </c>
      <c r="AD333" s="121">
        <v>12.150786319468626</v>
      </c>
      <c r="AE333" s="121">
        <v>12.128993795420735</v>
      </c>
      <c r="AF333" s="121">
        <v>12.111627184840229</v>
      </c>
      <c r="AG333" s="121">
        <v>12.098974600723785</v>
      </c>
      <c r="AH333" s="121">
        <v>12.074422432590234</v>
      </c>
      <c r="AI333" s="121">
        <v>12.053805413549622</v>
      </c>
      <c r="AJ333" s="121">
        <v>12.033898924738605</v>
      </c>
      <c r="AK333" s="121">
        <v>12.013611423239082</v>
      </c>
      <c r="AL333" s="121">
        <v>12.000458409615501</v>
      </c>
      <c r="AM333" s="121">
        <v>11.983589164542453</v>
      </c>
      <c r="AN333" s="121">
        <v>11.958055975957722</v>
      </c>
      <c r="AO333" s="121">
        <v>11.950159912207782</v>
      </c>
      <c r="AP333" s="121">
        <v>11.938832202082112</v>
      </c>
      <c r="AQ333" s="121">
        <v>11.934548816742168</v>
      </c>
      <c r="AR333" s="121">
        <v>11.927062441131017</v>
      </c>
      <c r="AS333" s="121">
        <v>11.910830454948178</v>
      </c>
      <c r="AT333" s="121">
        <v>11.894949433693107</v>
      </c>
      <c r="AU333" s="121">
        <v>11.891378361196807</v>
      </c>
      <c r="AV333" s="121">
        <v>11.882956581193518</v>
      </c>
      <c r="AW333" s="121">
        <v>11.862968286426376</v>
      </c>
      <c r="AX333" s="121">
        <v>11.855660020944264</v>
      </c>
      <c r="AY333" s="121">
        <v>11.837677315492558</v>
      </c>
      <c r="AZ333" s="121">
        <v>11.826357470575735</v>
      </c>
    </row>
    <row r="334" spans="1:52" ht="12" customHeight="1" x14ac:dyDescent="0.45">
      <c r="A334" s="120" t="s">
        <v>85</v>
      </c>
      <c r="B334" s="121">
        <v>15.158077679628818</v>
      </c>
      <c r="C334" s="121">
        <v>15.536296958527966</v>
      </c>
      <c r="D334" s="121">
        <v>15.209108661921734</v>
      </c>
      <c r="E334" s="121">
        <v>15.657502172073544</v>
      </c>
      <c r="F334" s="121">
        <v>15.329974865371645</v>
      </c>
      <c r="G334" s="121">
        <v>15.123982875725567</v>
      </c>
      <c r="H334" s="121">
        <v>14.774485551745755</v>
      </c>
      <c r="I334" s="121">
        <v>14.380271416123879</v>
      </c>
      <c r="J334" s="121">
        <v>14.512334800525938</v>
      </c>
      <c r="K334" s="121">
        <v>15.181340497644365</v>
      </c>
      <c r="L334" s="121">
        <v>14.721826498500759</v>
      </c>
      <c r="M334" s="121">
        <v>14.580713029594406</v>
      </c>
      <c r="N334" s="121">
        <v>14.993571959773577</v>
      </c>
      <c r="O334" s="121">
        <v>14.925563801333416</v>
      </c>
      <c r="P334" s="121">
        <v>14.618185059948544</v>
      </c>
      <c r="Q334" s="121">
        <v>15.250775073266615</v>
      </c>
      <c r="R334" s="121">
        <v>15.292066665064254</v>
      </c>
      <c r="S334" s="121">
        <v>15.264145941851105</v>
      </c>
      <c r="T334" s="121">
        <v>15.2116423625025</v>
      </c>
      <c r="U334" s="121">
        <v>15.125438760723046</v>
      </c>
      <c r="V334" s="121">
        <v>15.073472404595455</v>
      </c>
      <c r="W334" s="121">
        <v>15.065773825214727</v>
      </c>
      <c r="X334" s="121">
        <v>15.048152974173181</v>
      </c>
      <c r="Y334" s="121">
        <v>15.033252096786322</v>
      </c>
      <c r="Z334" s="121">
        <v>15.027391367652065</v>
      </c>
      <c r="AA334" s="121">
        <v>15.021577777437944</v>
      </c>
      <c r="AB334" s="121">
        <v>15.01785142646462</v>
      </c>
      <c r="AC334" s="121">
        <v>15.013773556683892</v>
      </c>
      <c r="AD334" s="121">
        <v>15.007518288918224</v>
      </c>
      <c r="AE334" s="121">
        <v>14.999484732604971</v>
      </c>
      <c r="AF334" s="121">
        <v>14.993263179733351</v>
      </c>
      <c r="AG334" s="121">
        <v>14.988195151936377</v>
      </c>
      <c r="AH334" s="121">
        <v>14.981426358668104</v>
      </c>
      <c r="AI334" s="121">
        <v>14.971650560706651</v>
      </c>
      <c r="AJ334" s="121">
        <v>14.957543943535271</v>
      </c>
      <c r="AK334" s="121">
        <v>14.946086392669395</v>
      </c>
      <c r="AL334" s="121">
        <v>14.943931728371062</v>
      </c>
      <c r="AM334" s="121">
        <v>14.931722537453567</v>
      </c>
      <c r="AN334" s="121">
        <v>14.918718666264125</v>
      </c>
      <c r="AO334" s="121">
        <v>14.918201116296084</v>
      </c>
      <c r="AP334" s="121">
        <v>14.918361231486893</v>
      </c>
      <c r="AQ334" s="121">
        <v>14.917031113645262</v>
      </c>
      <c r="AR334" s="121">
        <v>14.917019343139708</v>
      </c>
      <c r="AS334" s="121">
        <v>14.913184144274929</v>
      </c>
      <c r="AT334" s="121">
        <v>14.905916248803953</v>
      </c>
      <c r="AU334" s="121">
        <v>14.902333767794399</v>
      </c>
      <c r="AV334" s="121">
        <v>14.898330201915863</v>
      </c>
      <c r="AW334" s="121">
        <v>14.892224547504872</v>
      </c>
      <c r="AX334" s="121">
        <v>14.887773851374353</v>
      </c>
      <c r="AY334" s="121">
        <v>14.880764818025639</v>
      </c>
      <c r="AZ334" s="121">
        <v>14.876866570244299</v>
      </c>
    </row>
    <row r="335" spans="1:52" ht="12" customHeight="1" x14ac:dyDescent="0.45">
      <c r="A335" s="120" t="s">
        <v>86</v>
      </c>
      <c r="B335" s="121">
        <v>85.533157041336565</v>
      </c>
      <c r="C335" s="121">
        <v>88.716826327617909</v>
      </c>
      <c r="D335" s="121">
        <v>84.531149813924571</v>
      </c>
      <c r="E335" s="121">
        <v>87.208904792083885</v>
      </c>
      <c r="F335" s="121">
        <v>84.671776576683158</v>
      </c>
      <c r="G335" s="121">
        <v>88.620332581407126</v>
      </c>
      <c r="H335" s="121">
        <v>90.637542897390446</v>
      </c>
      <c r="I335" s="121">
        <v>89.345723620844907</v>
      </c>
      <c r="J335" s="121">
        <v>97.815010666262609</v>
      </c>
      <c r="K335" s="121">
        <v>99.472532487558013</v>
      </c>
      <c r="L335" s="121">
        <v>99.032585694758282</v>
      </c>
      <c r="M335" s="121">
        <v>99.853394003678389</v>
      </c>
      <c r="N335" s="121">
        <v>104.8232154406227</v>
      </c>
      <c r="O335" s="121">
        <v>104.04829920368745</v>
      </c>
      <c r="P335" s="121">
        <v>99.27108840917748</v>
      </c>
      <c r="Q335" s="121">
        <v>100.31678227847587</v>
      </c>
      <c r="R335" s="121">
        <v>94.245686748852663</v>
      </c>
      <c r="S335" s="121">
        <v>89.04760819777276</v>
      </c>
      <c r="T335" s="121">
        <v>91.451211753940257</v>
      </c>
      <c r="U335" s="121">
        <v>95.761571611513958</v>
      </c>
      <c r="V335" s="121">
        <v>99.736665608394176</v>
      </c>
      <c r="W335" s="121">
        <v>100.89699858402484</v>
      </c>
      <c r="X335" s="121">
        <v>100.11567539653815</v>
      </c>
      <c r="Y335" s="121">
        <v>103.54267602088025</v>
      </c>
      <c r="Z335" s="121">
        <v>104.94781820977255</v>
      </c>
      <c r="AA335" s="121">
        <v>104.95488907331932</v>
      </c>
      <c r="AB335" s="121">
        <v>103.76050153611294</v>
      </c>
      <c r="AC335" s="121">
        <v>102.73614132340086</v>
      </c>
      <c r="AD335" s="121">
        <v>101.0491490770352</v>
      </c>
      <c r="AE335" s="121">
        <v>99.095719764672552</v>
      </c>
      <c r="AF335" s="121">
        <v>98.823221099553933</v>
      </c>
      <c r="AG335" s="121">
        <v>98.765595915980541</v>
      </c>
      <c r="AH335" s="121">
        <v>96.28574342500724</v>
      </c>
      <c r="AI335" s="121">
        <v>97.077097314565947</v>
      </c>
      <c r="AJ335" s="121">
        <v>98.971758355695457</v>
      </c>
      <c r="AK335" s="121">
        <v>100.53060674833573</v>
      </c>
      <c r="AL335" s="121">
        <v>100.70594480220578</v>
      </c>
      <c r="AM335" s="121">
        <v>100.7548147226105</v>
      </c>
      <c r="AN335" s="121">
        <v>100.44289790098523</v>
      </c>
      <c r="AO335" s="121">
        <v>100.70444281105846</v>
      </c>
      <c r="AP335" s="121">
        <v>100.06568373336488</v>
      </c>
      <c r="AQ335" s="121">
        <v>98.007921459618927</v>
      </c>
      <c r="AR335" s="121">
        <v>96.750131831457367</v>
      </c>
      <c r="AS335" s="121">
        <v>96.572419435621185</v>
      </c>
      <c r="AT335" s="121">
        <v>96.967393825223041</v>
      </c>
      <c r="AU335" s="121">
        <v>96.498954255849057</v>
      </c>
      <c r="AV335" s="121">
        <v>95.373070057302868</v>
      </c>
      <c r="AW335" s="121">
        <v>94.669118166577462</v>
      </c>
      <c r="AX335" s="121">
        <v>95.194220179890408</v>
      </c>
      <c r="AY335" s="121">
        <v>94.592927050442839</v>
      </c>
      <c r="AZ335" s="121">
        <v>94.997680808760649</v>
      </c>
    </row>
    <row r="336" spans="1:52" ht="12" customHeight="1" x14ac:dyDescent="0.45">
      <c r="A336" s="122" t="s">
        <v>87</v>
      </c>
      <c r="B336" s="123">
        <v>0</v>
      </c>
      <c r="C336" s="123">
        <v>0</v>
      </c>
      <c r="D336" s="123">
        <v>0</v>
      </c>
      <c r="E336" s="123">
        <v>0</v>
      </c>
      <c r="F336" s="123">
        <v>0</v>
      </c>
      <c r="G336" s="123">
        <v>0</v>
      </c>
      <c r="H336" s="123">
        <v>0</v>
      </c>
      <c r="I336" s="123">
        <v>0</v>
      </c>
      <c r="J336" s="123">
        <v>0</v>
      </c>
      <c r="K336" s="123">
        <v>0</v>
      </c>
      <c r="L336" s="123">
        <v>0</v>
      </c>
      <c r="M336" s="123">
        <v>0</v>
      </c>
      <c r="N336" s="123">
        <v>0</v>
      </c>
      <c r="O336" s="123">
        <v>0.10246679759257919</v>
      </c>
      <c r="P336" s="123">
        <v>0.18176861838217662</v>
      </c>
      <c r="Q336" s="123">
        <v>0.28201221422262412</v>
      </c>
      <c r="R336" s="123">
        <v>0.246505282449623</v>
      </c>
      <c r="S336" s="123">
        <v>0.32131348051608188</v>
      </c>
      <c r="T336" s="123">
        <v>0.95735529777078232</v>
      </c>
      <c r="U336" s="123">
        <v>1.5341642330865113</v>
      </c>
      <c r="V336" s="123">
        <v>1.8801862354655237</v>
      </c>
      <c r="W336" s="123">
        <v>1.6932192182689554</v>
      </c>
      <c r="X336" s="123">
        <v>2.3253951010482976</v>
      </c>
      <c r="Y336" s="123">
        <v>2.4946299578109685</v>
      </c>
      <c r="Z336" s="123">
        <v>2.461829870246202</v>
      </c>
      <c r="AA336" s="123">
        <v>2.2045619066715578</v>
      </c>
      <c r="AB336" s="123">
        <v>1.9818393309600986</v>
      </c>
      <c r="AC336" s="123">
        <v>1.9737110033531371</v>
      </c>
      <c r="AD336" s="123">
        <v>1.9464417754299799</v>
      </c>
      <c r="AE336" s="123">
        <v>2.3998272675609691</v>
      </c>
      <c r="AF336" s="123">
        <v>2.8648741689098634</v>
      </c>
      <c r="AG336" s="123">
        <v>2.7631087946625481</v>
      </c>
      <c r="AH336" s="123">
        <v>3.7191394131294029</v>
      </c>
      <c r="AI336" s="123">
        <v>4.2774196675959963</v>
      </c>
      <c r="AJ336" s="123">
        <v>5.1399759832348426</v>
      </c>
      <c r="AK336" s="123">
        <v>5.581559875331795</v>
      </c>
      <c r="AL336" s="123">
        <v>5.4984710267671444</v>
      </c>
      <c r="AM336" s="123">
        <v>6.0003355680072952</v>
      </c>
      <c r="AN336" s="123">
        <v>6.3176432490096595</v>
      </c>
      <c r="AO336" s="123">
        <v>6.4653550728281539</v>
      </c>
      <c r="AP336" s="123">
        <v>6.4998386322426267</v>
      </c>
      <c r="AQ336" s="123">
        <v>6.3275238473536719</v>
      </c>
      <c r="AR336" s="123">
        <v>6.2889900886098822</v>
      </c>
      <c r="AS336" s="123">
        <v>6.3095995813870109</v>
      </c>
      <c r="AT336" s="123">
        <v>6.6090543796949603</v>
      </c>
      <c r="AU336" s="123">
        <v>6.4920489621992834</v>
      </c>
      <c r="AV336" s="123">
        <v>6.614073605378084</v>
      </c>
      <c r="AW336" s="123">
        <v>7.1627569128813269</v>
      </c>
      <c r="AX336" s="123">
        <v>7.0383098451490875</v>
      </c>
      <c r="AY336" s="123">
        <v>7.5772822357057441</v>
      </c>
      <c r="AZ336" s="123">
        <v>7.9698127785269346</v>
      </c>
    </row>
    <row r="337" spans="1:52" ht="12" customHeight="1" x14ac:dyDescent="0.45">
      <c r="A337" s="120" t="s">
        <v>88</v>
      </c>
      <c r="B337" s="121">
        <v>0</v>
      </c>
      <c r="C337" s="121">
        <v>0</v>
      </c>
      <c r="D337" s="121">
        <v>0</v>
      </c>
      <c r="E337" s="121">
        <v>0</v>
      </c>
      <c r="F337" s="121">
        <v>0</v>
      </c>
      <c r="G337" s="121">
        <v>0</v>
      </c>
      <c r="H337" s="121">
        <v>0</v>
      </c>
      <c r="I337" s="121">
        <v>0</v>
      </c>
      <c r="J337" s="121">
        <v>0</v>
      </c>
      <c r="K337" s="121">
        <v>0</v>
      </c>
      <c r="L337" s="121">
        <v>0</v>
      </c>
      <c r="M337" s="121">
        <v>0</v>
      </c>
      <c r="N337" s="121">
        <v>0</v>
      </c>
      <c r="O337" s="121">
        <v>0.10246679759257919</v>
      </c>
      <c r="P337" s="121">
        <v>0.18176861838217662</v>
      </c>
      <c r="Q337" s="121">
        <v>0.28201221422262412</v>
      </c>
      <c r="R337" s="121">
        <v>0.246505282449623</v>
      </c>
      <c r="S337" s="121">
        <v>0.32131348051608188</v>
      </c>
      <c r="T337" s="121">
        <v>0.95735529777078232</v>
      </c>
      <c r="U337" s="121">
        <v>1.5341642330865113</v>
      </c>
      <c r="V337" s="121">
        <v>1.8801862354655237</v>
      </c>
      <c r="W337" s="121">
        <v>1.6932192182689554</v>
      </c>
      <c r="X337" s="121">
        <v>2.3253951010482976</v>
      </c>
      <c r="Y337" s="121">
        <v>2.4946299578109685</v>
      </c>
      <c r="Z337" s="121">
        <v>2.461829870246202</v>
      </c>
      <c r="AA337" s="121">
        <v>2.2045619066715578</v>
      </c>
      <c r="AB337" s="121">
        <v>1.9818393309600986</v>
      </c>
      <c r="AC337" s="121">
        <v>1.9737110033531371</v>
      </c>
      <c r="AD337" s="121">
        <v>1.9464417754299799</v>
      </c>
      <c r="AE337" s="121">
        <v>2.3998272675609691</v>
      </c>
      <c r="AF337" s="121">
        <v>2.8648741689098634</v>
      </c>
      <c r="AG337" s="121">
        <v>2.7631087946625481</v>
      </c>
      <c r="AH337" s="121">
        <v>3.7191394131294029</v>
      </c>
      <c r="AI337" s="121">
        <v>4.2774196675959963</v>
      </c>
      <c r="AJ337" s="121">
        <v>5.1399759832348426</v>
      </c>
      <c r="AK337" s="121">
        <v>5.581559875331795</v>
      </c>
      <c r="AL337" s="121">
        <v>5.4984710267671444</v>
      </c>
      <c r="AM337" s="121">
        <v>6.0003355680072952</v>
      </c>
      <c r="AN337" s="121">
        <v>6.3176432490096595</v>
      </c>
      <c r="AO337" s="121">
        <v>6.4653550728281539</v>
      </c>
      <c r="AP337" s="121">
        <v>6.4998386322426267</v>
      </c>
      <c r="AQ337" s="121">
        <v>6.3275238473536719</v>
      </c>
      <c r="AR337" s="121">
        <v>6.2889900886098822</v>
      </c>
      <c r="AS337" s="121">
        <v>6.3095995813870109</v>
      </c>
      <c r="AT337" s="121">
        <v>6.6090543796949603</v>
      </c>
      <c r="AU337" s="121">
        <v>6.4920489621992834</v>
      </c>
      <c r="AV337" s="121">
        <v>6.614073605378084</v>
      </c>
      <c r="AW337" s="121">
        <v>7.1627569128813269</v>
      </c>
      <c r="AX337" s="121">
        <v>7.0383098451490875</v>
      </c>
      <c r="AY337" s="121">
        <v>7.5772822357057441</v>
      </c>
      <c r="AZ337" s="121">
        <v>7.9698127785269346</v>
      </c>
    </row>
    <row r="338" spans="1:52" ht="12" customHeight="1" x14ac:dyDescent="0.45">
      <c r="A338" s="120" t="s">
        <v>89</v>
      </c>
      <c r="B338" s="121">
        <v>0</v>
      </c>
      <c r="C338" s="121">
        <v>0</v>
      </c>
      <c r="D338" s="121">
        <v>0</v>
      </c>
      <c r="E338" s="121">
        <v>0</v>
      </c>
      <c r="F338" s="121">
        <v>0</v>
      </c>
      <c r="G338" s="121">
        <v>0</v>
      </c>
      <c r="H338" s="121">
        <v>0</v>
      </c>
      <c r="I338" s="121">
        <v>0</v>
      </c>
      <c r="J338" s="121">
        <v>0</v>
      </c>
      <c r="K338" s="121">
        <v>0</v>
      </c>
      <c r="L338" s="121">
        <v>0</v>
      </c>
      <c r="M338" s="121">
        <v>0</v>
      </c>
      <c r="N338" s="121">
        <v>0</v>
      </c>
      <c r="O338" s="121">
        <v>0</v>
      </c>
      <c r="P338" s="121">
        <v>0</v>
      </c>
      <c r="Q338" s="121">
        <v>0</v>
      </c>
      <c r="R338" s="121">
        <v>0</v>
      </c>
      <c r="S338" s="121">
        <v>0</v>
      </c>
      <c r="T338" s="121">
        <v>0</v>
      </c>
      <c r="U338" s="121">
        <v>0</v>
      </c>
      <c r="V338" s="121">
        <v>0</v>
      </c>
      <c r="W338" s="121">
        <v>0</v>
      </c>
      <c r="X338" s="121">
        <v>0</v>
      </c>
      <c r="Y338" s="121">
        <v>0</v>
      </c>
      <c r="Z338" s="121">
        <v>0</v>
      </c>
      <c r="AA338" s="121">
        <v>0</v>
      </c>
      <c r="AB338" s="121">
        <v>0</v>
      </c>
      <c r="AC338" s="121">
        <v>0</v>
      </c>
      <c r="AD338" s="121">
        <v>0</v>
      </c>
      <c r="AE338" s="121">
        <v>0</v>
      </c>
      <c r="AF338" s="121">
        <v>0</v>
      </c>
      <c r="AG338" s="121">
        <v>0</v>
      </c>
      <c r="AH338" s="121">
        <v>0</v>
      </c>
      <c r="AI338" s="121">
        <v>0</v>
      </c>
      <c r="AJ338" s="121">
        <v>0</v>
      </c>
      <c r="AK338" s="121">
        <v>0</v>
      </c>
      <c r="AL338" s="121">
        <v>0</v>
      </c>
      <c r="AM338" s="121">
        <v>0</v>
      </c>
      <c r="AN338" s="121">
        <v>0</v>
      </c>
      <c r="AO338" s="121">
        <v>0</v>
      </c>
      <c r="AP338" s="121">
        <v>0</v>
      </c>
      <c r="AQ338" s="121">
        <v>0</v>
      </c>
      <c r="AR338" s="121">
        <v>0</v>
      </c>
      <c r="AS338" s="121">
        <v>0</v>
      </c>
      <c r="AT338" s="121">
        <v>0</v>
      </c>
      <c r="AU338" s="121">
        <v>0</v>
      </c>
      <c r="AV338" s="121">
        <v>0</v>
      </c>
      <c r="AW338" s="121">
        <v>0</v>
      </c>
      <c r="AX338" s="121">
        <v>0</v>
      </c>
      <c r="AY338" s="121">
        <v>0</v>
      </c>
      <c r="AZ338" s="121">
        <v>0</v>
      </c>
    </row>
    <row r="339" spans="1:52" ht="12" customHeight="1" x14ac:dyDescent="0.45">
      <c r="A339" s="124" t="s">
        <v>90</v>
      </c>
      <c r="B339" s="125">
        <v>0</v>
      </c>
      <c r="C339" s="125">
        <v>0</v>
      </c>
      <c r="D339" s="125">
        <v>0</v>
      </c>
      <c r="E339" s="125">
        <v>0</v>
      </c>
      <c r="F339" s="125">
        <v>0</v>
      </c>
      <c r="G339" s="125">
        <v>0</v>
      </c>
      <c r="H339" s="125">
        <v>0</v>
      </c>
      <c r="I339" s="125">
        <v>0</v>
      </c>
      <c r="J339" s="125">
        <v>0</v>
      </c>
      <c r="K339" s="125">
        <v>0</v>
      </c>
      <c r="L339" s="125">
        <v>0</v>
      </c>
      <c r="M339" s="125">
        <v>0</v>
      </c>
      <c r="N339" s="125">
        <v>0</v>
      </c>
      <c r="O339" s="125">
        <v>0</v>
      </c>
      <c r="P339" s="125">
        <v>0</v>
      </c>
      <c r="Q339" s="125">
        <v>0</v>
      </c>
      <c r="R339" s="125">
        <v>0</v>
      </c>
      <c r="S339" s="125">
        <v>0</v>
      </c>
      <c r="T339" s="125">
        <v>0</v>
      </c>
      <c r="U339" s="125">
        <v>0</v>
      </c>
      <c r="V339" s="125">
        <v>0</v>
      </c>
      <c r="W339" s="125">
        <v>0</v>
      </c>
      <c r="X339" s="125">
        <v>0</v>
      </c>
      <c r="Y339" s="125">
        <v>0</v>
      </c>
      <c r="Z339" s="125">
        <v>0</v>
      </c>
      <c r="AA339" s="125">
        <v>0</v>
      </c>
      <c r="AB339" s="125">
        <v>0</v>
      </c>
      <c r="AC339" s="125">
        <v>0</v>
      </c>
      <c r="AD339" s="125">
        <v>0</v>
      </c>
      <c r="AE339" s="125">
        <v>0</v>
      </c>
      <c r="AF339" s="125">
        <v>0</v>
      </c>
      <c r="AG339" s="125">
        <v>0</v>
      </c>
      <c r="AH339" s="125">
        <v>0</v>
      </c>
      <c r="AI339" s="125">
        <v>0</v>
      </c>
      <c r="AJ339" s="125">
        <v>0</v>
      </c>
      <c r="AK339" s="125">
        <v>0</v>
      </c>
      <c r="AL339" s="125">
        <v>0</v>
      </c>
      <c r="AM339" s="125">
        <v>0</v>
      </c>
      <c r="AN339" s="125">
        <v>0</v>
      </c>
      <c r="AO339" s="125">
        <v>0</v>
      </c>
      <c r="AP339" s="125">
        <v>0</v>
      </c>
      <c r="AQ339" s="125">
        <v>0</v>
      </c>
      <c r="AR339" s="125">
        <v>0</v>
      </c>
      <c r="AS339" s="125">
        <v>0</v>
      </c>
      <c r="AT339" s="125">
        <v>0</v>
      </c>
      <c r="AU339" s="125">
        <v>0</v>
      </c>
      <c r="AV339" s="125">
        <v>0</v>
      </c>
      <c r="AW339" s="125">
        <v>0</v>
      </c>
      <c r="AX339" s="125">
        <v>0</v>
      </c>
      <c r="AY339" s="125">
        <v>0</v>
      </c>
      <c r="AZ339" s="125">
        <v>0</v>
      </c>
    </row>
    <row r="340" spans="1:52" ht="12" customHeight="1" x14ac:dyDescent="0.45">
      <c r="A340" s="91" t="s">
        <v>91</v>
      </c>
      <c r="B340" s="126">
        <v>991.78163948797715</v>
      </c>
      <c r="C340" s="126">
        <v>996.10670110111244</v>
      </c>
      <c r="D340" s="126">
        <v>987.10593202993061</v>
      </c>
      <c r="E340" s="126">
        <v>987.02661098726435</v>
      </c>
      <c r="F340" s="126">
        <v>998.55651371932868</v>
      </c>
      <c r="G340" s="126">
        <v>1043.0959043920695</v>
      </c>
      <c r="H340" s="126">
        <v>1092.2723031005235</v>
      </c>
      <c r="I340" s="126">
        <v>1113.3115502615076</v>
      </c>
      <c r="J340" s="126">
        <v>1183.0881186338931</v>
      </c>
      <c r="K340" s="126">
        <v>1154.1017722872555</v>
      </c>
      <c r="L340" s="126">
        <v>1178.1999051626856</v>
      </c>
      <c r="M340" s="126">
        <v>1208.0034818630834</v>
      </c>
      <c r="N340" s="126">
        <v>1225.378800740322</v>
      </c>
      <c r="O340" s="126">
        <v>1219.8475666662396</v>
      </c>
      <c r="P340" s="126">
        <v>1202.929384410616</v>
      </c>
      <c r="Q340" s="126">
        <v>1165.7530463663029</v>
      </c>
      <c r="R340" s="126">
        <v>1110.8003588261279</v>
      </c>
      <c r="S340" s="126">
        <v>1066.4175220245554</v>
      </c>
      <c r="T340" s="126">
        <v>1131.9243147117218</v>
      </c>
      <c r="U340" s="126">
        <v>1182.6039759693388</v>
      </c>
      <c r="V340" s="126">
        <v>1224.6838293219616</v>
      </c>
      <c r="W340" s="126">
        <v>1237.1000079970756</v>
      </c>
      <c r="X340" s="126">
        <v>1237.3293821461145</v>
      </c>
      <c r="Y340" s="126">
        <v>1272.0962653004854</v>
      </c>
      <c r="Z340" s="126">
        <v>1287.7567685698841</v>
      </c>
      <c r="AA340" s="126">
        <v>1296.0066200864567</v>
      </c>
      <c r="AB340" s="126">
        <v>1285.0430457150624</v>
      </c>
      <c r="AC340" s="126">
        <v>1278.0709500563735</v>
      </c>
      <c r="AD340" s="126">
        <v>1270.4400830038303</v>
      </c>
      <c r="AE340" s="126">
        <v>1260.6247736385933</v>
      </c>
      <c r="AF340" s="126">
        <v>1265.222364450558</v>
      </c>
      <c r="AG340" s="126">
        <v>1269.5772694245325</v>
      </c>
      <c r="AH340" s="126">
        <v>1254.3012453902725</v>
      </c>
      <c r="AI340" s="126">
        <v>1268.9867426446774</v>
      </c>
      <c r="AJ340" s="126">
        <v>1294.4267574108685</v>
      </c>
      <c r="AK340" s="126">
        <v>1317.1672610819965</v>
      </c>
      <c r="AL340" s="126">
        <v>1288.937092818946</v>
      </c>
      <c r="AM340" s="126">
        <v>1301.0361146962937</v>
      </c>
      <c r="AN340" s="126">
        <v>1305.5241292290791</v>
      </c>
      <c r="AO340" s="126">
        <v>1316.6013055383046</v>
      </c>
      <c r="AP340" s="126">
        <v>1328.3148097330625</v>
      </c>
      <c r="AQ340" s="126">
        <v>1312.4780401616488</v>
      </c>
      <c r="AR340" s="126">
        <v>1317.6169386921429</v>
      </c>
      <c r="AS340" s="126">
        <v>1326.8970040640777</v>
      </c>
      <c r="AT340" s="126">
        <v>1336.4537458934785</v>
      </c>
      <c r="AU340" s="126">
        <v>1333.3908541830806</v>
      </c>
      <c r="AV340" s="126">
        <v>1324.1204899839504</v>
      </c>
      <c r="AW340" s="126">
        <v>1324.7397685150222</v>
      </c>
      <c r="AX340" s="126">
        <v>1331.6169308115564</v>
      </c>
      <c r="AY340" s="126">
        <v>1328.6771002171831</v>
      </c>
      <c r="AZ340" s="126">
        <v>1335.3708590409597</v>
      </c>
    </row>
  </sheetData>
  <pageMargins left="0.39370078740157483" right="0.39370078740157483" top="0.75196850393700787" bottom="0.39370078740157483" header="0.31496062992125984" footer="0.31496062992125984"/>
  <pageSetup paperSize="9" scale="28" fitToHeight="0" orientation="landscape" horizontalDpi="1200" verticalDpi="12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BA458"/>
  <sheetViews>
    <sheetView showGridLines="0" zoomScaleNormal="100" workbookViewId="0">
      <pane xSplit="1" ySplit="1" topLeftCell="K2" activePane="bottomRight" state="frozen"/>
      <selection activeCell="B2" sqref="B2"/>
      <selection pane="topRight" activeCell="B2" sqref="B2"/>
      <selection pane="bottomLeft" activeCell="B2" sqref="B2"/>
      <selection pane="bottomRight" activeCell="S20" sqref="S20"/>
    </sheetView>
  </sheetViews>
  <sheetFormatPr defaultColWidth="9.1328125" defaultRowHeight="12" customHeight="1" x14ac:dyDescent="0.45"/>
  <cols>
    <col min="1" max="1" width="50.73046875" style="133" customWidth="1"/>
    <col min="2" max="52" width="8.73046875" style="134" customWidth="1"/>
    <col min="53" max="16384" width="9.1328125" style="133"/>
  </cols>
  <sheetData>
    <row r="1" spans="1:52" ht="12" customHeight="1" x14ac:dyDescent="0.45">
      <c r="A1" s="23" t="s">
        <v>131</v>
      </c>
      <c r="B1" s="24">
        <v>2000</v>
      </c>
      <c r="C1" s="24">
        <v>2001</v>
      </c>
      <c r="D1" s="24">
        <v>2002</v>
      </c>
      <c r="E1" s="24">
        <v>2003</v>
      </c>
      <c r="F1" s="24">
        <v>2004</v>
      </c>
      <c r="G1" s="24">
        <v>2005</v>
      </c>
      <c r="H1" s="24">
        <v>2006</v>
      </c>
      <c r="I1" s="24">
        <v>2007</v>
      </c>
      <c r="J1" s="24">
        <v>2008</v>
      </c>
      <c r="K1" s="24">
        <v>2009</v>
      </c>
      <c r="L1" s="24">
        <v>2010</v>
      </c>
      <c r="M1" s="24">
        <v>2011</v>
      </c>
      <c r="N1" s="24">
        <v>2012</v>
      </c>
      <c r="O1" s="24">
        <v>2013</v>
      </c>
      <c r="P1" s="24">
        <v>2014</v>
      </c>
      <c r="Q1" s="24">
        <v>2015</v>
      </c>
      <c r="R1" s="24">
        <v>2016</v>
      </c>
      <c r="S1" s="24">
        <v>2017</v>
      </c>
      <c r="T1" s="24">
        <v>2018</v>
      </c>
      <c r="U1" s="24">
        <v>2019</v>
      </c>
      <c r="V1" s="24">
        <v>2020</v>
      </c>
      <c r="W1" s="24">
        <v>2021</v>
      </c>
      <c r="X1" s="24">
        <v>2022</v>
      </c>
      <c r="Y1" s="24">
        <v>2023</v>
      </c>
      <c r="Z1" s="24">
        <v>2024</v>
      </c>
      <c r="AA1" s="24">
        <v>2025</v>
      </c>
      <c r="AB1" s="24">
        <v>2026</v>
      </c>
      <c r="AC1" s="24">
        <v>2027</v>
      </c>
      <c r="AD1" s="24">
        <v>2028</v>
      </c>
      <c r="AE1" s="24">
        <v>2029</v>
      </c>
      <c r="AF1" s="24">
        <v>2030</v>
      </c>
      <c r="AG1" s="24">
        <v>2031</v>
      </c>
      <c r="AH1" s="24">
        <v>2032</v>
      </c>
      <c r="AI1" s="24">
        <v>2033</v>
      </c>
      <c r="AJ1" s="24">
        <v>2034</v>
      </c>
      <c r="AK1" s="24">
        <v>2035</v>
      </c>
      <c r="AL1" s="24">
        <v>2036</v>
      </c>
      <c r="AM1" s="24">
        <v>2037</v>
      </c>
      <c r="AN1" s="24">
        <v>2038</v>
      </c>
      <c r="AO1" s="24">
        <v>2039</v>
      </c>
      <c r="AP1" s="24">
        <v>2040</v>
      </c>
      <c r="AQ1" s="24">
        <v>2041</v>
      </c>
      <c r="AR1" s="24">
        <v>2042</v>
      </c>
      <c r="AS1" s="24">
        <v>2043</v>
      </c>
      <c r="AT1" s="24">
        <v>2044</v>
      </c>
      <c r="AU1" s="24">
        <v>2045</v>
      </c>
      <c r="AV1" s="24">
        <v>2046</v>
      </c>
      <c r="AW1" s="24">
        <v>2047</v>
      </c>
      <c r="AX1" s="24">
        <v>2048</v>
      </c>
      <c r="AY1" s="24">
        <v>2049</v>
      </c>
      <c r="AZ1" s="24">
        <v>2050</v>
      </c>
    </row>
    <row r="2" spans="1:52" ht="12" customHeight="1" x14ac:dyDescent="0.45">
      <c r="A2" s="173"/>
      <c r="B2" s="174"/>
      <c r="C2" s="174"/>
      <c r="D2" s="174"/>
      <c r="E2" s="174"/>
      <c r="F2" s="174"/>
      <c r="G2" s="174"/>
      <c r="H2" s="174"/>
      <c r="I2" s="174"/>
      <c r="J2" s="174"/>
      <c r="K2" s="174"/>
      <c r="L2" s="174"/>
      <c r="M2" s="174"/>
      <c r="N2" s="174"/>
      <c r="O2" s="174"/>
      <c r="P2" s="174"/>
      <c r="Q2" s="174"/>
      <c r="R2" s="174"/>
      <c r="S2" s="174"/>
      <c r="T2" s="174"/>
      <c r="U2" s="174"/>
      <c r="V2" s="174"/>
      <c r="W2" s="174"/>
      <c r="X2" s="174"/>
      <c r="Y2" s="174"/>
      <c r="Z2" s="174"/>
      <c r="AA2" s="174"/>
      <c r="AB2" s="174"/>
      <c r="AC2" s="174"/>
      <c r="AD2" s="174"/>
      <c r="AE2" s="174"/>
      <c r="AF2" s="174"/>
      <c r="AG2" s="174"/>
      <c r="AH2" s="174"/>
      <c r="AI2" s="174"/>
      <c r="AJ2" s="174"/>
      <c r="AK2" s="174"/>
      <c r="AL2" s="174"/>
      <c r="AM2" s="174"/>
      <c r="AN2" s="174"/>
      <c r="AO2" s="174"/>
      <c r="AP2" s="174"/>
      <c r="AQ2" s="174"/>
      <c r="AR2" s="174"/>
      <c r="AS2" s="174"/>
      <c r="AT2" s="174"/>
      <c r="AU2" s="174"/>
      <c r="AV2" s="174"/>
      <c r="AW2" s="174"/>
      <c r="AX2" s="174"/>
      <c r="AY2" s="174"/>
      <c r="AZ2" s="174"/>
    </row>
    <row r="3" spans="1:52" ht="12" customHeight="1" x14ac:dyDescent="0.45">
      <c r="A3" s="138" t="s">
        <v>10</v>
      </c>
      <c r="B3" s="28">
        <v>86066.769425512772</v>
      </c>
      <c r="C3" s="28">
        <v>83657.091517404857</v>
      </c>
      <c r="D3" s="28">
        <v>84525.59633042432</v>
      </c>
      <c r="E3" s="28">
        <v>81383.925175754732</v>
      </c>
      <c r="F3" s="28">
        <v>80890.477412095497</v>
      </c>
      <c r="G3" s="28">
        <v>80658.378009170323</v>
      </c>
      <c r="H3" s="28">
        <v>83529.802107123236</v>
      </c>
      <c r="I3" s="28">
        <v>87826.423364306713</v>
      </c>
      <c r="J3" s="28">
        <v>82319.245000349911</v>
      </c>
      <c r="K3" s="28">
        <v>68542.992963376833</v>
      </c>
      <c r="L3" s="28">
        <v>66432.5</v>
      </c>
      <c r="M3" s="28">
        <v>67242.037347815771</v>
      </c>
      <c r="N3" s="28">
        <v>63770.755814562865</v>
      </c>
      <c r="O3" s="28">
        <v>62166.690923366587</v>
      </c>
      <c r="P3" s="28">
        <v>64349.074492720589</v>
      </c>
      <c r="Q3" s="28">
        <v>64615.98526307274</v>
      </c>
      <c r="R3" s="28">
        <v>65995.416305235936</v>
      </c>
      <c r="S3" s="28">
        <v>67056.115652937922</v>
      </c>
      <c r="T3" s="28">
        <v>68003.501631696083</v>
      </c>
      <c r="U3" s="28">
        <v>68790.286862288136</v>
      </c>
      <c r="V3" s="28">
        <v>69376.407836180224</v>
      </c>
      <c r="W3" s="28">
        <v>70064.144870431584</v>
      </c>
      <c r="X3" s="28">
        <v>70693.570191924809</v>
      </c>
      <c r="Y3" s="28">
        <v>71288.752061620849</v>
      </c>
      <c r="Z3" s="28">
        <v>71868.815041054622</v>
      </c>
      <c r="AA3" s="28">
        <v>72466.400823167438</v>
      </c>
      <c r="AB3" s="28">
        <v>73129.435858581972</v>
      </c>
      <c r="AC3" s="28">
        <v>73840.004412544367</v>
      </c>
      <c r="AD3" s="28">
        <v>74586.758456817886</v>
      </c>
      <c r="AE3" s="28">
        <v>75356.035278305426</v>
      </c>
      <c r="AF3" s="28">
        <v>76133.728595073364</v>
      </c>
      <c r="AG3" s="28">
        <v>76918.159584082838</v>
      </c>
      <c r="AH3" s="28">
        <v>77721.170868554007</v>
      </c>
      <c r="AI3" s="28">
        <v>78547.664578555021</v>
      </c>
      <c r="AJ3" s="28">
        <v>79396.143803976156</v>
      </c>
      <c r="AK3" s="28">
        <v>80261.595574245555</v>
      </c>
      <c r="AL3" s="28">
        <v>81156.753542850318</v>
      </c>
      <c r="AM3" s="28">
        <v>82088.142494119995</v>
      </c>
      <c r="AN3" s="28">
        <v>83048.715710259479</v>
      </c>
      <c r="AO3" s="28">
        <v>84035.300753103991</v>
      </c>
      <c r="AP3" s="28">
        <v>85049.763396065449</v>
      </c>
      <c r="AQ3" s="28">
        <v>86093.979759437352</v>
      </c>
      <c r="AR3" s="28">
        <v>87170.443347756285</v>
      </c>
      <c r="AS3" s="28">
        <v>88278.371432708052</v>
      </c>
      <c r="AT3" s="28">
        <v>89415.586760665785</v>
      </c>
      <c r="AU3" s="28">
        <v>90591.524768509655</v>
      </c>
      <c r="AV3" s="28">
        <v>91789.178118195501</v>
      </c>
      <c r="AW3" s="28">
        <v>93009.372442012886</v>
      </c>
      <c r="AX3" s="28">
        <v>94246.863214641591</v>
      </c>
      <c r="AY3" s="28">
        <v>95502.961564442463</v>
      </c>
      <c r="AZ3" s="28">
        <v>96782.45680934409</v>
      </c>
    </row>
    <row r="4" spans="1:52" ht="10.5" x14ac:dyDescent="0.45">
      <c r="A4" s="29" t="s">
        <v>132</v>
      </c>
      <c r="B4" s="30">
        <v>41794.285692779638</v>
      </c>
      <c r="C4" s="30">
        <v>39074.938552275169</v>
      </c>
      <c r="D4" s="30">
        <v>39610.828926371818</v>
      </c>
      <c r="E4" s="30">
        <v>37301.199634712648</v>
      </c>
      <c r="F4" s="30">
        <v>37248.139976187551</v>
      </c>
      <c r="G4" s="30">
        <v>35756.03329969175</v>
      </c>
      <c r="H4" s="30">
        <v>40082.4950702512</v>
      </c>
      <c r="I4" s="30">
        <v>41515.231938199664</v>
      </c>
      <c r="J4" s="30">
        <v>36336.703717268305</v>
      </c>
      <c r="K4" s="30">
        <v>31377.92065384208</v>
      </c>
      <c r="L4" s="30">
        <v>27567.769134371025</v>
      </c>
      <c r="M4" s="30">
        <v>27479.596828421865</v>
      </c>
      <c r="N4" s="30">
        <v>25546.750444542809</v>
      </c>
      <c r="O4" s="30">
        <v>24698.527445251158</v>
      </c>
      <c r="P4" s="30">
        <v>25185.385686476227</v>
      </c>
      <c r="Q4" s="30">
        <v>26221.561705366206</v>
      </c>
      <c r="R4" s="30">
        <v>26954.452579899662</v>
      </c>
      <c r="S4" s="30">
        <v>27452.395307967468</v>
      </c>
      <c r="T4" s="30">
        <v>27868.084302273965</v>
      </c>
      <c r="U4" s="30">
        <v>28210.084358589931</v>
      </c>
      <c r="V4" s="30">
        <v>28461.651274673761</v>
      </c>
      <c r="W4" s="30">
        <v>28753.726734981949</v>
      </c>
      <c r="X4" s="30">
        <v>29023.981396039304</v>
      </c>
      <c r="Y4" s="30">
        <v>29276.733496092191</v>
      </c>
      <c r="Z4" s="30">
        <v>29517.087878660739</v>
      </c>
      <c r="AA4" s="30">
        <v>29753.339111638492</v>
      </c>
      <c r="AB4" s="30">
        <v>30001.756666406833</v>
      </c>
      <c r="AC4" s="30">
        <v>30260.10335359594</v>
      </c>
      <c r="AD4" s="30">
        <v>30526.052994129404</v>
      </c>
      <c r="AE4" s="30">
        <v>30796.477904141961</v>
      </c>
      <c r="AF4" s="30">
        <v>31068.252106389999</v>
      </c>
      <c r="AG4" s="30">
        <v>31341.140104871025</v>
      </c>
      <c r="AH4" s="30">
        <v>31617.451249354464</v>
      </c>
      <c r="AI4" s="30">
        <v>31900.565984589222</v>
      </c>
      <c r="AJ4" s="30">
        <v>32190.245492598464</v>
      </c>
      <c r="AK4" s="30">
        <v>32484.738775670528</v>
      </c>
      <c r="AL4" s="30">
        <v>32789.13333972339</v>
      </c>
      <c r="AM4" s="30">
        <v>33106.786189812068</v>
      </c>
      <c r="AN4" s="30">
        <v>33434.43383352051</v>
      </c>
      <c r="AO4" s="30">
        <v>33770.244371761168</v>
      </c>
      <c r="AP4" s="30">
        <v>34114.42043511966</v>
      </c>
      <c r="AQ4" s="30">
        <v>34465.734621266456</v>
      </c>
      <c r="AR4" s="30">
        <v>34825.067827785082</v>
      </c>
      <c r="AS4" s="30">
        <v>35192.467637293987</v>
      </c>
      <c r="AT4" s="30">
        <v>35568.49802638658</v>
      </c>
      <c r="AU4" s="30">
        <v>35957.645964693285</v>
      </c>
      <c r="AV4" s="30">
        <v>36353.50117812337</v>
      </c>
      <c r="AW4" s="30">
        <v>36755.174599040569</v>
      </c>
      <c r="AX4" s="30">
        <v>37161.03322412639</v>
      </c>
      <c r="AY4" s="30">
        <v>37572.186873654209</v>
      </c>
      <c r="AZ4" s="30">
        <v>37991.571910272367</v>
      </c>
    </row>
    <row r="5" spans="1:52" ht="10.5" x14ac:dyDescent="0.45">
      <c r="A5" s="175" t="s">
        <v>133</v>
      </c>
      <c r="B5" s="176">
        <v>23697.566113345682</v>
      </c>
      <c r="C5" s="176">
        <v>24381.849414574819</v>
      </c>
      <c r="D5" s="176">
        <v>24918.463802431183</v>
      </c>
      <c r="E5" s="176">
        <v>25237.940055722524</v>
      </c>
      <c r="F5" s="176">
        <v>25405.143643246134</v>
      </c>
      <c r="G5" s="176">
        <v>26997.930896481768</v>
      </c>
      <c r="H5" s="176">
        <v>24688.276022347789</v>
      </c>
      <c r="I5" s="176">
        <v>26562.381621367131</v>
      </c>
      <c r="J5" s="176">
        <v>27898.78967143617</v>
      </c>
      <c r="K5" s="176">
        <v>22327.476495964216</v>
      </c>
      <c r="L5" s="176">
        <v>23047.889388938998</v>
      </c>
      <c r="M5" s="176">
        <v>23609.147865817769</v>
      </c>
      <c r="N5" s="176">
        <v>22842.370235027178</v>
      </c>
      <c r="O5" s="176">
        <v>22372.801109084263</v>
      </c>
      <c r="P5" s="176">
        <v>23856.765991221087</v>
      </c>
      <c r="Q5" s="176">
        <v>23404.888504693812</v>
      </c>
      <c r="R5" s="176">
        <v>23827.197799226742</v>
      </c>
      <c r="S5" s="176">
        <v>24218.882952380329</v>
      </c>
      <c r="T5" s="176">
        <v>24604.929872814544</v>
      </c>
      <c r="U5" s="176">
        <v>24936.669394577064</v>
      </c>
      <c r="V5" s="176">
        <v>25196.595217476293</v>
      </c>
      <c r="W5" s="176">
        <v>25441.411206537563</v>
      </c>
      <c r="X5" s="176">
        <v>25659.960640680423</v>
      </c>
      <c r="Y5" s="176">
        <v>25866.826181369121</v>
      </c>
      <c r="Z5" s="176">
        <v>26071.090666184253</v>
      </c>
      <c r="AA5" s="176">
        <v>26287.433178164283</v>
      </c>
      <c r="AB5" s="176">
        <v>26534.983950732931</v>
      </c>
      <c r="AC5" s="176">
        <v>26803.270135986855</v>
      </c>
      <c r="AD5" s="176">
        <v>27087.502976699325</v>
      </c>
      <c r="AE5" s="176">
        <v>27381.87224604543</v>
      </c>
      <c r="AF5" s="176">
        <v>27680.40844379957</v>
      </c>
      <c r="AG5" s="176">
        <v>27982.265920353846</v>
      </c>
      <c r="AH5" s="176">
        <v>28293.302841091416</v>
      </c>
      <c r="AI5" s="176">
        <v>28614.294066818744</v>
      </c>
      <c r="AJ5" s="176">
        <v>28943.955224891724</v>
      </c>
      <c r="AK5" s="176">
        <v>29280.403197887263</v>
      </c>
      <c r="AL5" s="176">
        <v>29628.403162345654</v>
      </c>
      <c r="AM5" s="176">
        <v>29989.474277761692</v>
      </c>
      <c r="AN5" s="176">
        <v>30361.550834093672</v>
      </c>
      <c r="AO5" s="176">
        <v>30744.051800500722</v>
      </c>
      <c r="AP5" s="176">
        <v>31138.478028485122</v>
      </c>
      <c r="AQ5" s="176">
        <v>31547.496189722413</v>
      </c>
      <c r="AR5" s="176">
        <v>31972.246150842657</v>
      </c>
      <c r="AS5" s="176">
        <v>32412.38863784595</v>
      </c>
      <c r="AT5" s="176">
        <v>32865.523548398596</v>
      </c>
      <c r="AU5" s="176">
        <v>33334.068614334501</v>
      </c>
      <c r="AV5" s="176">
        <v>33810.141832753041</v>
      </c>
      <c r="AW5" s="176">
        <v>34296.038225142664</v>
      </c>
      <c r="AX5" s="176">
        <v>34790.123327988164</v>
      </c>
      <c r="AY5" s="176">
        <v>35292.788991530921</v>
      </c>
      <c r="AZ5" s="176">
        <v>35805.652741697224</v>
      </c>
    </row>
    <row r="6" spans="1:52" ht="10.5" x14ac:dyDescent="0.45">
      <c r="A6" s="31" t="s">
        <v>134</v>
      </c>
      <c r="B6" s="32">
        <v>20574.917619387452</v>
      </c>
      <c r="C6" s="32">
        <v>20200.303550554861</v>
      </c>
      <c r="D6" s="32">
        <v>19996.303601621315</v>
      </c>
      <c r="E6" s="32">
        <v>18844.785485319553</v>
      </c>
      <c r="F6" s="32">
        <v>18237.193792661819</v>
      </c>
      <c r="G6" s="32">
        <v>17904.413812996809</v>
      </c>
      <c r="H6" s="32">
        <v>18759.031014524244</v>
      </c>
      <c r="I6" s="32">
        <v>19748.809804739933</v>
      </c>
      <c r="J6" s="32">
        <v>18083.751611645443</v>
      </c>
      <c r="K6" s="32">
        <v>14837.595813570537</v>
      </c>
      <c r="L6" s="32">
        <v>15816.84147668998</v>
      </c>
      <c r="M6" s="32">
        <v>16153.292653576138</v>
      </c>
      <c r="N6" s="32">
        <v>15381.635134992881</v>
      </c>
      <c r="O6" s="32">
        <v>15095.362369031163</v>
      </c>
      <c r="P6" s="32">
        <v>15306.922815023272</v>
      </c>
      <c r="Q6" s="32">
        <v>14989.535053012718</v>
      </c>
      <c r="R6" s="32">
        <v>15213.765926109527</v>
      </c>
      <c r="S6" s="32">
        <v>15384.837392590125</v>
      </c>
      <c r="T6" s="32">
        <v>15530.487456607574</v>
      </c>
      <c r="U6" s="32">
        <v>15643.533109121148</v>
      </c>
      <c r="V6" s="32">
        <v>15718.161344030173</v>
      </c>
      <c r="W6" s="32">
        <v>15869.006928912067</v>
      </c>
      <c r="X6" s="32">
        <v>16009.628155205082</v>
      </c>
      <c r="Y6" s="32">
        <v>16145.192384159547</v>
      </c>
      <c r="Z6" s="32">
        <v>16280.636496209632</v>
      </c>
      <c r="AA6" s="32">
        <v>16425.628533364659</v>
      </c>
      <c r="AB6" s="32">
        <v>16592.695241442216</v>
      </c>
      <c r="AC6" s="32">
        <v>16776.630922961569</v>
      </c>
      <c r="AD6" s="32">
        <v>16973.202485989146</v>
      </c>
      <c r="AE6" s="32">
        <v>17177.685128118039</v>
      </c>
      <c r="AF6" s="32">
        <v>17385.068044883799</v>
      </c>
      <c r="AG6" s="32">
        <v>17594.75355885797</v>
      </c>
      <c r="AH6" s="32">
        <v>17810.416778108134</v>
      </c>
      <c r="AI6" s="32">
        <v>18032.804527147055</v>
      </c>
      <c r="AJ6" s="32">
        <v>18261.943086485975</v>
      </c>
      <c r="AK6" s="32">
        <v>18496.453600687764</v>
      </c>
      <c r="AL6" s="32">
        <v>18739.217040781281</v>
      </c>
      <c r="AM6" s="32">
        <v>18991.882026546242</v>
      </c>
      <c r="AN6" s="32">
        <v>19252.73104264529</v>
      </c>
      <c r="AO6" s="32">
        <v>19521.004580842098</v>
      </c>
      <c r="AP6" s="32">
        <v>19796.864932460667</v>
      </c>
      <c r="AQ6" s="32">
        <v>20080.748948448479</v>
      </c>
      <c r="AR6" s="32">
        <v>20373.129369128557</v>
      </c>
      <c r="AS6" s="32">
        <v>20673.51515756813</v>
      </c>
      <c r="AT6" s="32">
        <v>20981.565185880612</v>
      </c>
      <c r="AU6" s="32">
        <v>21299.810189481872</v>
      </c>
      <c r="AV6" s="32">
        <v>21625.535107319105</v>
      </c>
      <c r="AW6" s="32">
        <v>21958.15961782966</v>
      </c>
      <c r="AX6" s="32">
        <v>22295.706662527034</v>
      </c>
      <c r="AY6" s="32">
        <v>22637.985699257333</v>
      </c>
      <c r="AZ6" s="32">
        <v>22985.232157374496</v>
      </c>
    </row>
    <row r="7" spans="1:52" ht="12" customHeight="1" x14ac:dyDescent="0.45">
      <c r="A7" s="177"/>
      <c r="B7" s="178"/>
      <c r="C7" s="178"/>
      <c r="D7" s="178"/>
      <c r="E7" s="178"/>
      <c r="F7" s="178"/>
      <c r="G7" s="178"/>
      <c r="H7" s="178"/>
      <c r="I7" s="178"/>
      <c r="J7" s="178"/>
      <c r="K7" s="178"/>
      <c r="L7" s="178"/>
      <c r="M7" s="178"/>
      <c r="N7" s="178"/>
      <c r="O7" s="178"/>
      <c r="P7" s="178"/>
      <c r="Q7" s="178"/>
      <c r="R7" s="178"/>
      <c r="S7" s="178"/>
      <c r="T7" s="178"/>
      <c r="U7" s="178"/>
      <c r="V7" s="178"/>
      <c r="W7" s="178"/>
      <c r="X7" s="178"/>
      <c r="Y7" s="178"/>
      <c r="Z7" s="178"/>
      <c r="AA7" s="178"/>
      <c r="AB7" s="178"/>
      <c r="AC7" s="178"/>
      <c r="AD7" s="178"/>
      <c r="AE7" s="178"/>
      <c r="AF7" s="178"/>
      <c r="AG7" s="178"/>
      <c r="AH7" s="178"/>
      <c r="AI7" s="178"/>
      <c r="AJ7" s="178"/>
      <c r="AK7" s="178"/>
      <c r="AL7" s="178"/>
      <c r="AM7" s="178"/>
      <c r="AN7" s="178"/>
      <c r="AO7" s="178"/>
      <c r="AP7" s="178"/>
      <c r="AQ7" s="178"/>
      <c r="AR7" s="178"/>
      <c r="AS7" s="178"/>
      <c r="AT7" s="178"/>
      <c r="AU7" s="178"/>
      <c r="AV7" s="178"/>
      <c r="AW7" s="178"/>
      <c r="AX7" s="178"/>
      <c r="AY7" s="178"/>
      <c r="AZ7" s="178"/>
    </row>
    <row r="8" spans="1:52" ht="12" customHeight="1" x14ac:dyDescent="0.45">
      <c r="A8" s="138" t="s">
        <v>135</v>
      </c>
      <c r="B8" s="179"/>
      <c r="C8" s="179"/>
      <c r="D8" s="179"/>
      <c r="E8" s="179"/>
      <c r="F8" s="179"/>
      <c r="G8" s="179"/>
      <c r="H8" s="179"/>
      <c r="I8" s="179"/>
      <c r="J8" s="179"/>
      <c r="K8" s="179"/>
      <c r="L8" s="179"/>
      <c r="M8" s="179"/>
      <c r="N8" s="179"/>
      <c r="O8" s="179"/>
      <c r="P8" s="179"/>
      <c r="Q8" s="179"/>
      <c r="R8" s="179"/>
      <c r="S8" s="179"/>
      <c r="T8" s="179"/>
      <c r="U8" s="179"/>
      <c r="V8" s="179"/>
      <c r="W8" s="179"/>
      <c r="X8" s="179"/>
      <c r="Y8" s="179"/>
      <c r="Z8" s="179"/>
      <c r="AA8" s="179"/>
      <c r="AB8" s="179"/>
      <c r="AC8" s="179"/>
      <c r="AD8" s="179"/>
      <c r="AE8" s="179"/>
      <c r="AF8" s="179"/>
      <c r="AG8" s="179"/>
      <c r="AH8" s="179"/>
      <c r="AI8" s="179"/>
      <c r="AJ8" s="179"/>
      <c r="AK8" s="179"/>
      <c r="AL8" s="179"/>
      <c r="AM8" s="179"/>
      <c r="AN8" s="179"/>
      <c r="AO8" s="179"/>
      <c r="AP8" s="179"/>
      <c r="AQ8" s="179"/>
      <c r="AR8" s="179"/>
      <c r="AS8" s="179"/>
      <c r="AT8" s="179"/>
      <c r="AU8" s="179"/>
      <c r="AV8" s="179"/>
      <c r="AW8" s="179"/>
      <c r="AX8" s="179"/>
      <c r="AY8" s="179"/>
      <c r="AZ8" s="179"/>
    </row>
    <row r="9" spans="1:52" ht="12" customHeight="1" x14ac:dyDescent="0.45">
      <c r="A9" s="29" t="s">
        <v>136</v>
      </c>
      <c r="B9" s="30">
        <v>235520.1</v>
      </c>
      <c r="C9" s="30">
        <v>230632.6</v>
      </c>
      <c r="D9" s="30">
        <v>229518</v>
      </c>
      <c r="E9" s="30">
        <v>235737.76299999998</v>
      </c>
      <c r="F9" s="30">
        <v>244873.068</v>
      </c>
      <c r="G9" s="30">
        <v>246497.679</v>
      </c>
      <c r="H9" s="30">
        <v>269808.65899999999</v>
      </c>
      <c r="I9" s="30">
        <v>276502.68899999995</v>
      </c>
      <c r="J9" s="30">
        <v>248688.71800000002</v>
      </c>
      <c r="K9" s="30">
        <v>201537.625</v>
      </c>
      <c r="L9" s="30">
        <v>191670.99077499998</v>
      </c>
      <c r="M9" s="30">
        <v>194199.60914074999</v>
      </c>
      <c r="N9" s="30">
        <v>171450.43334089749</v>
      </c>
      <c r="O9" s="30">
        <v>165590.20422703467</v>
      </c>
      <c r="P9" s="30">
        <v>166762.86648501578</v>
      </c>
      <c r="Q9" s="30">
        <v>172707.44946575403</v>
      </c>
      <c r="R9" s="30">
        <v>175117.00972114032</v>
      </c>
      <c r="S9" s="30">
        <v>175903.97234712029</v>
      </c>
      <c r="T9" s="30">
        <v>176987.12923407578</v>
      </c>
      <c r="U9" s="30">
        <v>177391.14667861882</v>
      </c>
      <c r="V9" s="30">
        <v>177291.53835995731</v>
      </c>
      <c r="W9" s="30">
        <v>178146.95380303491</v>
      </c>
      <c r="X9" s="30">
        <v>180235.86852036987</v>
      </c>
      <c r="Y9" s="30">
        <v>180183.09863559893</v>
      </c>
      <c r="Z9" s="30">
        <v>180643.17114412435</v>
      </c>
      <c r="AA9" s="30">
        <v>181933.56605017386</v>
      </c>
      <c r="AB9" s="30">
        <v>183954.58948131927</v>
      </c>
      <c r="AC9" s="30">
        <v>185900.97329358236</v>
      </c>
      <c r="AD9" s="30">
        <v>187733.32679085486</v>
      </c>
      <c r="AE9" s="30">
        <v>189525.52780838386</v>
      </c>
      <c r="AF9" s="30">
        <v>190295.06806890917</v>
      </c>
      <c r="AG9" s="30">
        <v>191001.45207622112</v>
      </c>
      <c r="AH9" s="30">
        <v>192444.68977351449</v>
      </c>
      <c r="AI9" s="30">
        <v>192144.43488650728</v>
      </c>
      <c r="AJ9" s="30">
        <v>192218.81155588542</v>
      </c>
      <c r="AK9" s="30">
        <v>191965.9342074311</v>
      </c>
      <c r="AL9" s="30">
        <v>192359.21567995477</v>
      </c>
      <c r="AM9" s="30">
        <v>193710.82267968479</v>
      </c>
      <c r="AN9" s="30">
        <v>194151.70938239252</v>
      </c>
      <c r="AO9" s="30">
        <v>194658.35356062805</v>
      </c>
      <c r="AP9" s="30">
        <v>195839.99070342173</v>
      </c>
      <c r="AQ9" s="30">
        <v>197118.75659277674</v>
      </c>
      <c r="AR9" s="30">
        <v>199215.46306145878</v>
      </c>
      <c r="AS9" s="30">
        <v>201157.17249990994</v>
      </c>
      <c r="AT9" s="30">
        <v>202634.56789987435</v>
      </c>
      <c r="AU9" s="30">
        <v>203459.79197415142</v>
      </c>
      <c r="AV9" s="30">
        <v>205092.47054149531</v>
      </c>
      <c r="AW9" s="30">
        <v>206455.71172176339</v>
      </c>
      <c r="AX9" s="30">
        <v>207405.08052118082</v>
      </c>
      <c r="AY9" s="30">
        <v>209112.16221598358</v>
      </c>
      <c r="AZ9" s="30">
        <v>210010.83400968951</v>
      </c>
    </row>
    <row r="10" spans="1:52" ht="12" customHeight="1" x14ac:dyDescent="0.45">
      <c r="A10" s="175" t="s">
        <v>137</v>
      </c>
      <c r="B10" s="176">
        <v>234917.35791708814</v>
      </c>
      <c r="C10" s="176">
        <v>266791.3071897761</v>
      </c>
      <c r="D10" s="176">
        <v>243108.33182146415</v>
      </c>
      <c r="E10" s="176">
        <v>311237.20109713258</v>
      </c>
      <c r="F10" s="176">
        <v>296688.34436619293</v>
      </c>
      <c r="G10" s="176">
        <v>355909.82813002192</v>
      </c>
      <c r="H10" s="176">
        <v>300201.73346721189</v>
      </c>
      <c r="I10" s="176">
        <v>297814.15243011416</v>
      </c>
      <c r="J10" s="176">
        <v>365041.42213221098</v>
      </c>
      <c r="K10" s="176">
        <v>300526.526790665</v>
      </c>
      <c r="L10" s="176">
        <v>336773.15432890435</v>
      </c>
      <c r="M10" s="176">
        <v>328523.52626390825</v>
      </c>
      <c r="N10" s="176">
        <v>333180.00585452409</v>
      </c>
      <c r="O10" s="176">
        <v>330081.92574215081</v>
      </c>
      <c r="P10" s="176">
        <v>343083.33512584754</v>
      </c>
      <c r="Q10" s="176">
        <v>333410.44183835248</v>
      </c>
      <c r="R10" s="176">
        <v>329949.86241686181</v>
      </c>
      <c r="S10" s="176">
        <v>327486.70719204668</v>
      </c>
      <c r="T10" s="176">
        <v>329154.42339430074</v>
      </c>
      <c r="U10" s="176">
        <v>329221.76174458262</v>
      </c>
      <c r="V10" s="176">
        <v>329406.22862807097</v>
      </c>
      <c r="W10" s="176">
        <v>330811.79642355128</v>
      </c>
      <c r="X10" s="176">
        <v>334142.1620652969</v>
      </c>
      <c r="Y10" s="176">
        <v>334817.7053890932</v>
      </c>
      <c r="Z10" s="176">
        <v>336614.17539818637</v>
      </c>
      <c r="AA10" s="176">
        <v>338763.63049126801</v>
      </c>
      <c r="AB10" s="176">
        <v>343140.92213433166</v>
      </c>
      <c r="AC10" s="176">
        <v>346658.40824998909</v>
      </c>
      <c r="AD10" s="176">
        <v>350655.42012033984</v>
      </c>
      <c r="AE10" s="176">
        <v>354750.3314632235</v>
      </c>
      <c r="AF10" s="176">
        <v>357521.14525364712</v>
      </c>
      <c r="AG10" s="176">
        <v>360415.88525219087</v>
      </c>
      <c r="AH10" s="176">
        <v>364164.124035293</v>
      </c>
      <c r="AI10" s="176">
        <v>366523.53884819895</v>
      </c>
      <c r="AJ10" s="176">
        <v>368960.67104017263</v>
      </c>
      <c r="AK10" s="176">
        <v>371110.64325255505</v>
      </c>
      <c r="AL10" s="176">
        <v>373904.29307805432</v>
      </c>
      <c r="AM10" s="176">
        <v>377866.72070473642</v>
      </c>
      <c r="AN10" s="176">
        <v>380795.58173467813</v>
      </c>
      <c r="AO10" s="176">
        <v>383614.73146854941</v>
      </c>
      <c r="AP10" s="176">
        <v>387097.21804699191</v>
      </c>
      <c r="AQ10" s="176">
        <v>390755.26463753451</v>
      </c>
      <c r="AR10" s="176">
        <v>395583.15319898247</v>
      </c>
      <c r="AS10" s="176">
        <v>399372.65595501859</v>
      </c>
      <c r="AT10" s="176">
        <v>404361.17817487003</v>
      </c>
      <c r="AU10" s="176">
        <v>407684.86068379937</v>
      </c>
      <c r="AV10" s="176">
        <v>413524.69814492011</v>
      </c>
      <c r="AW10" s="176">
        <v>417635.23302917153</v>
      </c>
      <c r="AX10" s="176">
        <v>420786.18846997368</v>
      </c>
      <c r="AY10" s="176">
        <v>426203.88027454342</v>
      </c>
      <c r="AZ10" s="176">
        <v>429952.170020352</v>
      </c>
    </row>
    <row r="11" spans="1:52" ht="12" customHeight="1" x14ac:dyDescent="0.45">
      <c r="A11" s="31" t="s">
        <v>138</v>
      </c>
      <c r="B11" s="32">
        <v>37528.268563591671</v>
      </c>
      <c r="C11" s="32">
        <v>38500.154942322981</v>
      </c>
      <c r="D11" s="32">
        <v>38182.47445824954</v>
      </c>
      <c r="E11" s="32">
        <v>38554.386590744456</v>
      </c>
      <c r="F11" s="32">
        <v>39007.397855107934</v>
      </c>
      <c r="G11" s="32">
        <v>39713.725365303537</v>
      </c>
      <c r="H11" s="32">
        <v>41070.680210398801</v>
      </c>
      <c r="I11" s="32">
        <v>42034.858816060078</v>
      </c>
      <c r="J11" s="32">
        <v>41334.360335987323</v>
      </c>
      <c r="K11" s="32">
        <v>36337.104190209357</v>
      </c>
      <c r="L11" s="32">
        <v>38534.821549163054</v>
      </c>
      <c r="M11" s="32">
        <v>40295.742846000045</v>
      </c>
      <c r="N11" s="32">
        <v>39876.250748746825</v>
      </c>
      <c r="O11" s="32">
        <v>38749.916599240576</v>
      </c>
      <c r="P11" s="32">
        <v>39780.838107357282</v>
      </c>
      <c r="Q11" s="32">
        <v>40924.898370381379</v>
      </c>
      <c r="R11" s="32">
        <v>41170.64449875772</v>
      </c>
      <c r="S11" s="32">
        <v>41201.35584931128</v>
      </c>
      <c r="T11" s="32">
        <v>41489.887570306004</v>
      </c>
      <c r="U11" s="32">
        <v>41513.719898194497</v>
      </c>
      <c r="V11" s="32">
        <v>41521.306780546991</v>
      </c>
      <c r="W11" s="32">
        <v>41756.049315992605</v>
      </c>
      <c r="X11" s="32">
        <v>42191.554359311231</v>
      </c>
      <c r="Y11" s="32">
        <v>42342.475848558308</v>
      </c>
      <c r="Z11" s="32">
        <v>42492.189370854423</v>
      </c>
      <c r="AA11" s="32">
        <v>42823.94912422519</v>
      </c>
      <c r="AB11" s="32">
        <v>43285.116431923423</v>
      </c>
      <c r="AC11" s="32">
        <v>43795.953997522949</v>
      </c>
      <c r="AD11" s="32">
        <v>44255.325879886972</v>
      </c>
      <c r="AE11" s="32">
        <v>44717.790145992585</v>
      </c>
      <c r="AF11" s="32">
        <v>45113.364796693721</v>
      </c>
      <c r="AG11" s="32">
        <v>45457.122395345665</v>
      </c>
      <c r="AH11" s="32">
        <v>45937.040010055163</v>
      </c>
      <c r="AI11" s="32">
        <v>46252.727680852375</v>
      </c>
      <c r="AJ11" s="32">
        <v>46539.2016090869</v>
      </c>
      <c r="AK11" s="32">
        <v>46826.489170186578</v>
      </c>
      <c r="AL11" s="32">
        <v>47231.105424525886</v>
      </c>
      <c r="AM11" s="32">
        <v>47749.297448530277</v>
      </c>
      <c r="AN11" s="32">
        <v>48165.331480627989</v>
      </c>
      <c r="AO11" s="32">
        <v>48575.960524229071</v>
      </c>
      <c r="AP11" s="32">
        <v>49056.727933046408</v>
      </c>
      <c r="AQ11" s="32">
        <v>49574.307814511165</v>
      </c>
      <c r="AR11" s="32">
        <v>50148.441503168127</v>
      </c>
      <c r="AS11" s="32">
        <v>50639.915299960827</v>
      </c>
      <c r="AT11" s="32">
        <v>51156.591335380916</v>
      </c>
      <c r="AU11" s="32">
        <v>51633.273582888629</v>
      </c>
      <c r="AV11" s="32">
        <v>52240.601871505853</v>
      </c>
      <c r="AW11" s="32">
        <v>52807.052406572628</v>
      </c>
      <c r="AX11" s="32">
        <v>53217.296891450715</v>
      </c>
      <c r="AY11" s="32">
        <v>53847.817099300199</v>
      </c>
      <c r="AZ11" s="32">
        <v>54327.656004091208</v>
      </c>
    </row>
    <row r="12" spans="1:52" ht="12" customHeight="1" x14ac:dyDescent="0.45">
      <c r="A12" s="177"/>
      <c r="B12" s="180"/>
      <c r="C12" s="180"/>
      <c r="D12" s="180"/>
      <c r="E12" s="180"/>
      <c r="F12" s="180"/>
      <c r="G12" s="180"/>
      <c r="H12" s="180"/>
      <c r="I12" s="180"/>
      <c r="J12" s="180"/>
      <c r="K12" s="180"/>
      <c r="L12" s="180"/>
      <c r="M12" s="180"/>
      <c r="N12" s="180"/>
      <c r="O12" s="180"/>
      <c r="P12" s="180"/>
      <c r="Q12" s="180"/>
      <c r="R12" s="180"/>
      <c r="S12" s="180"/>
      <c r="T12" s="180"/>
      <c r="U12" s="180"/>
      <c r="V12" s="180"/>
      <c r="W12" s="180"/>
      <c r="X12" s="180"/>
      <c r="Y12" s="180"/>
      <c r="Z12" s="180"/>
      <c r="AA12" s="180"/>
      <c r="AB12" s="180"/>
      <c r="AC12" s="180"/>
      <c r="AD12" s="180"/>
      <c r="AE12" s="180"/>
      <c r="AF12" s="180"/>
      <c r="AG12" s="180"/>
      <c r="AH12" s="180"/>
      <c r="AI12" s="180"/>
      <c r="AJ12" s="180"/>
      <c r="AK12" s="180"/>
      <c r="AL12" s="180"/>
      <c r="AM12" s="180"/>
      <c r="AN12" s="180"/>
      <c r="AO12" s="180"/>
      <c r="AP12" s="180"/>
      <c r="AQ12" s="180"/>
      <c r="AR12" s="180"/>
      <c r="AS12" s="180"/>
      <c r="AT12" s="180"/>
      <c r="AU12" s="180"/>
      <c r="AV12" s="180"/>
      <c r="AW12" s="180"/>
      <c r="AX12" s="180"/>
      <c r="AY12" s="180"/>
      <c r="AZ12" s="180"/>
    </row>
    <row r="13" spans="1:52" ht="12" hidden="1" customHeight="1" x14ac:dyDescent="0.45">
      <c r="A13" s="138" t="s">
        <v>14</v>
      </c>
      <c r="B13" s="136"/>
      <c r="C13" s="136"/>
      <c r="D13" s="136"/>
      <c r="E13" s="136"/>
      <c r="F13" s="136"/>
      <c r="G13" s="136"/>
      <c r="H13" s="136"/>
      <c r="I13" s="136"/>
      <c r="J13" s="136"/>
      <c r="K13" s="136"/>
      <c r="L13" s="136"/>
      <c r="M13" s="136"/>
      <c r="N13" s="136"/>
      <c r="O13" s="136"/>
      <c r="P13" s="136"/>
      <c r="Q13" s="136"/>
      <c r="R13" s="136"/>
      <c r="S13" s="136"/>
      <c r="T13" s="136"/>
      <c r="U13" s="136"/>
      <c r="V13" s="136"/>
      <c r="W13" s="136"/>
      <c r="X13" s="136"/>
      <c r="Y13" s="136"/>
      <c r="Z13" s="136"/>
      <c r="AA13" s="136"/>
      <c r="AB13" s="136"/>
      <c r="AC13" s="136"/>
      <c r="AD13" s="136"/>
      <c r="AE13" s="136"/>
      <c r="AF13" s="136"/>
      <c r="AG13" s="136"/>
      <c r="AH13" s="136"/>
      <c r="AI13" s="136"/>
      <c r="AJ13" s="136"/>
      <c r="AK13" s="136"/>
      <c r="AL13" s="136"/>
      <c r="AM13" s="136"/>
      <c r="AN13" s="136"/>
      <c r="AO13" s="136"/>
      <c r="AP13" s="136"/>
      <c r="AQ13" s="136"/>
      <c r="AR13" s="136"/>
      <c r="AS13" s="136"/>
      <c r="AT13" s="136"/>
      <c r="AU13" s="136"/>
      <c r="AV13" s="136"/>
      <c r="AW13" s="136"/>
      <c r="AX13" s="136"/>
      <c r="AY13" s="136"/>
      <c r="AZ13" s="136"/>
    </row>
    <row r="14" spans="1:52" ht="12" hidden="1" customHeight="1" x14ac:dyDescent="0.45">
      <c r="A14" s="36" t="s">
        <v>15</v>
      </c>
      <c r="B14" s="37">
        <v>0</v>
      </c>
      <c r="C14" s="37">
        <v>0</v>
      </c>
      <c r="D14" s="37">
        <v>0</v>
      </c>
      <c r="E14" s="37">
        <v>0</v>
      </c>
      <c r="F14" s="37">
        <v>0</v>
      </c>
      <c r="G14" s="37">
        <v>22.41248281012572</v>
      </c>
      <c r="H14" s="37">
        <v>18.272405158082275</v>
      </c>
      <c r="I14" s="37">
        <v>17.162795781415983</v>
      </c>
      <c r="J14" s="37">
        <v>22.146963852821802</v>
      </c>
      <c r="K14" s="37">
        <v>13.758851389383954</v>
      </c>
      <c r="L14" s="37">
        <v>11.200000000000001</v>
      </c>
      <c r="M14" s="37">
        <v>12.909627547347476</v>
      </c>
      <c r="N14" s="37">
        <v>7.2367428800271592</v>
      </c>
      <c r="O14" s="37">
        <v>4.207857602677036</v>
      </c>
      <c r="P14" s="37">
        <v>5.5733466970043155</v>
      </c>
      <c r="Q14" s="37">
        <v>6.9723042046886929</v>
      </c>
      <c r="R14" s="37">
        <v>4.881978189134446</v>
      </c>
      <c r="S14" s="37">
        <v>5.3474026050022259</v>
      </c>
      <c r="T14" s="37">
        <v>14.131983940011505</v>
      </c>
      <c r="U14" s="37">
        <v>20.45061654920481</v>
      </c>
      <c r="V14" s="37">
        <v>22.75016374978771</v>
      </c>
      <c r="W14" s="37">
        <v>20.487668377578935</v>
      </c>
      <c r="X14" s="37">
        <v>28.374247577550168</v>
      </c>
      <c r="Y14" s="37">
        <v>30.533062358233487</v>
      </c>
      <c r="Z14" s="37">
        <v>30.352687324637461</v>
      </c>
      <c r="AA14" s="37">
        <v>27.329939594943713</v>
      </c>
      <c r="AB14" s="37">
        <v>24.609466638219349</v>
      </c>
      <c r="AC14" s="37">
        <v>22.161040977167417</v>
      </c>
      <c r="AD14" s="37">
        <v>19.95745788222068</v>
      </c>
      <c r="AE14" s="37">
        <v>22.733556337697078</v>
      </c>
      <c r="AF14" s="37">
        <v>25.181220668510992</v>
      </c>
      <c r="AG14" s="37">
        <v>24.381828883542468</v>
      </c>
      <c r="AH14" s="37">
        <v>33.121879533240261</v>
      </c>
      <c r="AI14" s="37">
        <v>38.506971307564349</v>
      </c>
      <c r="AJ14" s="37">
        <v>47.150562640638981</v>
      </c>
      <c r="AK14" s="37">
        <v>52.296243414647954</v>
      </c>
      <c r="AL14" s="37">
        <v>52.29351302809809</v>
      </c>
      <c r="AM14" s="37">
        <v>59.320850414677885</v>
      </c>
      <c r="AN14" s="37">
        <v>65.162003656664382</v>
      </c>
      <c r="AO14" s="37">
        <v>68.732000711900469</v>
      </c>
      <c r="AP14" s="37">
        <v>72.897190929419168</v>
      </c>
      <c r="AQ14" s="37">
        <v>72.497724082681913</v>
      </c>
      <c r="AR14" s="37">
        <v>75.357064469233762</v>
      </c>
      <c r="AS14" s="37">
        <v>78.328557275639426</v>
      </c>
      <c r="AT14" s="37">
        <v>84.869633813664464</v>
      </c>
      <c r="AU14" s="37">
        <v>84.204623125351759</v>
      </c>
      <c r="AV14" s="37">
        <v>87.827037407623465</v>
      </c>
      <c r="AW14" s="37">
        <v>100.64290143600581</v>
      </c>
      <c r="AX14" s="37">
        <v>99.962631834684018</v>
      </c>
      <c r="AY14" s="37">
        <v>111.98682238530428</v>
      </c>
      <c r="AZ14" s="37">
        <v>121.65967942422334</v>
      </c>
    </row>
    <row r="15" spans="1:52" ht="12" hidden="1" customHeight="1" x14ac:dyDescent="0.45">
      <c r="A15" s="38" t="s">
        <v>16</v>
      </c>
      <c r="B15" s="39">
        <v>0</v>
      </c>
      <c r="C15" s="39">
        <v>0</v>
      </c>
      <c r="D15" s="39">
        <v>0</v>
      </c>
      <c r="E15" s="39">
        <v>0</v>
      </c>
      <c r="F15" s="39">
        <v>0</v>
      </c>
      <c r="G15" s="39">
        <v>0</v>
      </c>
      <c r="H15" s="39">
        <v>0</v>
      </c>
      <c r="I15" s="39">
        <v>0</v>
      </c>
      <c r="J15" s="39">
        <v>0</v>
      </c>
      <c r="K15" s="39">
        <v>0</v>
      </c>
      <c r="L15" s="39">
        <v>0</v>
      </c>
      <c r="M15" s="39">
        <v>0</v>
      </c>
      <c r="N15" s="39">
        <v>0</v>
      </c>
      <c r="O15" s="39">
        <v>0</v>
      </c>
      <c r="P15" s="39">
        <v>0</v>
      </c>
      <c r="Q15" s="39">
        <v>0</v>
      </c>
      <c r="R15" s="39">
        <v>0</v>
      </c>
      <c r="S15" s="39">
        <v>0</v>
      </c>
      <c r="T15" s="39">
        <v>0</v>
      </c>
      <c r="U15" s="39">
        <v>0</v>
      </c>
      <c r="V15" s="39">
        <v>0</v>
      </c>
      <c r="W15" s="39">
        <v>0</v>
      </c>
      <c r="X15" s="39">
        <v>0</v>
      </c>
      <c r="Y15" s="39">
        <v>0</v>
      </c>
      <c r="Z15" s="39">
        <v>0</v>
      </c>
      <c r="AA15" s="39">
        <v>0</v>
      </c>
      <c r="AB15" s="39">
        <v>0</v>
      </c>
      <c r="AC15" s="39">
        <v>0</v>
      </c>
      <c r="AD15" s="39">
        <v>0</v>
      </c>
      <c r="AE15" s="39">
        <v>0</v>
      </c>
      <c r="AF15" s="39">
        <v>0</v>
      </c>
      <c r="AG15" s="39">
        <v>0</v>
      </c>
      <c r="AH15" s="39">
        <v>0</v>
      </c>
      <c r="AI15" s="39">
        <v>0</v>
      </c>
      <c r="AJ15" s="39">
        <v>0</v>
      </c>
      <c r="AK15" s="39">
        <v>0</v>
      </c>
      <c r="AL15" s="39">
        <v>0</v>
      </c>
      <c r="AM15" s="39">
        <v>0</v>
      </c>
      <c r="AN15" s="39">
        <v>0</v>
      </c>
      <c r="AO15" s="39">
        <v>0</v>
      </c>
      <c r="AP15" s="39">
        <v>0</v>
      </c>
      <c r="AQ15" s="39">
        <v>0</v>
      </c>
      <c r="AR15" s="39">
        <v>0</v>
      </c>
      <c r="AS15" s="39">
        <v>0</v>
      </c>
      <c r="AT15" s="39">
        <v>0</v>
      </c>
      <c r="AU15" s="39">
        <v>0</v>
      </c>
      <c r="AV15" s="39">
        <v>0</v>
      </c>
      <c r="AW15" s="39">
        <v>0</v>
      </c>
      <c r="AX15" s="39">
        <v>0</v>
      </c>
      <c r="AY15" s="39">
        <v>0</v>
      </c>
      <c r="AZ15" s="39">
        <v>0</v>
      </c>
    </row>
    <row r="16" spans="1:52" ht="12" hidden="1" customHeight="1" x14ac:dyDescent="0.45">
      <c r="A16" s="40" t="s">
        <v>17</v>
      </c>
      <c r="B16" s="41">
        <v>0</v>
      </c>
      <c r="C16" s="41">
        <v>0</v>
      </c>
      <c r="D16" s="41">
        <v>0</v>
      </c>
      <c r="E16" s="41">
        <v>0</v>
      </c>
      <c r="F16" s="41">
        <v>0</v>
      </c>
      <c r="G16" s="41">
        <v>0</v>
      </c>
      <c r="H16" s="41">
        <v>0</v>
      </c>
      <c r="I16" s="41">
        <v>0</v>
      </c>
      <c r="J16" s="41">
        <v>0</v>
      </c>
      <c r="K16" s="41">
        <v>0</v>
      </c>
      <c r="L16" s="41">
        <v>0</v>
      </c>
      <c r="M16" s="41">
        <v>0</v>
      </c>
      <c r="N16" s="41">
        <v>0</v>
      </c>
      <c r="O16" s="41">
        <v>0</v>
      </c>
      <c r="P16" s="41">
        <v>0</v>
      </c>
      <c r="Q16" s="41">
        <v>0</v>
      </c>
      <c r="R16" s="41">
        <v>0</v>
      </c>
      <c r="S16" s="41">
        <v>0</v>
      </c>
      <c r="T16" s="41">
        <v>0</v>
      </c>
      <c r="U16" s="41">
        <v>0</v>
      </c>
      <c r="V16" s="41">
        <v>0</v>
      </c>
      <c r="W16" s="41">
        <v>0</v>
      </c>
      <c r="X16" s="41">
        <v>0</v>
      </c>
      <c r="Y16" s="41">
        <v>0</v>
      </c>
      <c r="Z16" s="41">
        <v>0</v>
      </c>
      <c r="AA16" s="41">
        <v>0</v>
      </c>
      <c r="AB16" s="41">
        <v>0</v>
      </c>
      <c r="AC16" s="41">
        <v>0</v>
      </c>
      <c r="AD16" s="41">
        <v>0</v>
      </c>
      <c r="AE16" s="41">
        <v>0</v>
      </c>
      <c r="AF16" s="41">
        <v>0</v>
      </c>
      <c r="AG16" s="41">
        <v>0</v>
      </c>
      <c r="AH16" s="41">
        <v>0</v>
      </c>
      <c r="AI16" s="41">
        <v>0</v>
      </c>
      <c r="AJ16" s="41">
        <v>0</v>
      </c>
      <c r="AK16" s="41">
        <v>0</v>
      </c>
      <c r="AL16" s="41">
        <v>0</v>
      </c>
      <c r="AM16" s="41">
        <v>0</v>
      </c>
      <c r="AN16" s="41">
        <v>0</v>
      </c>
      <c r="AO16" s="41">
        <v>0</v>
      </c>
      <c r="AP16" s="41">
        <v>0</v>
      </c>
      <c r="AQ16" s="41">
        <v>0</v>
      </c>
      <c r="AR16" s="41">
        <v>0</v>
      </c>
      <c r="AS16" s="41">
        <v>0</v>
      </c>
      <c r="AT16" s="41">
        <v>0</v>
      </c>
      <c r="AU16" s="41">
        <v>0</v>
      </c>
      <c r="AV16" s="41">
        <v>0</v>
      </c>
      <c r="AW16" s="41">
        <v>0</v>
      </c>
      <c r="AX16" s="41">
        <v>0</v>
      </c>
      <c r="AY16" s="41">
        <v>0</v>
      </c>
      <c r="AZ16" s="41">
        <v>0</v>
      </c>
    </row>
    <row r="17" spans="1:52" ht="12" hidden="1" customHeight="1" x14ac:dyDescent="0.45">
      <c r="A17" s="181"/>
      <c r="B17" s="182"/>
      <c r="C17" s="182"/>
      <c r="D17" s="182"/>
      <c r="E17" s="182"/>
      <c r="F17" s="182"/>
      <c r="G17" s="182"/>
      <c r="H17" s="182"/>
      <c r="I17" s="182"/>
      <c r="J17" s="182"/>
      <c r="K17" s="182"/>
      <c r="L17" s="182"/>
      <c r="M17" s="182"/>
      <c r="N17" s="182"/>
      <c r="O17" s="182"/>
      <c r="P17" s="182"/>
      <c r="Q17" s="182"/>
      <c r="R17" s="182"/>
      <c r="S17" s="182"/>
      <c r="T17" s="182"/>
      <c r="U17" s="182"/>
      <c r="V17" s="182"/>
      <c r="W17" s="182"/>
      <c r="X17" s="182"/>
      <c r="Y17" s="182"/>
      <c r="Z17" s="182"/>
      <c r="AA17" s="182"/>
      <c r="AB17" s="182"/>
      <c r="AC17" s="182"/>
      <c r="AD17" s="182"/>
      <c r="AE17" s="182"/>
      <c r="AF17" s="182"/>
      <c r="AG17" s="182"/>
      <c r="AH17" s="182"/>
      <c r="AI17" s="182"/>
      <c r="AJ17" s="182"/>
      <c r="AK17" s="182"/>
      <c r="AL17" s="182"/>
      <c r="AM17" s="182"/>
      <c r="AN17" s="182"/>
      <c r="AO17" s="182"/>
      <c r="AP17" s="182"/>
      <c r="AQ17" s="182"/>
      <c r="AR17" s="182"/>
      <c r="AS17" s="182"/>
      <c r="AT17" s="182"/>
      <c r="AU17" s="182"/>
      <c r="AV17" s="182"/>
      <c r="AW17" s="182"/>
      <c r="AX17" s="182"/>
      <c r="AY17" s="182"/>
      <c r="AZ17" s="182"/>
    </row>
    <row r="18" spans="1:52" ht="12" customHeight="1" x14ac:dyDescent="0.45">
      <c r="A18" s="138" t="s">
        <v>18</v>
      </c>
      <c r="B18" s="42"/>
      <c r="C18" s="42"/>
      <c r="D18" s="42"/>
      <c r="E18" s="42"/>
      <c r="F18" s="42"/>
      <c r="G18" s="42"/>
      <c r="H18" s="42"/>
      <c r="I18" s="42"/>
      <c r="J18" s="42"/>
      <c r="K18" s="42"/>
      <c r="L18" s="42"/>
      <c r="M18" s="42"/>
      <c r="N18" s="42"/>
      <c r="O18" s="42"/>
      <c r="P18" s="42"/>
      <c r="Q18" s="42"/>
      <c r="R18" s="42"/>
      <c r="S18" s="42"/>
      <c r="T18" s="42"/>
      <c r="U18" s="42"/>
      <c r="V18" s="42"/>
      <c r="W18" s="42"/>
      <c r="X18" s="42"/>
      <c r="Y18" s="42"/>
      <c r="Z18" s="42"/>
      <c r="AA18" s="42"/>
      <c r="AB18" s="42"/>
      <c r="AC18" s="42"/>
      <c r="AD18" s="42"/>
      <c r="AE18" s="42"/>
      <c r="AF18" s="42"/>
      <c r="AG18" s="42"/>
      <c r="AH18" s="42"/>
      <c r="AI18" s="42"/>
      <c r="AJ18" s="42"/>
      <c r="AK18" s="42"/>
      <c r="AL18" s="42"/>
      <c r="AM18" s="42"/>
      <c r="AN18" s="42"/>
      <c r="AO18" s="42"/>
      <c r="AP18" s="42"/>
      <c r="AQ18" s="42"/>
      <c r="AR18" s="42"/>
      <c r="AS18" s="42"/>
      <c r="AT18" s="42"/>
      <c r="AU18" s="42"/>
      <c r="AV18" s="42"/>
      <c r="AW18" s="42"/>
      <c r="AX18" s="42"/>
      <c r="AY18" s="42"/>
      <c r="AZ18" s="42"/>
    </row>
    <row r="19" spans="1:52" ht="12" customHeight="1" x14ac:dyDescent="0.45">
      <c r="A19" s="43" t="s">
        <v>19</v>
      </c>
      <c r="B19" s="44">
        <v>44598.0205736024</v>
      </c>
      <c r="C19" s="44">
        <v>44820.915799357681</v>
      </c>
      <c r="D19" s="44">
        <v>43746.745438999402</v>
      </c>
      <c r="E19" s="44">
        <v>45102.014847887142</v>
      </c>
      <c r="F19" s="44">
        <v>45679.193167158577</v>
      </c>
      <c r="G19" s="44">
        <v>46454.691322401726</v>
      </c>
      <c r="H19" s="44">
        <v>45178.343552796345</v>
      </c>
      <c r="I19" s="44">
        <v>46387.978172797171</v>
      </c>
      <c r="J19" s="44">
        <v>45188.506407424182</v>
      </c>
      <c r="K19" s="44">
        <v>36582.446546023413</v>
      </c>
      <c r="L19" s="44">
        <v>37498.435022573198</v>
      </c>
      <c r="M19" s="44">
        <v>37823.72237624813</v>
      </c>
      <c r="N19" s="44">
        <v>35682.957665395596</v>
      </c>
      <c r="O19" s="44">
        <v>34328.588160428495</v>
      </c>
      <c r="P19" s="44">
        <v>33867.829178025728</v>
      </c>
      <c r="Q19" s="44">
        <v>33844.02427009528</v>
      </c>
      <c r="R19" s="44">
        <v>33973.803043455679</v>
      </c>
      <c r="S19" s="44">
        <v>33693.348342802477</v>
      </c>
      <c r="T19" s="44">
        <v>32844.348730392187</v>
      </c>
      <c r="U19" s="44">
        <v>32159.708084344005</v>
      </c>
      <c r="V19" s="44">
        <v>31929.646633556971</v>
      </c>
      <c r="W19" s="44">
        <v>31952.360385073895</v>
      </c>
      <c r="X19" s="44">
        <v>31879.016914639426</v>
      </c>
      <c r="Y19" s="44">
        <v>31552.79109440582</v>
      </c>
      <c r="Z19" s="44">
        <v>31515.961038786387</v>
      </c>
      <c r="AA19" s="44">
        <v>31434.622562136876</v>
      </c>
      <c r="AB19" s="44">
        <v>31700.23682761993</v>
      </c>
      <c r="AC19" s="44">
        <v>31879.755907271137</v>
      </c>
      <c r="AD19" s="44">
        <v>32090.134051610996</v>
      </c>
      <c r="AE19" s="44">
        <v>32206.662743563749</v>
      </c>
      <c r="AF19" s="44">
        <v>32192.96032514788</v>
      </c>
      <c r="AG19" s="44">
        <v>32295.262438103615</v>
      </c>
      <c r="AH19" s="44">
        <v>32286.336363306811</v>
      </c>
      <c r="AI19" s="44">
        <v>32221.592190117004</v>
      </c>
      <c r="AJ19" s="44">
        <v>32085.517971011235</v>
      </c>
      <c r="AK19" s="44">
        <v>32023.743702151947</v>
      </c>
      <c r="AL19" s="44">
        <v>32142.355412484772</v>
      </c>
      <c r="AM19" s="44">
        <v>32228.444351391117</v>
      </c>
      <c r="AN19" s="44">
        <v>32231.441799900447</v>
      </c>
      <c r="AO19" s="44">
        <v>32220.201101274197</v>
      </c>
      <c r="AP19" s="44">
        <v>32246.431021760338</v>
      </c>
      <c r="AQ19" s="44">
        <v>32294.355167290269</v>
      </c>
      <c r="AR19" s="44">
        <v>32332.40700762935</v>
      </c>
      <c r="AS19" s="44">
        <v>32255.130257229852</v>
      </c>
      <c r="AT19" s="44">
        <v>32318.106659609955</v>
      </c>
      <c r="AU19" s="44">
        <v>32436.079188354084</v>
      </c>
      <c r="AV19" s="44">
        <v>32652.371392121378</v>
      </c>
      <c r="AW19" s="44">
        <v>32543.337979042764</v>
      </c>
      <c r="AX19" s="44">
        <v>32593.467193379569</v>
      </c>
      <c r="AY19" s="44">
        <v>32690.287480723047</v>
      </c>
      <c r="AZ19" s="44">
        <v>32627.806892861154</v>
      </c>
    </row>
    <row r="20" spans="1:52" ht="12" customHeight="1" x14ac:dyDescent="0.45">
      <c r="A20" s="45" t="s">
        <v>20</v>
      </c>
      <c r="B20" s="46">
        <v>7722.9580724786956</v>
      </c>
      <c r="C20" s="46">
        <v>6910.7968799999962</v>
      </c>
      <c r="D20" s="46">
        <v>6190.8052099999995</v>
      </c>
      <c r="E20" s="46">
        <v>6270.4892200000049</v>
      </c>
      <c r="F20" s="46">
        <v>6073.3846700000004</v>
      </c>
      <c r="G20" s="46">
        <v>5554.1135332596868</v>
      </c>
      <c r="H20" s="46">
        <v>5540.5656599999993</v>
      </c>
      <c r="I20" s="46">
        <v>7316.9019900000021</v>
      </c>
      <c r="J20" s="46">
        <v>6806.3272500000066</v>
      </c>
      <c r="K20" s="46">
        <v>4786.751349999995</v>
      </c>
      <c r="L20" s="46">
        <v>5099.004241452556</v>
      </c>
      <c r="M20" s="46">
        <v>5725.3011193814391</v>
      </c>
      <c r="N20" s="46">
        <v>5341.9633088354421</v>
      </c>
      <c r="O20" s="46">
        <v>4617.5453315909526</v>
      </c>
      <c r="P20" s="46">
        <v>4885.8431903440633</v>
      </c>
      <c r="Q20" s="46">
        <v>4415.8036272176678</v>
      </c>
      <c r="R20" s="46">
        <v>4454.5051460517716</v>
      </c>
      <c r="S20" s="46">
        <v>4442.6437769552922</v>
      </c>
      <c r="T20" s="46">
        <v>4222.5064767825315</v>
      </c>
      <c r="U20" s="46">
        <v>4141.1440813735235</v>
      </c>
      <c r="V20" s="46">
        <v>4094.0291183283343</v>
      </c>
      <c r="W20" s="46">
        <v>4088.6977756610163</v>
      </c>
      <c r="X20" s="46">
        <v>3998.0599278943796</v>
      </c>
      <c r="Y20" s="46">
        <v>3928.0242273424396</v>
      </c>
      <c r="Z20" s="46">
        <v>3859.6258007993879</v>
      </c>
      <c r="AA20" s="46">
        <v>3820.500358043721</v>
      </c>
      <c r="AB20" s="46">
        <v>3824.7569839884736</v>
      </c>
      <c r="AC20" s="46">
        <v>3757.5738380039934</v>
      </c>
      <c r="AD20" s="46">
        <v>3720.6519564204709</v>
      </c>
      <c r="AE20" s="46">
        <v>3702.1378900529216</v>
      </c>
      <c r="AF20" s="46">
        <v>3614.8175326098967</v>
      </c>
      <c r="AG20" s="46">
        <v>3557.7312851787324</v>
      </c>
      <c r="AH20" s="46">
        <v>3443.6769660887726</v>
      </c>
      <c r="AI20" s="46">
        <v>3330.6333563994335</v>
      </c>
      <c r="AJ20" s="46">
        <v>3220.6045048265178</v>
      </c>
      <c r="AK20" s="46">
        <v>3151.7802885364517</v>
      </c>
      <c r="AL20" s="46">
        <v>3129.2552084063823</v>
      </c>
      <c r="AM20" s="46">
        <v>3056.3321179237464</v>
      </c>
      <c r="AN20" s="46">
        <v>3014.1559130158948</v>
      </c>
      <c r="AO20" s="46">
        <v>2918.1390399094316</v>
      </c>
      <c r="AP20" s="46">
        <v>2811.4212405060762</v>
      </c>
      <c r="AQ20" s="46">
        <v>2577.4708083356941</v>
      </c>
      <c r="AR20" s="46">
        <v>2379.556625607383</v>
      </c>
      <c r="AS20" s="46">
        <v>2057.1222731849139</v>
      </c>
      <c r="AT20" s="46">
        <v>1895.7893604814833</v>
      </c>
      <c r="AU20" s="46">
        <v>1845.6921800206717</v>
      </c>
      <c r="AV20" s="46">
        <v>1822.3733559524785</v>
      </c>
      <c r="AW20" s="46">
        <v>1493.7542205195873</v>
      </c>
      <c r="AX20" s="46">
        <v>1403.9517295266312</v>
      </c>
      <c r="AY20" s="46">
        <v>1312.5157943948439</v>
      </c>
      <c r="AZ20" s="46">
        <v>1147.7196149332515</v>
      </c>
    </row>
    <row r="21" spans="1:52" ht="12" customHeight="1" x14ac:dyDescent="0.45">
      <c r="A21" s="49" t="s">
        <v>23</v>
      </c>
      <c r="B21" s="50">
        <v>11479.63799897836</v>
      </c>
      <c r="C21" s="50">
        <v>11647.649219357692</v>
      </c>
      <c r="D21" s="50">
        <v>12010.317888999409</v>
      </c>
      <c r="E21" s="50">
        <v>12005.376757887145</v>
      </c>
      <c r="F21" s="50">
        <v>12753.948057158577</v>
      </c>
      <c r="G21" s="50">
        <v>12773.343699674717</v>
      </c>
      <c r="H21" s="50">
        <v>12371.821122796347</v>
      </c>
      <c r="I21" s="50">
        <v>12021.003522797168</v>
      </c>
      <c r="J21" s="50">
        <v>11663.953637424183</v>
      </c>
      <c r="K21" s="50">
        <v>9614.2368760234203</v>
      </c>
      <c r="L21" s="50">
        <v>9102.0950962318711</v>
      </c>
      <c r="M21" s="50">
        <v>8476.4237541864932</v>
      </c>
      <c r="N21" s="50">
        <v>7382.783268892299</v>
      </c>
      <c r="O21" s="50">
        <v>6541.1987140595093</v>
      </c>
      <c r="P21" s="50">
        <v>5994.873512103838</v>
      </c>
      <c r="Q21" s="50">
        <v>6707.5195178589956</v>
      </c>
      <c r="R21" s="50">
        <v>6677.0846989176425</v>
      </c>
      <c r="S21" s="50">
        <v>6494.2350368633925</v>
      </c>
      <c r="T21" s="50">
        <v>6249.1832188768421</v>
      </c>
      <c r="U21" s="50">
        <v>6061.4087476914037</v>
      </c>
      <c r="V21" s="50">
        <v>5974.4644476179146</v>
      </c>
      <c r="W21" s="50">
        <v>5916.2536207594167</v>
      </c>
      <c r="X21" s="50">
        <v>5863.1858745389127</v>
      </c>
      <c r="Y21" s="50">
        <v>5560.9412215568254</v>
      </c>
      <c r="Z21" s="50">
        <v>5501.3574241369042</v>
      </c>
      <c r="AA21" s="50">
        <v>5323.9555874068319</v>
      </c>
      <c r="AB21" s="50">
        <v>5354.8436054833001</v>
      </c>
      <c r="AC21" s="50">
        <v>5328.0835978714949</v>
      </c>
      <c r="AD21" s="50">
        <v>5305.078138852994</v>
      </c>
      <c r="AE21" s="50">
        <v>5306.3005268838069</v>
      </c>
      <c r="AF21" s="50">
        <v>5223.8946204812719</v>
      </c>
      <c r="AG21" s="50">
        <v>5215.0765411920611</v>
      </c>
      <c r="AH21" s="50">
        <v>5159.964020171843</v>
      </c>
      <c r="AI21" s="50">
        <v>5047.3802876148347</v>
      </c>
      <c r="AJ21" s="50">
        <v>4944.8201461912995</v>
      </c>
      <c r="AK21" s="50">
        <v>4891.0992885111846</v>
      </c>
      <c r="AL21" s="50">
        <v>4873.5602846903776</v>
      </c>
      <c r="AM21" s="50">
        <v>4795.9004832966066</v>
      </c>
      <c r="AN21" s="50">
        <v>4714.8324875036997</v>
      </c>
      <c r="AO21" s="50">
        <v>4521.3011305081736</v>
      </c>
      <c r="AP21" s="50">
        <v>4220.0210281021036</v>
      </c>
      <c r="AQ21" s="50">
        <v>3805.4770080855865</v>
      </c>
      <c r="AR21" s="50">
        <v>3384.2461906824697</v>
      </c>
      <c r="AS21" s="50">
        <v>2954.2453330914573</v>
      </c>
      <c r="AT21" s="50">
        <v>2854.9764057298949</v>
      </c>
      <c r="AU21" s="50">
        <v>2739.2169298165818</v>
      </c>
      <c r="AV21" s="50">
        <v>2713.0110843971188</v>
      </c>
      <c r="AW21" s="50">
        <v>2522.4726398287162</v>
      </c>
      <c r="AX21" s="50">
        <v>2427.7293141059772</v>
      </c>
      <c r="AY21" s="50">
        <v>2365.2563036500669</v>
      </c>
      <c r="AZ21" s="50">
        <v>2214.6543946159336</v>
      </c>
    </row>
    <row r="22" spans="1:52" ht="12" customHeight="1" x14ac:dyDescent="0.45">
      <c r="A22" s="47" t="s">
        <v>24</v>
      </c>
      <c r="B22" s="48">
        <v>0</v>
      </c>
      <c r="C22" s="48">
        <v>0</v>
      </c>
      <c r="D22" s="48">
        <v>0</v>
      </c>
      <c r="E22" s="48">
        <v>0</v>
      </c>
      <c r="F22" s="48">
        <v>0</v>
      </c>
      <c r="G22" s="48">
        <v>0</v>
      </c>
      <c r="H22" s="48">
        <v>0</v>
      </c>
      <c r="I22" s="48">
        <v>0</v>
      </c>
      <c r="J22" s="48">
        <v>0</v>
      </c>
      <c r="K22" s="48">
        <v>0</v>
      </c>
      <c r="L22" s="48">
        <v>0</v>
      </c>
      <c r="M22" s="48">
        <v>0</v>
      </c>
      <c r="N22" s="48">
        <v>0</v>
      </c>
      <c r="O22" s="48">
        <v>0</v>
      </c>
      <c r="P22" s="48">
        <v>0</v>
      </c>
      <c r="Q22" s="48">
        <v>0</v>
      </c>
      <c r="R22" s="48">
        <v>0</v>
      </c>
      <c r="S22" s="48">
        <v>0</v>
      </c>
      <c r="T22" s="48">
        <v>0</v>
      </c>
      <c r="U22" s="48">
        <v>0</v>
      </c>
      <c r="V22" s="48">
        <v>0</v>
      </c>
      <c r="W22" s="48">
        <v>0</v>
      </c>
      <c r="X22" s="48">
        <v>0</v>
      </c>
      <c r="Y22" s="48">
        <v>0</v>
      </c>
      <c r="Z22" s="48">
        <v>0</v>
      </c>
      <c r="AA22" s="48">
        <v>0</v>
      </c>
      <c r="AB22" s="48">
        <v>0</v>
      </c>
      <c r="AC22" s="48">
        <v>0</v>
      </c>
      <c r="AD22" s="48">
        <v>0</v>
      </c>
      <c r="AE22" s="48">
        <v>0</v>
      </c>
      <c r="AF22" s="48">
        <v>0</v>
      </c>
      <c r="AG22" s="48">
        <v>0</v>
      </c>
      <c r="AH22" s="48">
        <v>0</v>
      </c>
      <c r="AI22" s="48">
        <v>0</v>
      </c>
      <c r="AJ22" s="48">
        <v>0</v>
      </c>
      <c r="AK22" s="48">
        <v>0</v>
      </c>
      <c r="AL22" s="48">
        <v>0</v>
      </c>
      <c r="AM22" s="48">
        <v>0</v>
      </c>
      <c r="AN22" s="48">
        <v>0</v>
      </c>
      <c r="AO22" s="48">
        <v>0</v>
      </c>
      <c r="AP22" s="48">
        <v>0</v>
      </c>
      <c r="AQ22" s="48">
        <v>0</v>
      </c>
      <c r="AR22" s="48">
        <v>0</v>
      </c>
      <c r="AS22" s="48">
        <v>0</v>
      </c>
      <c r="AT22" s="48">
        <v>0</v>
      </c>
      <c r="AU22" s="48">
        <v>0</v>
      </c>
      <c r="AV22" s="48">
        <v>0</v>
      </c>
      <c r="AW22" s="48">
        <v>0</v>
      </c>
      <c r="AX22" s="48">
        <v>0</v>
      </c>
      <c r="AY22" s="48">
        <v>0</v>
      </c>
      <c r="AZ22" s="48">
        <v>0</v>
      </c>
    </row>
    <row r="23" spans="1:52" ht="12" customHeight="1" x14ac:dyDescent="0.45">
      <c r="A23" s="47" t="s">
        <v>25</v>
      </c>
      <c r="B23" s="48">
        <v>767.29181497295076</v>
      </c>
      <c r="C23" s="48">
        <v>748.52683999999999</v>
      </c>
      <c r="D23" s="48">
        <v>712.24630999999977</v>
      </c>
      <c r="E23" s="48">
        <v>648.86122999999975</v>
      </c>
      <c r="F23" s="48">
        <v>504.69885999999991</v>
      </c>
      <c r="G23" s="48">
        <v>458.2026841280229</v>
      </c>
      <c r="H23" s="48">
        <v>462.49575999999996</v>
      </c>
      <c r="I23" s="48">
        <v>408.46392999999978</v>
      </c>
      <c r="J23" s="48">
        <v>348.86503999999979</v>
      </c>
      <c r="K23" s="48">
        <v>302.56324999999993</v>
      </c>
      <c r="L23" s="48">
        <v>310.08211516464985</v>
      </c>
      <c r="M23" s="48">
        <v>269.39995874778469</v>
      </c>
      <c r="N23" s="48">
        <v>250.74965308662644</v>
      </c>
      <c r="O23" s="48">
        <v>221.14019652344695</v>
      </c>
      <c r="P23" s="48">
        <v>191.42552266790969</v>
      </c>
      <c r="Q23" s="48">
        <v>257.27916058565972</v>
      </c>
      <c r="R23" s="48">
        <v>253.51621223651375</v>
      </c>
      <c r="S23" s="48">
        <v>248.83413332898257</v>
      </c>
      <c r="T23" s="48">
        <v>249.64682605919288</v>
      </c>
      <c r="U23" s="48">
        <v>243.87979758302993</v>
      </c>
      <c r="V23" s="48">
        <v>240.66733329206852</v>
      </c>
      <c r="W23" s="48">
        <v>240.30521548807144</v>
      </c>
      <c r="X23" s="48">
        <v>238.91041763708731</v>
      </c>
      <c r="Y23" s="48">
        <v>226.86735064129422</v>
      </c>
      <c r="Z23" s="48">
        <v>224.06667317846029</v>
      </c>
      <c r="AA23" s="48">
        <v>214.29157855311848</v>
      </c>
      <c r="AB23" s="48">
        <v>216.37161534993365</v>
      </c>
      <c r="AC23" s="48">
        <v>215.29135290902943</v>
      </c>
      <c r="AD23" s="48">
        <v>218.0542941393395</v>
      </c>
      <c r="AE23" s="48">
        <v>217.38819854756548</v>
      </c>
      <c r="AF23" s="48">
        <v>215.59623091118635</v>
      </c>
      <c r="AG23" s="48">
        <v>215.6474694077755</v>
      </c>
      <c r="AH23" s="48">
        <v>212.45997881101545</v>
      </c>
      <c r="AI23" s="48">
        <v>209.7966173026571</v>
      </c>
      <c r="AJ23" s="48">
        <v>204.89853732086934</v>
      </c>
      <c r="AK23" s="48">
        <v>202.84603386631912</v>
      </c>
      <c r="AL23" s="48">
        <v>202.90372081348031</v>
      </c>
      <c r="AM23" s="48">
        <v>202.02396976130589</v>
      </c>
      <c r="AN23" s="48">
        <v>200.41743770043135</v>
      </c>
      <c r="AO23" s="48">
        <v>197.58521697809533</v>
      </c>
      <c r="AP23" s="48">
        <v>196.65876605746337</v>
      </c>
      <c r="AQ23" s="48">
        <v>193.58546980778854</v>
      </c>
      <c r="AR23" s="48">
        <v>190.70805754734852</v>
      </c>
      <c r="AS23" s="48">
        <v>177.37122329890144</v>
      </c>
      <c r="AT23" s="48">
        <v>173.37804058130303</v>
      </c>
      <c r="AU23" s="48">
        <v>162.26758649900472</v>
      </c>
      <c r="AV23" s="48">
        <v>161.22986610801803</v>
      </c>
      <c r="AW23" s="48">
        <v>156.61098574548575</v>
      </c>
      <c r="AX23" s="48">
        <v>147.54773037157949</v>
      </c>
      <c r="AY23" s="48">
        <v>145.12379257955754</v>
      </c>
      <c r="AZ23" s="48">
        <v>139.49129497297417</v>
      </c>
    </row>
    <row r="24" spans="1:52" ht="12" customHeight="1" x14ac:dyDescent="0.45">
      <c r="A24" s="47" t="s">
        <v>26</v>
      </c>
      <c r="B24" s="48">
        <v>916.33142987639667</v>
      </c>
      <c r="C24" s="48">
        <v>1020.4529393576942</v>
      </c>
      <c r="D24" s="48">
        <v>915.42446899940956</v>
      </c>
      <c r="E24" s="48">
        <v>892.73075788714812</v>
      </c>
      <c r="F24" s="48">
        <v>852.00674715857838</v>
      </c>
      <c r="G24" s="48">
        <v>905.86949187503353</v>
      </c>
      <c r="H24" s="48">
        <v>786.38852279634625</v>
      </c>
      <c r="I24" s="48">
        <v>962.27165279716871</v>
      </c>
      <c r="J24" s="48">
        <v>988.25886742418902</v>
      </c>
      <c r="K24" s="48">
        <v>947.65717602342363</v>
      </c>
      <c r="L24" s="48">
        <v>925.98461350588661</v>
      </c>
      <c r="M24" s="48">
        <v>805.69758757616808</v>
      </c>
      <c r="N24" s="48">
        <v>717.2985480392191</v>
      </c>
      <c r="O24" s="48">
        <v>693.00477800403303</v>
      </c>
      <c r="P24" s="48">
        <v>634.80382810293281</v>
      </c>
      <c r="Q24" s="48">
        <v>690.10479914077723</v>
      </c>
      <c r="R24" s="48">
        <v>682.44228966658955</v>
      </c>
      <c r="S24" s="48">
        <v>682.65622381469041</v>
      </c>
      <c r="T24" s="48">
        <v>673.44989932021429</v>
      </c>
      <c r="U24" s="48">
        <v>658.45801941130549</v>
      </c>
      <c r="V24" s="48">
        <v>649.54246087770616</v>
      </c>
      <c r="W24" s="48">
        <v>642.567194794329</v>
      </c>
      <c r="X24" s="48">
        <v>635.02460676192186</v>
      </c>
      <c r="Y24" s="48">
        <v>605.50861262166757</v>
      </c>
      <c r="Z24" s="48">
        <v>600.13635802420356</v>
      </c>
      <c r="AA24" s="48">
        <v>572.24023262952289</v>
      </c>
      <c r="AB24" s="48">
        <v>574.25738140559804</v>
      </c>
      <c r="AC24" s="48">
        <v>570.54619389571087</v>
      </c>
      <c r="AD24" s="48">
        <v>534.46336272080634</v>
      </c>
      <c r="AE24" s="48">
        <v>536.25121644594378</v>
      </c>
      <c r="AF24" s="48">
        <v>518.59423487364666</v>
      </c>
      <c r="AG24" s="48">
        <v>514.84973739075224</v>
      </c>
      <c r="AH24" s="48">
        <v>500.59420838365213</v>
      </c>
      <c r="AI24" s="48">
        <v>482.72428074413602</v>
      </c>
      <c r="AJ24" s="48">
        <v>473.31468750857306</v>
      </c>
      <c r="AK24" s="48">
        <v>465.12059369034995</v>
      </c>
      <c r="AL24" s="48">
        <v>464.91437258129207</v>
      </c>
      <c r="AM24" s="48">
        <v>461.58139060662921</v>
      </c>
      <c r="AN24" s="48">
        <v>455.23389929031555</v>
      </c>
      <c r="AO24" s="48">
        <v>450.18321921546953</v>
      </c>
      <c r="AP24" s="48">
        <v>445.65128555607942</v>
      </c>
      <c r="AQ24" s="48">
        <v>431.66796341831292</v>
      </c>
      <c r="AR24" s="48">
        <v>418.15877185851105</v>
      </c>
      <c r="AS24" s="48">
        <v>379.60767167856608</v>
      </c>
      <c r="AT24" s="48">
        <v>370.27350396199756</v>
      </c>
      <c r="AU24" s="48">
        <v>335.92055162872384</v>
      </c>
      <c r="AV24" s="48">
        <v>330.55379315073253</v>
      </c>
      <c r="AW24" s="48">
        <v>312.61853460277064</v>
      </c>
      <c r="AX24" s="48">
        <v>261.78595508084567</v>
      </c>
      <c r="AY24" s="48">
        <v>256.64302500512787</v>
      </c>
      <c r="AZ24" s="48">
        <v>229.36721001535136</v>
      </c>
    </row>
    <row r="25" spans="1:52" ht="12" customHeight="1" x14ac:dyDescent="0.45">
      <c r="A25" s="47" t="s">
        <v>27</v>
      </c>
      <c r="B25" s="48">
        <v>3692.5479610313969</v>
      </c>
      <c r="C25" s="48">
        <v>3030.1321599999992</v>
      </c>
      <c r="D25" s="48">
        <v>3086.2567399999994</v>
      </c>
      <c r="E25" s="48">
        <v>2472.2541399999996</v>
      </c>
      <c r="F25" s="48">
        <v>2306.8483700000002</v>
      </c>
      <c r="G25" s="48">
        <v>2094.1916151250739</v>
      </c>
      <c r="H25" s="48">
        <v>2252.77637</v>
      </c>
      <c r="I25" s="48">
        <v>2080.5831599999997</v>
      </c>
      <c r="J25" s="48">
        <v>1969.9239899999993</v>
      </c>
      <c r="K25" s="48">
        <v>1618.4542699999995</v>
      </c>
      <c r="L25" s="48">
        <v>1259.1955530467851</v>
      </c>
      <c r="M25" s="48">
        <v>1070.9886780935351</v>
      </c>
      <c r="N25" s="48">
        <v>732.78389089509483</v>
      </c>
      <c r="O25" s="48">
        <v>532.14859798365489</v>
      </c>
      <c r="P25" s="48">
        <v>406.03049901674814</v>
      </c>
      <c r="Q25" s="48">
        <v>523.55002873633089</v>
      </c>
      <c r="R25" s="48">
        <v>522.86481817759613</v>
      </c>
      <c r="S25" s="48">
        <v>504.1526880731551</v>
      </c>
      <c r="T25" s="48">
        <v>484.44129791061761</v>
      </c>
      <c r="U25" s="48">
        <v>464.32485846033336</v>
      </c>
      <c r="V25" s="48">
        <v>450.91302795441925</v>
      </c>
      <c r="W25" s="48">
        <v>448.97122643435671</v>
      </c>
      <c r="X25" s="48">
        <v>439.49687844107996</v>
      </c>
      <c r="Y25" s="48">
        <v>410.03882643274585</v>
      </c>
      <c r="Z25" s="48">
        <v>392.98859072865093</v>
      </c>
      <c r="AA25" s="48">
        <v>365.31690684204966</v>
      </c>
      <c r="AB25" s="48">
        <v>365.34243201460129</v>
      </c>
      <c r="AC25" s="48">
        <v>354.06112807525363</v>
      </c>
      <c r="AD25" s="48">
        <v>343.95857573336889</v>
      </c>
      <c r="AE25" s="48">
        <v>340.70405851841525</v>
      </c>
      <c r="AF25" s="48">
        <v>330.31212567093326</v>
      </c>
      <c r="AG25" s="48">
        <v>321.37699911297784</v>
      </c>
      <c r="AH25" s="48">
        <v>305.76379296855725</v>
      </c>
      <c r="AI25" s="48">
        <v>294.34339336336507</v>
      </c>
      <c r="AJ25" s="48">
        <v>275.10874039555114</v>
      </c>
      <c r="AK25" s="48">
        <v>268.4445139754896</v>
      </c>
      <c r="AL25" s="48">
        <v>266.36594277453565</v>
      </c>
      <c r="AM25" s="48">
        <v>251.53516604658765</v>
      </c>
      <c r="AN25" s="48">
        <v>247.81017140914398</v>
      </c>
      <c r="AO25" s="48">
        <v>229.49744384529112</v>
      </c>
      <c r="AP25" s="48">
        <v>220.58847421543911</v>
      </c>
      <c r="AQ25" s="48">
        <v>191.37319849850127</v>
      </c>
      <c r="AR25" s="48">
        <v>175.95152898177807</v>
      </c>
      <c r="AS25" s="48">
        <v>145.24581252965979</v>
      </c>
      <c r="AT25" s="48">
        <v>130.05239774324215</v>
      </c>
      <c r="AU25" s="48">
        <v>114.29595740381517</v>
      </c>
      <c r="AV25" s="48">
        <v>112.24522894214493</v>
      </c>
      <c r="AW25" s="48">
        <v>92.429393505107981</v>
      </c>
      <c r="AX25" s="48">
        <v>85.013800047635357</v>
      </c>
      <c r="AY25" s="48">
        <v>80.635111929181193</v>
      </c>
      <c r="AZ25" s="48">
        <v>73.415523384777785</v>
      </c>
    </row>
    <row r="26" spans="1:52" ht="12" customHeight="1" x14ac:dyDescent="0.45">
      <c r="A26" s="47" t="s">
        <v>28</v>
      </c>
      <c r="B26" s="48">
        <v>6103.4667930976157</v>
      </c>
      <c r="C26" s="48">
        <v>6848.5372799999986</v>
      </c>
      <c r="D26" s="48">
        <v>7296.3903700000001</v>
      </c>
      <c r="E26" s="48">
        <v>7991.5306299999966</v>
      </c>
      <c r="F26" s="48">
        <v>9090.3940799999982</v>
      </c>
      <c r="G26" s="48">
        <v>9315.079908546586</v>
      </c>
      <c r="H26" s="48">
        <v>8870.1604700000007</v>
      </c>
      <c r="I26" s="48">
        <v>8569.6847799999996</v>
      </c>
      <c r="J26" s="48">
        <v>8356.9057399999947</v>
      </c>
      <c r="K26" s="48">
        <v>6745.5621799999972</v>
      </c>
      <c r="L26" s="48">
        <v>6606.8328145145497</v>
      </c>
      <c r="M26" s="48">
        <v>6330.3375297690054</v>
      </c>
      <c r="N26" s="48">
        <v>5681.9511768713583</v>
      </c>
      <c r="O26" s="48">
        <v>5094.9051415483746</v>
      </c>
      <c r="P26" s="48">
        <v>4762.6136623162474</v>
      </c>
      <c r="Q26" s="48">
        <v>5236.5855293962277</v>
      </c>
      <c r="R26" s="48">
        <v>5218.2613788369435</v>
      </c>
      <c r="S26" s="48">
        <v>5058.5919916465646</v>
      </c>
      <c r="T26" s="48">
        <v>4841.6451955868179</v>
      </c>
      <c r="U26" s="48">
        <v>4694.746072236735</v>
      </c>
      <c r="V26" s="48">
        <v>4633.341625493721</v>
      </c>
      <c r="W26" s="48">
        <v>4584.4099840426597</v>
      </c>
      <c r="X26" s="48">
        <v>4549.753971698824</v>
      </c>
      <c r="Y26" s="48">
        <v>4318.526431861118</v>
      </c>
      <c r="Z26" s="48">
        <v>4284.1658022055899</v>
      </c>
      <c r="AA26" s="48">
        <v>4172.1068693821408</v>
      </c>
      <c r="AB26" s="48">
        <v>4198.8721767131674</v>
      </c>
      <c r="AC26" s="48">
        <v>4188.1849229915015</v>
      </c>
      <c r="AD26" s="48">
        <v>4208.6019062594796</v>
      </c>
      <c r="AE26" s="48">
        <v>4211.9570533718825</v>
      </c>
      <c r="AF26" s="48">
        <v>4159.3920290255055</v>
      </c>
      <c r="AG26" s="48">
        <v>4163.2023352805554</v>
      </c>
      <c r="AH26" s="48">
        <v>4141.146040008618</v>
      </c>
      <c r="AI26" s="48">
        <v>4060.5159962046764</v>
      </c>
      <c r="AJ26" s="48">
        <v>3991.4981809663059</v>
      </c>
      <c r="AK26" s="48">
        <v>3954.688146979026</v>
      </c>
      <c r="AL26" s="48">
        <v>3939.3762485210696</v>
      </c>
      <c r="AM26" s="48">
        <v>3880.7599568820838</v>
      </c>
      <c r="AN26" s="48">
        <v>3811.3709791038086</v>
      </c>
      <c r="AO26" s="48">
        <v>3644.0352504693174</v>
      </c>
      <c r="AP26" s="48">
        <v>3357.1225022731219</v>
      </c>
      <c r="AQ26" s="48">
        <v>2988.8503763609838</v>
      </c>
      <c r="AR26" s="48">
        <v>2599.4278322948321</v>
      </c>
      <c r="AS26" s="48">
        <v>2252.02062558433</v>
      </c>
      <c r="AT26" s="48">
        <v>2181.2724634433521</v>
      </c>
      <c r="AU26" s="48">
        <v>2126.7328342850378</v>
      </c>
      <c r="AV26" s="48">
        <v>2108.9821961962234</v>
      </c>
      <c r="AW26" s="48">
        <v>1960.8137259753519</v>
      </c>
      <c r="AX26" s="48">
        <v>1933.3818286059166</v>
      </c>
      <c r="AY26" s="48">
        <v>1882.8543741362</v>
      </c>
      <c r="AZ26" s="48">
        <v>1772.3803662428304</v>
      </c>
    </row>
    <row r="27" spans="1:52" ht="12" customHeight="1" x14ac:dyDescent="0.45">
      <c r="A27" s="49" t="s">
        <v>29</v>
      </c>
      <c r="B27" s="50">
        <v>17288.853687149556</v>
      </c>
      <c r="C27" s="50">
        <v>18071.055159999996</v>
      </c>
      <c r="D27" s="50">
        <v>17354.205879999994</v>
      </c>
      <c r="E27" s="50">
        <v>18224.767939999998</v>
      </c>
      <c r="F27" s="50">
        <v>17762.677399999993</v>
      </c>
      <c r="G27" s="50">
        <v>18395.285951415535</v>
      </c>
      <c r="H27" s="50">
        <v>17348.453509999999</v>
      </c>
      <c r="I27" s="50">
        <v>16700.460309999995</v>
      </c>
      <c r="J27" s="50">
        <v>16560.259479999993</v>
      </c>
      <c r="K27" s="50">
        <v>12953.294059999998</v>
      </c>
      <c r="L27" s="50">
        <v>13763.73483583606</v>
      </c>
      <c r="M27" s="50">
        <v>13668.021451518034</v>
      </c>
      <c r="N27" s="50">
        <v>13523.835334088775</v>
      </c>
      <c r="O27" s="50">
        <v>13649.711288742608</v>
      </c>
      <c r="P27" s="50">
        <v>13263.133315081481</v>
      </c>
      <c r="Q27" s="50">
        <v>12829.922656269287</v>
      </c>
      <c r="R27" s="50">
        <v>12927.278976900901</v>
      </c>
      <c r="S27" s="50">
        <v>12918.15477250121</v>
      </c>
      <c r="T27" s="50">
        <v>12835.173518815547</v>
      </c>
      <c r="U27" s="50">
        <v>12573.296827831746</v>
      </c>
      <c r="V27" s="50">
        <v>12496.316227778163</v>
      </c>
      <c r="W27" s="50">
        <v>12580.886879485821</v>
      </c>
      <c r="X27" s="50">
        <v>12612.938608257185</v>
      </c>
      <c r="Y27" s="50">
        <v>12606.026302090631</v>
      </c>
      <c r="Z27" s="50">
        <v>12673.925700564945</v>
      </c>
      <c r="AA27" s="50">
        <v>12743.73274712384</v>
      </c>
      <c r="AB27" s="50">
        <v>12898.404279205499</v>
      </c>
      <c r="AC27" s="50">
        <v>13041.924077450867</v>
      </c>
      <c r="AD27" s="50">
        <v>13115.874810599027</v>
      </c>
      <c r="AE27" s="50">
        <v>13144.60926630993</v>
      </c>
      <c r="AF27" s="50">
        <v>13134.089275537684</v>
      </c>
      <c r="AG27" s="50">
        <v>13190.836299563158</v>
      </c>
      <c r="AH27" s="50">
        <v>13188.552761731236</v>
      </c>
      <c r="AI27" s="50">
        <v>13213.219563629609</v>
      </c>
      <c r="AJ27" s="50">
        <v>13178.908728586452</v>
      </c>
      <c r="AK27" s="50">
        <v>13122.766246402171</v>
      </c>
      <c r="AL27" s="50">
        <v>13195.008511564198</v>
      </c>
      <c r="AM27" s="50">
        <v>13190.434718113656</v>
      </c>
      <c r="AN27" s="50">
        <v>13174.221470459555</v>
      </c>
      <c r="AO27" s="50">
        <v>13132.789878052065</v>
      </c>
      <c r="AP27" s="50">
        <v>13219.769734359168</v>
      </c>
      <c r="AQ27" s="50">
        <v>13270.969841778891</v>
      </c>
      <c r="AR27" s="50">
        <v>13330.805818379502</v>
      </c>
      <c r="AS27" s="50">
        <v>13250.97786750104</v>
      </c>
      <c r="AT27" s="50">
        <v>13307.236175533653</v>
      </c>
      <c r="AU27" s="50">
        <v>13305.672348309516</v>
      </c>
      <c r="AV27" s="50">
        <v>13339.236555315125</v>
      </c>
      <c r="AW27" s="50">
        <v>13275.769309193684</v>
      </c>
      <c r="AX27" s="50">
        <v>13188.412694023054</v>
      </c>
      <c r="AY27" s="50">
        <v>13127.551665960005</v>
      </c>
      <c r="AZ27" s="50">
        <v>12945.615948450686</v>
      </c>
    </row>
    <row r="28" spans="1:52" ht="12" customHeight="1" x14ac:dyDescent="0.45">
      <c r="A28" s="47" t="s">
        <v>30</v>
      </c>
      <c r="B28" s="48">
        <v>17219.823770953568</v>
      </c>
      <c r="C28" s="48">
        <v>17985.792269999994</v>
      </c>
      <c r="D28" s="48">
        <v>17272.209289999995</v>
      </c>
      <c r="E28" s="48">
        <v>18179.045579999998</v>
      </c>
      <c r="F28" s="48">
        <v>17699.271229999995</v>
      </c>
      <c r="G28" s="48">
        <v>18335.21537802937</v>
      </c>
      <c r="H28" s="48">
        <v>17284.975879999998</v>
      </c>
      <c r="I28" s="48">
        <v>16633.672479999994</v>
      </c>
      <c r="J28" s="48">
        <v>16499.153309999994</v>
      </c>
      <c r="K28" s="48">
        <v>12905.699579999999</v>
      </c>
      <c r="L28" s="48">
        <v>13703.110800955035</v>
      </c>
      <c r="M28" s="48">
        <v>13600.907176765038</v>
      </c>
      <c r="N28" s="48">
        <v>13461.601651332903</v>
      </c>
      <c r="O28" s="48">
        <v>13593.182180356307</v>
      </c>
      <c r="P28" s="48">
        <v>13195.895692184193</v>
      </c>
      <c r="Q28" s="48">
        <v>12755.166927232976</v>
      </c>
      <c r="R28" s="48">
        <v>12845.574268203591</v>
      </c>
      <c r="S28" s="48">
        <v>12832.763106553795</v>
      </c>
      <c r="T28" s="48">
        <v>12750.752489903352</v>
      </c>
      <c r="U28" s="48">
        <v>12490.645386736725</v>
      </c>
      <c r="V28" s="48">
        <v>12413.935392335095</v>
      </c>
      <c r="W28" s="48">
        <v>12498.813460402307</v>
      </c>
      <c r="X28" s="48">
        <v>12532.13541706141</v>
      </c>
      <c r="Y28" s="48">
        <v>12525.56323145125</v>
      </c>
      <c r="Z28" s="48">
        <v>12595.089976201936</v>
      </c>
      <c r="AA28" s="48">
        <v>12664.549435231813</v>
      </c>
      <c r="AB28" s="48">
        <v>12818.692414634288</v>
      </c>
      <c r="AC28" s="48">
        <v>12961.716893753297</v>
      </c>
      <c r="AD28" s="48">
        <v>13035.563265336734</v>
      </c>
      <c r="AE28" s="48">
        <v>13064.203078710636</v>
      </c>
      <c r="AF28" s="48">
        <v>13054.964231458933</v>
      </c>
      <c r="AG28" s="48">
        <v>13112.194978101745</v>
      </c>
      <c r="AH28" s="48">
        <v>13110.29692131809</v>
      </c>
      <c r="AI28" s="48">
        <v>13135.665600559405</v>
      </c>
      <c r="AJ28" s="48">
        <v>13102.199427212847</v>
      </c>
      <c r="AK28" s="48">
        <v>13046.65939182434</v>
      </c>
      <c r="AL28" s="48">
        <v>13119.099146272676</v>
      </c>
      <c r="AM28" s="48">
        <v>13115.229055778054</v>
      </c>
      <c r="AN28" s="48">
        <v>13099.787345708959</v>
      </c>
      <c r="AO28" s="48">
        <v>13061.096934129255</v>
      </c>
      <c r="AP28" s="48">
        <v>13147.868580673776</v>
      </c>
      <c r="AQ28" s="48">
        <v>13200.348601652837</v>
      </c>
      <c r="AR28" s="48">
        <v>13265.62481138244</v>
      </c>
      <c r="AS28" s="48">
        <v>13184.442169463155</v>
      </c>
      <c r="AT28" s="48">
        <v>13242.323474285431</v>
      </c>
      <c r="AU28" s="48">
        <v>13240.811874950285</v>
      </c>
      <c r="AV28" s="48">
        <v>13274.530611711421</v>
      </c>
      <c r="AW28" s="48">
        <v>13209.23887750517</v>
      </c>
      <c r="AX28" s="48">
        <v>13122.370922252987</v>
      </c>
      <c r="AY28" s="48">
        <v>13061.952929069608</v>
      </c>
      <c r="AZ28" s="48">
        <v>12881.853269439312</v>
      </c>
    </row>
    <row r="29" spans="1:52" ht="12" customHeight="1" x14ac:dyDescent="0.45">
      <c r="A29" s="47" t="s">
        <v>31</v>
      </c>
      <c r="B29" s="48">
        <v>69.029916195987127</v>
      </c>
      <c r="C29" s="48">
        <v>85.262889999999985</v>
      </c>
      <c r="D29" s="48">
        <v>81.996589999999983</v>
      </c>
      <c r="E29" s="48">
        <v>45.722359999999995</v>
      </c>
      <c r="F29" s="48">
        <v>63.406169999999996</v>
      </c>
      <c r="G29" s="48">
        <v>60.070573386165769</v>
      </c>
      <c r="H29" s="48">
        <v>63.477630000000005</v>
      </c>
      <c r="I29" s="48">
        <v>66.78783</v>
      </c>
      <c r="J29" s="48">
        <v>61.106169999999992</v>
      </c>
      <c r="K29" s="48">
        <v>47.594479999999983</v>
      </c>
      <c r="L29" s="48">
        <v>60.624034881023938</v>
      </c>
      <c r="M29" s="48">
        <v>67.114274752996153</v>
      </c>
      <c r="N29" s="48">
        <v>62.233682755871591</v>
      </c>
      <c r="O29" s="48">
        <v>56.529108386301886</v>
      </c>
      <c r="P29" s="48">
        <v>67.237622897287267</v>
      </c>
      <c r="Q29" s="48">
        <v>74.755729036311337</v>
      </c>
      <c r="R29" s="48">
        <v>81.704708697310721</v>
      </c>
      <c r="S29" s="48">
        <v>85.391665947414438</v>
      </c>
      <c r="T29" s="48">
        <v>84.421028912194572</v>
      </c>
      <c r="U29" s="48">
        <v>82.651441095020061</v>
      </c>
      <c r="V29" s="48">
        <v>82.380835443066971</v>
      </c>
      <c r="W29" s="48">
        <v>82.073419083513429</v>
      </c>
      <c r="X29" s="48">
        <v>80.803191195774687</v>
      </c>
      <c r="Y29" s="48">
        <v>80.463070639382337</v>
      </c>
      <c r="Z29" s="48">
        <v>78.835724363008737</v>
      </c>
      <c r="AA29" s="48">
        <v>79.183311892028499</v>
      </c>
      <c r="AB29" s="48">
        <v>79.711864571210896</v>
      </c>
      <c r="AC29" s="48">
        <v>80.207183697569306</v>
      </c>
      <c r="AD29" s="48">
        <v>80.311545262292597</v>
      </c>
      <c r="AE29" s="48">
        <v>80.406187599294583</v>
      </c>
      <c r="AF29" s="48">
        <v>79.125044078751756</v>
      </c>
      <c r="AG29" s="48">
        <v>78.641321461413682</v>
      </c>
      <c r="AH29" s="48">
        <v>78.255840413147368</v>
      </c>
      <c r="AI29" s="48">
        <v>77.553963070203807</v>
      </c>
      <c r="AJ29" s="48">
        <v>76.709301373604276</v>
      </c>
      <c r="AK29" s="48">
        <v>76.10685457783066</v>
      </c>
      <c r="AL29" s="48">
        <v>75.909365291521752</v>
      </c>
      <c r="AM29" s="48">
        <v>75.205662335601588</v>
      </c>
      <c r="AN29" s="48">
        <v>74.434124750597022</v>
      </c>
      <c r="AO29" s="48">
        <v>71.692943922808823</v>
      </c>
      <c r="AP29" s="48">
        <v>71.901153685392401</v>
      </c>
      <c r="AQ29" s="48">
        <v>70.621240126054147</v>
      </c>
      <c r="AR29" s="48">
        <v>65.18100699706109</v>
      </c>
      <c r="AS29" s="48">
        <v>66.53569803788551</v>
      </c>
      <c r="AT29" s="48">
        <v>64.91270124822212</v>
      </c>
      <c r="AU29" s="48">
        <v>64.860473359230369</v>
      </c>
      <c r="AV29" s="48">
        <v>64.705943603703957</v>
      </c>
      <c r="AW29" s="48">
        <v>66.530431688514071</v>
      </c>
      <c r="AX29" s="48">
        <v>66.041771770067953</v>
      </c>
      <c r="AY29" s="48">
        <v>65.598736890396395</v>
      </c>
      <c r="AZ29" s="48">
        <v>63.762679011374459</v>
      </c>
    </row>
    <row r="30" spans="1:52" ht="12" customHeight="1" x14ac:dyDescent="0.45">
      <c r="A30" s="49" t="s">
        <v>32</v>
      </c>
      <c r="B30" s="50">
        <v>1089.5126152402813</v>
      </c>
      <c r="C30" s="50">
        <v>1028.2145699999999</v>
      </c>
      <c r="D30" s="50">
        <v>1027.4911700000002</v>
      </c>
      <c r="E30" s="50">
        <v>1555.4721699999996</v>
      </c>
      <c r="F30" s="50">
        <v>1747.8063799999995</v>
      </c>
      <c r="G30" s="50">
        <v>2277.6120802210239</v>
      </c>
      <c r="H30" s="50">
        <v>2370.3396699999998</v>
      </c>
      <c r="I30" s="50">
        <v>2624.813329999999</v>
      </c>
      <c r="J30" s="50">
        <v>2728.8992699999999</v>
      </c>
      <c r="K30" s="50">
        <v>2935.1069099999986</v>
      </c>
      <c r="L30" s="50">
        <v>3118.8883994883645</v>
      </c>
      <c r="M30" s="50">
        <v>3451.04889963286</v>
      </c>
      <c r="N30" s="50">
        <v>3163.007263981091</v>
      </c>
      <c r="O30" s="50">
        <v>3596.4473290771311</v>
      </c>
      <c r="P30" s="50">
        <v>3776.0944718519859</v>
      </c>
      <c r="Q30" s="50">
        <v>3846.3793331407924</v>
      </c>
      <c r="R30" s="50">
        <v>3926.0123665374326</v>
      </c>
      <c r="S30" s="50">
        <v>3956.8886790656743</v>
      </c>
      <c r="T30" s="50">
        <v>3833.4408472823752</v>
      </c>
      <c r="U30" s="50">
        <v>3776.4280397955572</v>
      </c>
      <c r="V30" s="50">
        <v>3749.6461077247955</v>
      </c>
      <c r="W30" s="50">
        <v>3798.0566027440395</v>
      </c>
      <c r="X30" s="50">
        <v>3810.3514301695027</v>
      </c>
      <c r="Y30" s="50">
        <v>3910.1792639762634</v>
      </c>
      <c r="Z30" s="50">
        <v>3933.2310433838106</v>
      </c>
      <c r="AA30" s="50">
        <v>4027.8406835118203</v>
      </c>
      <c r="AB30" s="50">
        <v>4093.0166409351268</v>
      </c>
      <c r="AC30" s="50">
        <v>4173.372897616995</v>
      </c>
      <c r="AD30" s="50">
        <v>4240.8973870243153</v>
      </c>
      <c r="AE30" s="50">
        <v>4277.0483337462401</v>
      </c>
      <c r="AF30" s="50">
        <v>4328.4480191242737</v>
      </c>
      <c r="AG30" s="50">
        <v>4362.8759004032718</v>
      </c>
      <c r="AH30" s="50">
        <v>4405.1417980440992</v>
      </c>
      <c r="AI30" s="50">
        <v>4456.4254521159264</v>
      </c>
      <c r="AJ30" s="50">
        <v>4480.6670125323135</v>
      </c>
      <c r="AK30" s="50">
        <v>4500.3717309438562</v>
      </c>
      <c r="AL30" s="50">
        <v>4538.6982918788963</v>
      </c>
      <c r="AM30" s="50">
        <v>4659.2962827632282</v>
      </c>
      <c r="AN30" s="50">
        <v>4690.2966629752327</v>
      </c>
      <c r="AO30" s="50">
        <v>4843.156161353977</v>
      </c>
      <c r="AP30" s="50">
        <v>5049.5832545180701</v>
      </c>
      <c r="AQ30" s="50">
        <v>5522.6568805640272</v>
      </c>
      <c r="AR30" s="50">
        <v>5856.3381330955335</v>
      </c>
      <c r="AS30" s="50">
        <v>6289.7455723216053</v>
      </c>
      <c r="AT30" s="50">
        <v>6364.8847111889354</v>
      </c>
      <c r="AU30" s="50">
        <v>6506.7170957241424</v>
      </c>
      <c r="AV30" s="50">
        <v>6579.8041675249697</v>
      </c>
      <c r="AW30" s="50">
        <v>6671.2233075802815</v>
      </c>
      <c r="AX30" s="50">
        <v>6752.5937840358174</v>
      </c>
      <c r="AY30" s="50">
        <v>6809.5984475596533</v>
      </c>
      <c r="AZ30" s="50">
        <v>6813.5712054126907</v>
      </c>
    </row>
    <row r="31" spans="1:52" ht="12" customHeight="1" x14ac:dyDescent="0.45">
      <c r="A31" s="47" t="s">
        <v>33</v>
      </c>
      <c r="B31" s="48">
        <v>1089.5126152402813</v>
      </c>
      <c r="C31" s="48">
        <v>1028.2145699999999</v>
      </c>
      <c r="D31" s="48">
        <v>1027.4911700000002</v>
      </c>
      <c r="E31" s="48">
        <v>1555.1901899999996</v>
      </c>
      <c r="F31" s="48">
        <v>1747.6060199999995</v>
      </c>
      <c r="G31" s="48">
        <v>2277.3015667649793</v>
      </c>
      <c r="H31" s="48">
        <v>2370.12437</v>
      </c>
      <c r="I31" s="48">
        <v>2624.5134399999993</v>
      </c>
      <c r="J31" s="48">
        <v>2728.5746599999998</v>
      </c>
      <c r="K31" s="48">
        <v>2934.7070199999985</v>
      </c>
      <c r="L31" s="48">
        <v>3118.4584995315349</v>
      </c>
      <c r="M31" s="48">
        <v>3450.5951055052269</v>
      </c>
      <c r="N31" s="48">
        <v>3162.8162014436898</v>
      </c>
      <c r="O31" s="48">
        <v>3596.3995597218268</v>
      </c>
      <c r="P31" s="48">
        <v>3776.046702398633</v>
      </c>
      <c r="Q31" s="48">
        <v>3846.331564253991</v>
      </c>
      <c r="R31" s="48">
        <v>3925.9645295084397</v>
      </c>
      <c r="S31" s="48">
        <v>3956.8363148872845</v>
      </c>
      <c r="T31" s="48">
        <v>3833.3807970114426</v>
      </c>
      <c r="U31" s="48">
        <v>3776.3458637738318</v>
      </c>
      <c r="V31" s="48">
        <v>3749.4927997485602</v>
      </c>
      <c r="W31" s="48">
        <v>3797.8506392869544</v>
      </c>
      <c r="X31" s="48">
        <v>3810.1185128799193</v>
      </c>
      <c r="Y31" s="48">
        <v>3909.7318141898058</v>
      </c>
      <c r="Z31" s="48">
        <v>3932.7394064278237</v>
      </c>
      <c r="AA31" s="48">
        <v>4027.1983027102865</v>
      </c>
      <c r="AB31" s="48">
        <v>4092.3413601996217</v>
      </c>
      <c r="AC31" s="48">
        <v>4172.6528539201836</v>
      </c>
      <c r="AD31" s="48">
        <v>4240.132843996159</v>
      </c>
      <c r="AE31" s="48">
        <v>4276.2590855773178</v>
      </c>
      <c r="AF31" s="48">
        <v>4327.628798296214</v>
      </c>
      <c r="AG31" s="48">
        <v>4362.0394889548743</v>
      </c>
      <c r="AH31" s="48">
        <v>4404.3493213814809</v>
      </c>
      <c r="AI31" s="48">
        <v>4455.6193545852011</v>
      </c>
      <c r="AJ31" s="48">
        <v>4479.8569947845681</v>
      </c>
      <c r="AK31" s="48">
        <v>4499.5681581997696</v>
      </c>
      <c r="AL31" s="48">
        <v>4537.8922664556831</v>
      </c>
      <c r="AM31" s="48">
        <v>4658.4890101672063</v>
      </c>
      <c r="AN31" s="48">
        <v>4689.4916758300196</v>
      </c>
      <c r="AO31" s="48">
        <v>4842.3536577302775</v>
      </c>
      <c r="AP31" s="48">
        <v>5048.7803604944129</v>
      </c>
      <c r="AQ31" s="48">
        <v>5521.8593583685424</v>
      </c>
      <c r="AR31" s="48">
        <v>5855.5409836421131</v>
      </c>
      <c r="AS31" s="48">
        <v>6288.9621985291169</v>
      </c>
      <c r="AT31" s="48">
        <v>6364.0958956127406</v>
      </c>
      <c r="AU31" s="48">
        <v>6505.9334779871842</v>
      </c>
      <c r="AV31" s="48">
        <v>6579.0116982552945</v>
      </c>
      <c r="AW31" s="48">
        <v>6670.4263669992843</v>
      </c>
      <c r="AX31" s="48">
        <v>6751.7930941713794</v>
      </c>
      <c r="AY31" s="48">
        <v>6808.7879627372822</v>
      </c>
      <c r="AZ31" s="48">
        <v>6812.7497299659135</v>
      </c>
    </row>
    <row r="32" spans="1:52" ht="12" customHeight="1" x14ac:dyDescent="0.45">
      <c r="A32" s="47" t="s">
        <v>34</v>
      </c>
      <c r="B32" s="48">
        <v>0</v>
      </c>
      <c r="C32" s="48">
        <v>0</v>
      </c>
      <c r="D32" s="48">
        <v>0</v>
      </c>
      <c r="E32" s="48">
        <v>0.28198000000000761</v>
      </c>
      <c r="F32" s="48">
        <v>0.20035999999999518</v>
      </c>
      <c r="G32" s="48">
        <v>0.31051345604453146</v>
      </c>
      <c r="H32" s="48">
        <v>0.21530000000000246</v>
      </c>
      <c r="I32" s="48">
        <v>0.29989000000000465</v>
      </c>
      <c r="J32" s="48">
        <v>0.32461000000000295</v>
      </c>
      <c r="K32" s="48">
        <v>0.39988999999999963</v>
      </c>
      <c r="L32" s="48">
        <v>0.4298999568295247</v>
      </c>
      <c r="M32" s="48">
        <v>0.45379412763320243</v>
      </c>
      <c r="N32" s="48">
        <v>0.19106253740104634</v>
      </c>
      <c r="O32" s="48">
        <v>4.7769355304399928E-2</v>
      </c>
      <c r="P32" s="48">
        <v>4.7769453352779635E-2</v>
      </c>
      <c r="Q32" s="48">
        <v>4.7768886801442235E-2</v>
      </c>
      <c r="R32" s="48">
        <v>4.7837028993086013E-2</v>
      </c>
      <c r="S32" s="48">
        <v>5.2364178389758674E-2</v>
      </c>
      <c r="T32" s="48">
        <v>6.0050270932513507E-2</v>
      </c>
      <c r="U32" s="48">
        <v>8.2176021725342732E-2</v>
      </c>
      <c r="V32" s="48">
        <v>0.15330797623529954</v>
      </c>
      <c r="W32" s="48">
        <v>0.20596345708508071</v>
      </c>
      <c r="X32" s="48">
        <v>0.2329172895835436</v>
      </c>
      <c r="Y32" s="48">
        <v>0.44744978645769923</v>
      </c>
      <c r="Z32" s="48">
        <v>0.49163695598696538</v>
      </c>
      <c r="AA32" s="48">
        <v>0.64238080153370258</v>
      </c>
      <c r="AB32" s="48">
        <v>0.67528073550521661</v>
      </c>
      <c r="AC32" s="48">
        <v>0.72004369681161495</v>
      </c>
      <c r="AD32" s="48">
        <v>0.76454302815666497</v>
      </c>
      <c r="AE32" s="48">
        <v>0.78924816892212257</v>
      </c>
      <c r="AF32" s="48">
        <v>0.81922082806012997</v>
      </c>
      <c r="AG32" s="48">
        <v>0.83641144839705583</v>
      </c>
      <c r="AH32" s="48">
        <v>0.79247666261822658</v>
      </c>
      <c r="AI32" s="48">
        <v>0.8060975307252578</v>
      </c>
      <c r="AJ32" s="48">
        <v>0.81001774774518986</v>
      </c>
      <c r="AK32" s="48">
        <v>0.80357274408615542</v>
      </c>
      <c r="AL32" s="48">
        <v>0.80602542321326143</v>
      </c>
      <c r="AM32" s="48">
        <v>0.80727259602214785</v>
      </c>
      <c r="AN32" s="48">
        <v>0.80498714521323489</v>
      </c>
      <c r="AO32" s="48">
        <v>0.8025036236992743</v>
      </c>
      <c r="AP32" s="48">
        <v>0.80289402365759854</v>
      </c>
      <c r="AQ32" s="48">
        <v>0.79752219548523462</v>
      </c>
      <c r="AR32" s="48">
        <v>0.79714945342070787</v>
      </c>
      <c r="AS32" s="48">
        <v>0.7833737924881663</v>
      </c>
      <c r="AT32" s="48">
        <v>0.78881557619489528</v>
      </c>
      <c r="AU32" s="48">
        <v>0.78361773695817438</v>
      </c>
      <c r="AV32" s="48">
        <v>0.79246926967477604</v>
      </c>
      <c r="AW32" s="48">
        <v>0.79694058099692655</v>
      </c>
      <c r="AX32" s="48">
        <v>0.80068986443798462</v>
      </c>
      <c r="AY32" s="48">
        <v>0.81048482237075636</v>
      </c>
      <c r="AZ32" s="48">
        <v>0.8214754467769857</v>
      </c>
    </row>
    <row r="33" spans="1:53" ht="12" customHeight="1" x14ac:dyDescent="0.45">
      <c r="A33" s="49" t="s">
        <v>35</v>
      </c>
      <c r="B33" s="50">
        <v>154.72345987439803</v>
      </c>
      <c r="C33" s="50">
        <v>167.70466000000002</v>
      </c>
      <c r="D33" s="50">
        <v>142.85265999999999</v>
      </c>
      <c r="E33" s="50">
        <v>140.70474999999999</v>
      </c>
      <c r="F33" s="50">
        <v>235.36664999999999</v>
      </c>
      <c r="G33" s="50">
        <v>229.50808763362878</v>
      </c>
      <c r="H33" s="50">
        <v>242.00328999999996</v>
      </c>
      <c r="I33" s="50">
        <v>232.31138999999996</v>
      </c>
      <c r="J33" s="50">
        <v>211.50409999999997</v>
      </c>
      <c r="K33" s="50">
        <v>167.31303</v>
      </c>
      <c r="L33" s="50">
        <v>194.42064382825242</v>
      </c>
      <c r="M33" s="50">
        <v>201.89653380592694</v>
      </c>
      <c r="N33" s="50">
        <v>217.04076512724072</v>
      </c>
      <c r="O33" s="50">
        <v>206.24230647659326</v>
      </c>
      <c r="P33" s="50">
        <v>221.8410683087441</v>
      </c>
      <c r="Q33" s="50">
        <v>268.03465974374069</v>
      </c>
      <c r="R33" s="50">
        <v>261.83045311099892</v>
      </c>
      <c r="S33" s="50">
        <v>253.63495462607852</v>
      </c>
      <c r="T33" s="50">
        <v>252.81000822566426</v>
      </c>
      <c r="U33" s="50">
        <v>250.85815799396744</v>
      </c>
      <c r="V33" s="50">
        <v>252.81853906943198</v>
      </c>
      <c r="W33" s="50">
        <v>254.83266901683342</v>
      </c>
      <c r="X33" s="50">
        <v>260.90454655474673</v>
      </c>
      <c r="Y33" s="50">
        <v>260.99475759528951</v>
      </c>
      <c r="Z33" s="50">
        <v>263.84432350850352</v>
      </c>
      <c r="AA33" s="50">
        <v>267.22112466272853</v>
      </c>
      <c r="AB33" s="50">
        <v>271.74994181403031</v>
      </c>
      <c r="AC33" s="50">
        <v>276.91173304386547</v>
      </c>
      <c r="AD33" s="50">
        <v>287.46092834034545</v>
      </c>
      <c r="AE33" s="50">
        <v>291.43004539917922</v>
      </c>
      <c r="AF33" s="50">
        <v>296.98863508821682</v>
      </c>
      <c r="AG33" s="50">
        <v>300.20040947591832</v>
      </c>
      <c r="AH33" s="50">
        <v>309.00513260700399</v>
      </c>
      <c r="AI33" s="50">
        <v>321.54647159697299</v>
      </c>
      <c r="AJ33" s="50">
        <v>327.04801025443459</v>
      </c>
      <c r="AK33" s="50">
        <v>331.22672165799054</v>
      </c>
      <c r="AL33" s="50">
        <v>337.25015525175024</v>
      </c>
      <c r="AM33" s="50">
        <v>349.05359804680694</v>
      </c>
      <c r="AN33" s="50">
        <v>363.16846136656898</v>
      </c>
      <c r="AO33" s="50">
        <v>387.40613644835781</v>
      </c>
      <c r="AP33" s="50">
        <v>427.1332070029224</v>
      </c>
      <c r="AQ33" s="50">
        <v>481.1274606450682</v>
      </c>
      <c r="AR33" s="50">
        <v>541.55647143102169</v>
      </c>
      <c r="AS33" s="50">
        <v>632.92080713297639</v>
      </c>
      <c r="AT33" s="50">
        <v>666.71531702350819</v>
      </c>
      <c r="AU33" s="50">
        <v>669.56224448049193</v>
      </c>
      <c r="AV33" s="50">
        <v>680.68047322182497</v>
      </c>
      <c r="AW33" s="50">
        <v>758.28195378492251</v>
      </c>
      <c r="AX33" s="50">
        <v>767.86181935363709</v>
      </c>
      <c r="AY33" s="50">
        <v>796.13812204256294</v>
      </c>
      <c r="AZ33" s="50">
        <v>858.92660514599072</v>
      </c>
    </row>
    <row r="34" spans="1:53" ht="12" customHeight="1" x14ac:dyDescent="0.45">
      <c r="A34" s="54" t="s">
        <v>36</v>
      </c>
      <c r="B34" s="55">
        <v>6862.3347398811138</v>
      </c>
      <c r="C34" s="55">
        <v>6995.4953099999966</v>
      </c>
      <c r="D34" s="55">
        <v>7021.0726299999969</v>
      </c>
      <c r="E34" s="55">
        <v>6905.2040100000022</v>
      </c>
      <c r="F34" s="55">
        <v>7106.0100099999945</v>
      </c>
      <c r="G34" s="55">
        <v>7224.827970197136</v>
      </c>
      <c r="H34" s="55">
        <v>7305.1602999999986</v>
      </c>
      <c r="I34" s="55">
        <v>7492.4876300000014</v>
      </c>
      <c r="J34" s="55">
        <v>7217.5626699999984</v>
      </c>
      <c r="K34" s="55">
        <v>6125.7443200000007</v>
      </c>
      <c r="L34" s="55">
        <v>6220.2918057360921</v>
      </c>
      <c r="M34" s="55">
        <v>6301.030617723377</v>
      </c>
      <c r="N34" s="55">
        <v>6054.3277244707515</v>
      </c>
      <c r="O34" s="55">
        <v>5717.4431904817011</v>
      </c>
      <c r="P34" s="55">
        <v>5726.0436203356121</v>
      </c>
      <c r="Q34" s="55">
        <v>5776.3644758647906</v>
      </c>
      <c r="R34" s="55">
        <v>5727.0914019369256</v>
      </c>
      <c r="S34" s="55">
        <v>5627.7911227908298</v>
      </c>
      <c r="T34" s="55">
        <v>5451.2346604092254</v>
      </c>
      <c r="U34" s="55">
        <v>5356.5722296578078</v>
      </c>
      <c r="V34" s="55">
        <v>5362.3721930383344</v>
      </c>
      <c r="W34" s="55">
        <v>5313.6328374067716</v>
      </c>
      <c r="X34" s="55">
        <v>5333.576527224699</v>
      </c>
      <c r="Y34" s="55">
        <v>5286.625321844368</v>
      </c>
      <c r="Z34" s="55">
        <v>5283.9767463928347</v>
      </c>
      <c r="AA34" s="55">
        <v>5251.3720613879304</v>
      </c>
      <c r="AB34" s="55">
        <v>5257.4653761935051</v>
      </c>
      <c r="AC34" s="55">
        <v>5301.8897632839235</v>
      </c>
      <c r="AD34" s="55">
        <v>5420.170830373846</v>
      </c>
      <c r="AE34" s="55">
        <v>5485.1366811716634</v>
      </c>
      <c r="AF34" s="55">
        <v>5594.7222423065396</v>
      </c>
      <c r="AG34" s="55">
        <v>5668.5420022904709</v>
      </c>
      <c r="AH34" s="55">
        <v>5779.995684663857</v>
      </c>
      <c r="AI34" s="55">
        <v>5852.3870587602332</v>
      </c>
      <c r="AJ34" s="55">
        <v>5933.4695686202158</v>
      </c>
      <c r="AK34" s="55">
        <v>6026.4994261002939</v>
      </c>
      <c r="AL34" s="55">
        <v>6068.5829606931702</v>
      </c>
      <c r="AM34" s="55">
        <v>6177.427151247075</v>
      </c>
      <c r="AN34" s="55">
        <v>6274.7668045794953</v>
      </c>
      <c r="AO34" s="55">
        <v>6417.4087550021977</v>
      </c>
      <c r="AP34" s="55">
        <v>6518.5025572719933</v>
      </c>
      <c r="AQ34" s="55">
        <v>6636.6531678810043</v>
      </c>
      <c r="AR34" s="55">
        <v>6839.9037684334398</v>
      </c>
      <c r="AS34" s="55">
        <v>7070.1184039978561</v>
      </c>
      <c r="AT34" s="55">
        <v>7228.5046896524818</v>
      </c>
      <c r="AU34" s="55">
        <v>7369.2183900026876</v>
      </c>
      <c r="AV34" s="55">
        <v>7517.2657557098555</v>
      </c>
      <c r="AW34" s="55">
        <v>7821.836548135574</v>
      </c>
      <c r="AX34" s="55">
        <v>8052.9178523344472</v>
      </c>
      <c r="AY34" s="55">
        <v>8279.2271471159183</v>
      </c>
      <c r="AZ34" s="55">
        <v>8647.3191243026031</v>
      </c>
    </row>
    <row r="35" spans="1:53" ht="12" customHeight="1" x14ac:dyDescent="0.45">
      <c r="A35" s="43" t="s">
        <v>38</v>
      </c>
      <c r="B35" s="44">
        <v>44598.020573602407</v>
      </c>
      <c r="C35" s="44">
        <v>44820.915799357681</v>
      </c>
      <c r="D35" s="44">
        <v>43746.745438999395</v>
      </c>
      <c r="E35" s="44">
        <v>45102.014847887156</v>
      </c>
      <c r="F35" s="44">
        <v>45679.19316715857</v>
      </c>
      <c r="G35" s="44">
        <v>46454.691322401719</v>
      </c>
      <c r="H35" s="44">
        <v>45178.343552796345</v>
      </c>
      <c r="I35" s="44">
        <v>46387.978172797171</v>
      </c>
      <c r="J35" s="44">
        <v>45188.506407424189</v>
      </c>
      <c r="K35" s="44">
        <v>36582.446546023413</v>
      </c>
      <c r="L35" s="44">
        <v>37498.435022573191</v>
      </c>
      <c r="M35" s="44">
        <v>37823.72237624813</v>
      </c>
      <c r="N35" s="44">
        <v>35682.957665395603</v>
      </c>
      <c r="O35" s="44">
        <v>34328.588160428502</v>
      </c>
      <c r="P35" s="44">
        <v>33867.82917802572</v>
      </c>
      <c r="Q35" s="44">
        <v>33844.02427009528</v>
      </c>
      <c r="R35" s="44">
        <v>33973.803043455686</v>
      </c>
      <c r="S35" s="44">
        <v>33693.348342802492</v>
      </c>
      <c r="T35" s="44">
        <v>32844.348730392179</v>
      </c>
      <c r="U35" s="44">
        <v>32159.708084344002</v>
      </c>
      <c r="V35" s="44">
        <v>31929.646633556971</v>
      </c>
      <c r="W35" s="44">
        <v>31952.360385073902</v>
      </c>
      <c r="X35" s="44">
        <v>31879.016914639433</v>
      </c>
      <c r="Y35" s="44">
        <v>31552.791094405813</v>
      </c>
      <c r="Z35" s="44">
        <v>31515.961038786387</v>
      </c>
      <c r="AA35" s="44">
        <v>31434.622562136872</v>
      </c>
      <c r="AB35" s="44">
        <v>31700.236827619941</v>
      </c>
      <c r="AC35" s="44">
        <v>31879.755907271137</v>
      </c>
      <c r="AD35" s="44">
        <v>32090.134051610999</v>
      </c>
      <c r="AE35" s="44">
        <v>32206.662743563742</v>
      </c>
      <c r="AF35" s="44">
        <v>32192.960325147884</v>
      </c>
      <c r="AG35" s="44">
        <v>32295.262438103611</v>
      </c>
      <c r="AH35" s="44">
        <v>32286.336363306815</v>
      </c>
      <c r="AI35" s="44">
        <v>32221.592190117015</v>
      </c>
      <c r="AJ35" s="44">
        <v>32085.517971011235</v>
      </c>
      <c r="AK35" s="44">
        <v>32023.743702151944</v>
      </c>
      <c r="AL35" s="44">
        <v>32142.355412484769</v>
      </c>
      <c r="AM35" s="44">
        <v>32228.444351391125</v>
      </c>
      <c r="AN35" s="44">
        <v>32231.441799900444</v>
      </c>
      <c r="AO35" s="44">
        <v>32220.201101274204</v>
      </c>
      <c r="AP35" s="44">
        <v>32246.431021760331</v>
      </c>
      <c r="AQ35" s="44">
        <v>32294.355167290269</v>
      </c>
      <c r="AR35" s="44">
        <v>32332.40700762935</v>
      </c>
      <c r="AS35" s="44">
        <v>32255.130257229852</v>
      </c>
      <c r="AT35" s="44">
        <v>32318.106659609952</v>
      </c>
      <c r="AU35" s="44">
        <v>32436.079188354095</v>
      </c>
      <c r="AV35" s="44">
        <v>32652.371392121371</v>
      </c>
      <c r="AW35" s="44">
        <v>32543.337979042764</v>
      </c>
      <c r="AX35" s="44">
        <v>32593.467193379562</v>
      </c>
      <c r="AY35" s="44">
        <v>32690.287480723047</v>
      </c>
      <c r="AZ35" s="44">
        <v>32627.806892861161</v>
      </c>
    </row>
    <row r="36" spans="1:53" ht="12" customHeight="1" x14ac:dyDescent="0.45">
      <c r="A36" s="56" t="s">
        <v>132</v>
      </c>
      <c r="B36" s="30">
        <v>20747.392463326327</v>
      </c>
      <c r="C36" s="30">
        <v>19946.808803569598</v>
      </c>
      <c r="D36" s="30">
        <v>19732.78918781591</v>
      </c>
      <c r="E36" s="30">
        <v>19567.921949759075</v>
      </c>
      <c r="F36" s="30">
        <v>20347.004583990958</v>
      </c>
      <c r="G36" s="30">
        <v>19720.120551263481</v>
      </c>
      <c r="H36" s="30">
        <v>20807.905278988332</v>
      </c>
      <c r="I36" s="30">
        <v>21293.908282824545</v>
      </c>
      <c r="J36" s="30">
        <v>18680.997811423214</v>
      </c>
      <c r="K36" s="30">
        <v>14786.403360865173</v>
      </c>
      <c r="L36" s="30">
        <v>14035.921261368459</v>
      </c>
      <c r="M36" s="30">
        <v>14158.582671171558</v>
      </c>
      <c r="N36" s="30">
        <v>12357.29872314062</v>
      </c>
      <c r="O36" s="30">
        <v>11735.630770497552</v>
      </c>
      <c r="P36" s="30">
        <v>11336.977278782724</v>
      </c>
      <c r="Q36" s="30">
        <v>11568.262086348186</v>
      </c>
      <c r="R36" s="30">
        <v>11701.926410073318</v>
      </c>
      <c r="S36" s="30">
        <v>11589.529750679712</v>
      </c>
      <c r="T36" s="30">
        <v>11121.893301709802</v>
      </c>
      <c r="U36" s="30">
        <v>10886.732891548003</v>
      </c>
      <c r="V36" s="30">
        <v>10801.917080259278</v>
      </c>
      <c r="W36" s="30">
        <v>10830.616363223902</v>
      </c>
      <c r="X36" s="30">
        <v>10787.023074951749</v>
      </c>
      <c r="Y36" s="30">
        <v>10724.01396685498</v>
      </c>
      <c r="Z36" s="30">
        <v>10724.541742519084</v>
      </c>
      <c r="AA36" s="30">
        <v>10766.74632794575</v>
      </c>
      <c r="AB36" s="30">
        <v>10860.537376725721</v>
      </c>
      <c r="AC36" s="30">
        <v>10952.341057682706</v>
      </c>
      <c r="AD36" s="30">
        <v>11051.78635508465</v>
      </c>
      <c r="AE36" s="30">
        <v>11074.596872821347</v>
      </c>
      <c r="AF36" s="30">
        <v>11068.320644862957</v>
      </c>
      <c r="AG36" s="30">
        <v>11091.763932904856</v>
      </c>
      <c r="AH36" s="30">
        <v>11077.797836269043</v>
      </c>
      <c r="AI36" s="30">
        <v>11011.088347250934</v>
      </c>
      <c r="AJ36" s="30">
        <v>10940.305054793907</v>
      </c>
      <c r="AK36" s="30">
        <v>10883.333483721442</v>
      </c>
      <c r="AL36" s="30">
        <v>10889.309303795902</v>
      </c>
      <c r="AM36" s="30">
        <v>10889.997185513415</v>
      </c>
      <c r="AN36" s="30">
        <v>10848.81045782661</v>
      </c>
      <c r="AO36" s="30">
        <v>10776.977117354738</v>
      </c>
      <c r="AP36" s="30">
        <v>10698.271411732287</v>
      </c>
      <c r="AQ36" s="30">
        <v>10614.361001223559</v>
      </c>
      <c r="AR36" s="30">
        <v>10528.610938675645</v>
      </c>
      <c r="AS36" s="30">
        <v>10404.757134618701</v>
      </c>
      <c r="AT36" s="30">
        <v>10378.58141575537</v>
      </c>
      <c r="AU36" s="30">
        <v>10417.590644755137</v>
      </c>
      <c r="AV36" s="30">
        <v>10465.699176506569</v>
      </c>
      <c r="AW36" s="30">
        <v>10342.207302726947</v>
      </c>
      <c r="AX36" s="30">
        <v>10384.675687544855</v>
      </c>
      <c r="AY36" s="30">
        <v>10387.247982636833</v>
      </c>
      <c r="AZ36" s="30">
        <v>10339.069633574209</v>
      </c>
    </row>
    <row r="37" spans="1:53" ht="12" customHeight="1" x14ac:dyDescent="0.45">
      <c r="A37" s="183" t="s">
        <v>133</v>
      </c>
      <c r="B37" s="176">
        <v>13067.010421232459</v>
      </c>
      <c r="C37" s="176">
        <v>14046.280092663017</v>
      </c>
      <c r="D37" s="176">
        <v>13450.080488960162</v>
      </c>
      <c r="E37" s="176">
        <v>15038.770632023441</v>
      </c>
      <c r="F37" s="176">
        <v>14798.828634246622</v>
      </c>
      <c r="G37" s="176">
        <v>16296.543469175735</v>
      </c>
      <c r="H37" s="176">
        <v>13918.50157463574</v>
      </c>
      <c r="I37" s="176">
        <v>14277.781768086599</v>
      </c>
      <c r="J37" s="176">
        <v>16181.661208164354</v>
      </c>
      <c r="K37" s="176">
        <v>12975.77153441018</v>
      </c>
      <c r="L37" s="176">
        <v>14278.563626101939</v>
      </c>
      <c r="M37" s="176">
        <v>14301.968320022954</v>
      </c>
      <c r="N37" s="176">
        <v>14288.968496575269</v>
      </c>
      <c r="O37" s="176">
        <v>14183.530916568985</v>
      </c>
      <c r="P37" s="176">
        <v>14191.000578625619</v>
      </c>
      <c r="Q37" s="176">
        <v>13765.194899411199</v>
      </c>
      <c r="R37" s="176">
        <v>13649.772148892591</v>
      </c>
      <c r="S37" s="176">
        <v>13441.783766948067</v>
      </c>
      <c r="T37" s="176">
        <v>13144.309960256545</v>
      </c>
      <c r="U37" s="176">
        <v>12849.464439995681</v>
      </c>
      <c r="V37" s="176">
        <v>12750.735408093555</v>
      </c>
      <c r="W37" s="176">
        <v>12715.502549665282</v>
      </c>
      <c r="X37" s="176">
        <v>12675.083706580705</v>
      </c>
      <c r="Y37" s="176">
        <v>12446.165558633209</v>
      </c>
      <c r="Z37" s="176">
        <v>12410.936151111755</v>
      </c>
      <c r="AA37" s="176">
        <v>12276.291809127069</v>
      </c>
      <c r="AB37" s="176">
        <v>12404.979899368167</v>
      </c>
      <c r="AC37" s="176">
        <v>12447.793002723374</v>
      </c>
      <c r="AD37" s="176">
        <v>12501.579839856155</v>
      </c>
      <c r="AE37" s="176">
        <v>12577.303413997482</v>
      </c>
      <c r="AF37" s="176">
        <v>12569.809059763518</v>
      </c>
      <c r="AG37" s="176">
        <v>12628.158320445784</v>
      </c>
      <c r="AH37" s="176">
        <v>12625.045883952827</v>
      </c>
      <c r="AI37" s="176">
        <v>12606.351649085189</v>
      </c>
      <c r="AJ37" s="176">
        <v>12561.424895206512</v>
      </c>
      <c r="AK37" s="176">
        <v>12563.337764972124</v>
      </c>
      <c r="AL37" s="176">
        <v>12637.794407676192</v>
      </c>
      <c r="AM37" s="176">
        <v>12696.957995066772</v>
      </c>
      <c r="AN37" s="176">
        <v>12732.603495484682</v>
      </c>
      <c r="AO37" s="176">
        <v>12781.88556141333</v>
      </c>
      <c r="AP37" s="176">
        <v>12851.557365115406</v>
      </c>
      <c r="AQ37" s="176">
        <v>12934.783252660101</v>
      </c>
      <c r="AR37" s="176">
        <v>13029.330673446277</v>
      </c>
      <c r="AS37" s="176">
        <v>13046.893101152478</v>
      </c>
      <c r="AT37" s="176">
        <v>13118.442231014395</v>
      </c>
      <c r="AU37" s="176">
        <v>13140.214106299878</v>
      </c>
      <c r="AV37" s="176">
        <v>13273.188502157624</v>
      </c>
      <c r="AW37" s="176">
        <v>13289.242761722457</v>
      </c>
      <c r="AX37" s="176">
        <v>13285.00004724507</v>
      </c>
      <c r="AY37" s="176">
        <v>13367.552635908793</v>
      </c>
      <c r="AZ37" s="176">
        <v>13366.745279740748</v>
      </c>
    </row>
    <row r="38" spans="1:53" ht="12" customHeight="1" x14ac:dyDescent="0.45">
      <c r="A38" s="57" t="s">
        <v>134</v>
      </c>
      <c r="B38" s="32">
        <v>10783.617689043616</v>
      </c>
      <c r="C38" s="32">
        <v>10827.826903125067</v>
      </c>
      <c r="D38" s="32">
        <v>10563.875762223328</v>
      </c>
      <c r="E38" s="32">
        <v>10495.322266104637</v>
      </c>
      <c r="F38" s="32">
        <v>10533.359948920988</v>
      </c>
      <c r="G38" s="32">
        <v>10438.027301962506</v>
      </c>
      <c r="H38" s="32">
        <v>10451.936699172267</v>
      </c>
      <c r="I38" s="32">
        <v>10816.288121886024</v>
      </c>
      <c r="J38" s="32">
        <v>10325.847387836619</v>
      </c>
      <c r="K38" s="32">
        <v>8820.27165074806</v>
      </c>
      <c r="L38" s="32">
        <v>9183.9501351027975</v>
      </c>
      <c r="M38" s="32">
        <v>9363.1713850536198</v>
      </c>
      <c r="N38" s="32">
        <v>9036.6904456797092</v>
      </c>
      <c r="O38" s="32">
        <v>8409.4264733619621</v>
      </c>
      <c r="P38" s="32">
        <v>8339.8513206173775</v>
      </c>
      <c r="Q38" s="32">
        <v>8510.5672843358916</v>
      </c>
      <c r="R38" s="32">
        <v>8622.1044844897751</v>
      </c>
      <c r="S38" s="32">
        <v>8662.0348251747091</v>
      </c>
      <c r="T38" s="32">
        <v>8578.1454684258315</v>
      </c>
      <c r="U38" s="32">
        <v>8423.5107528003173</v>
      </c>
      <c r="V38" s="32">
        <v>8376.9941452041403</v>
      </c>
      <c r="W38" s="32">
        <v>8406.2414721847181</v>
      </c>
      <c r="X38" s="32">
        <v>8416.9101331069778</v>
      </c>
      <c r="Y38" s="32">
        <v>8382.6115689176258</v>
      </c>
      <c r="Z38" s="32">
        <v>8380.4831451555456</v>
      </c>
      <c r="AA38" s="32">
        <v>8391.5844250640494</v>
      </c>
      <c r="AB38" s="32">
        <v>8434.7195515260519</v>
      </c>
      <c r="AC38" s="32">
        <v>8479.6218468650568</v>
      </c>
      <c r="AD38" s="32">
        <v>8536.7678566701925</v>
      </c>
      <c r="AE38" s="32">
        <v>8554.7624567449147</v>
      </c>
      <c r="AF38" s="32">
        <v>8554.8306205214103</v>
      </c>
      <c r="AG38" s="32">
        <v>8575.3401847529713</v>
      </c>
      <c r="AH38" s="32">
        <v>8583.4926430849446</v>
      </c>
      <c r="AI38" s="32">
        <v>8604.152193780892</v>
      </c>
      <c r="AJ38" s="32">
        <v>8583.7880210108178</v>
      </c>
      <c r="AK38" s="32">
        <v>8577.0724534583769</v>
      </c>
      <c r="AL38" s="32">
        <v>8615.2517010126721</v>
      </c>
      <c r="AM38" s="32">
        <v>8641.4891708109335</v>
      </c>
      <c r="AN38" s="32">
        <v>8650.0278465891552</v>
      </c>
      <c r="AO38" s="32">
        <v>8661.3384225061345</v>
      </c>
      <c r="AP38" s="32">
        <v>8696.6022449126358</v>
      </c>
      <c r="AQ38" s="32">
        <v>8745.2109134066104</v>
      </c>
      <c r="AR38" s="32">
        <v>8774.46539550743</v>
      </c>
      <c r="AS38" s="32">
        <v>8803.4800214586721</v>
      </c>
      <c r="AT38" s="32">
        <v>8821.0830128401867</v>
      </c>
      <c r="AU38" s="32">
        <v>8878.2744372990801</v>
      </c>
      <c r="AV38" s="32">
        <v>8913.4837134571808</v>
      </c>
      <c r="AW38" s="32">
        <v>8911.8879145933588</v>
      </c>
      <c r="AX38" s="32">
        <v>8923.7914585896378</v>
      </c>
      <c r="AY38" s="32">
        <v>8935.4868621774203</v>
      </c>
      <c r="AZ38" s="32">
        <v>8921.9919795462065</v>
      </c>
    </row>
    <row r="40" spans="1:53" ht="12" customHeight="1" x14ac:dyDescent="0.45">
      <c r="A40" s="138" t="s">
        <v>39</v>
      </c>
      <c r="B40" s="28"/>
      <c r="C40" s="28"/>
      <c r="D40" s="28"/>
      <c r="E40" s="28"/>
      <c r="F40" s="28"/>
      <c r="G40" s="28"/>
      <c r="H40" s="28"/>
      <c r="I40" s="28"/>
      <c r="J40" s="28"/>
      <c r="K40" s="28"/>
      <c r="L40" s="28"/>
      <c r="M40" s="28"/>
      <c r="N40" s="28"/>
      <c r="O40" s="28"/>
      <c r="P40" s="28"/>
      <c r="Q40" s="28"/>
      <c r="R40" s="28"/>
      <c r="S40" s="28"/>
      <c r="T40" s="28"/>
      <c r="U40" s="28"/>
      <c r="V40" s="28"/>
      <c r="W40" s="28"/>
      <c r="X40" s="28"/>
      <c r="Y40" s="28"/>
      <c r="Z40" s="28"/>
      <c r="AA40" s="28"/>
      <c r="AB40" s="28"/>
      <c r="AC40" s="28"/>
      <c r="AD40" s="28"/>
      <c r="AE40" s="28"/>
      <c r="AF40" s="28"/>
      <c r="AG40" s="28"/>
      <c r="AH40" s="28"/>
      <c r="AI40" s="28"/>
      <c r="AJ40" s="28"/>
      <c r="AK40" s="28"/>
      <c r="AL40" s="28"/>
      <c r="AM40" s="28"/>
      <c r="AN40" s="28"/>
      <c r="AO40" s="28"/>
      <c r="AP40" s="28"/>
      <c r="AQ40" s="28"/>
      <c r="AR40" s="28"/>
      <c r="AS40" s="28"/>
      <c r="AT40" s="28"/>
      <c r="AU40" s="28"/>
      <c r="AV40" s="28"/>
      <c r="AW40" s="28"/>
      <c r="AX40" s="28"/>
      <c r="AY40" s="28"/>
      <c r="AZ40" s="28"/>
    </row>
    <row r="41" spans="1:53" ht="12" customHeight="1" x14ac:dyDescent="0.45">
      <c r="A41" s="43" t="s">
        <v>40</v>
      </c>
      <c r="B41" s="44">
        <v>256275.55930415337</v>
      </c>
      <c r="C41" s="44">
        <v>252625.48379375631</v>
      </c>
      <c r="D41" s="44">
        <v>248925.97813927682</v>
      </c>
      <c r="E41" s="44">
        <v>254277.5412707802</v>
      </c>
      <c r="F41" s="44">
        <v>261875.4348662812</v>
      </c>
      <c r="G41" s="44">
        <v>262198.21386441326</v>
      </c>
      <c r="H41" s="44">
        <v>262530.41422545322</v>
      </c>
      <c r="I41" s="44">
        <v>272736.38189473323</v>
      </c>
      <c r="J41" s="44">
        <v>262252.23146546463</v>
      </c>
      <c r="K41" s="44">
        <v>210991.05234571666</v>
      </c>
      <c r="L41" s="44">
        <v>214868.14846052905</v>
      </c>
      <c r="M41" s="44">
        <v>215987.48430846879</v>
      </c>
      <c r="N41" s="44">
        <v>202814.66866766426</v>
      </c>
      <c r="O41" s="44">
        <v>193906.85045195874</v>
      </c>
      <c r="P41" s="44">
        <v>196089.75693725207</v>
      </c>
      <c r="Q41" s="44">
        <v>195253.40447415828</v>
      </c>
      <c r="R41" s="44">
        <v>197458.15144705042</v>
      </c>
      <c r="S41" s="44">
        <v>197442.1953177359</v>
      </c>
      <c r="T41" s="44">
        <v>195526.5720874535</v>
      </c>
      <c r="U41" s="44">
        <v>193917.32870875119</v>
      </c>
      <c r="V41" s="44">
        <v>193143.11275814159</v>
      </c>
      <c r="W41" s="44">
        <v>193773.73713563185</v>
      </c>
      <c r="X41" s="44">
        <v>194540.67661009499</v>
      </c>
      <c r="Y41" s="44">
        <v>193077.66237087373</v>
      </c>
      <c r="Z41" s="44">
        <v>193101.28539231102</v>
      </c>
      <c r="AA41" s="44">
        <v>193426.206041356</v>
      </c>
      <c r="AB41" s="44">
        <v>195418.97480887416</v>
      </c>
      <c r="AC41" s="44">
        <v>196838.59505595863</v>
      </c>
      <c r="AD41" s="44">
        <v>198187.48685286607</v>
      </c>
      <c r="AE41" s="44">
        <v>199320.72641016397</v>
      </c>
      <c r="AF41" s="44">
        <v>199035.43903649261</v>
      </c>
      <c r="AG41" s="44">
        <v>199405.88377072493</v>
      </c>
      <c r="AH41" s="44">
        <v>198611.01269280681</v>
      </c>
      <c r="AI41" s="44">
        <v>196282.12348176332</v>
      </c>
      <c r="AJ41" s="44">
        <v>191989.40201152361</v>
      </c>
      <c r="AK41" s="44">
        <v>187394.84289279813</v>
      </c>
      <c r="AL41" s="44">
        <v>185445.39059159899</v>
      </c>
      <c r="AM41" s="44">
        <v>178423.56438010494</v>
      </c>
      <c r="AN41" s="44">
        <v>170680.57558118206</v>
      </c>
      <c r="AO41" s="44">
        <v>163107.6087753381</v>
      </c>
      <c r="AP41" s="44">
        <v>154737.84558179148</v>
      </c>
      <c r="AQ41" s="44">
        <v>149202.47632493966</v>
      </c>
      <c r="AR41" s="44">
        <v>142293.63805394905</v>
      </c>
      <c r="AS41" s="44">
        <v>135006.06221354334</v>
      </c>
      <c r="AT41" s="44">
        <v>128509.60527029137</v>
      </c>
      <c r="AU41" s="44">
        <v>127112.25236425732</v>
      </c>
      <c r="AV41" s="44">
        <v>123470.12448607257</v>
      </c>
      <c r="AW41" s="44">
        <v>110423.04831494497</v>
      </c>
      <c r="AX41" s="44">
        <v>109167.54752335662</v>
      </c>
      <c r="AY41" s="44">
        <v>101411.89251715239</v>
      </c>
      <c r="AZ41" s="44">
        <v>94351.899795523539</v>
      </c>
    </row>
    <row r="42" spans="1:53" ht="12" customHeight="1" x14ac:dyDescent="0.45">
      <c r="A42" s="56" t="s">
        <v>132</v>
      </c>
      <c r="B42" s="30">
        <v>192153.95755443512</v>
      </c>
      <c r="C42" s="30">
        <v>186345.52650955162</v>
      </c>
      <c r="D42" s="30">
        <v>184074.83126183157</v>
      </c>
      <c r="E42" s="30">
        <v>185093.84984010353</v>
      </c>
      <c r="F42" s="30">
        <v>192813.86856365128</v>
      </c>
      <c r="G42" s="30">
        <v>190103.00175888752</v>
      </c>
      <c r="H42" s="30">
        <v>196553.09163344378</v>
      </c>
      <c r="I42" s="30">
        <v>203397.44012417994</v>
      </c>
      <c r="J42" s="30">
        <v>190201.56484021331</v>
      </c>
      <c r="K42" s="30">
        <v>152628.83444924915</v>
      </c>
      <c r="L42" s="30">
        <v>151091.5487249507</v>
      </c>
      <c r="M42" s="30">
        <v>150393.7452520993</v>
      </c>
      <c r="N42" s="30">
        <v>138175.58124767625</v>
      </c>
      <c r="O42" s="30">
        <v>132038.46223609039</v>
      </c>
      <c r="P42" s="30">
        <v>134280.41122298126</v>
      </c>
      <c r="Q42" s="30">
        <v>133923.09945086949</v>
      </c>
      <c r="R42" s="30">
        <v>135628.74256048421</v>
      </c>
      <c r="S42" s="30">
        <v>135825.02229345363</v>
      </c>
      <c r="T42" s="30">
        <v>134567.21234194681</v>
      </c>
      <c r="U42" s="30">
        <v>133971.78087418497</v>
      </c>
      <c r="V42" s="30">
        <v>133617.2074805389</v>
      </c>
      <c r="W42" s="30">
        <v>134241.16232013228</v>
      </c>
      <c r="X42" s="30">
        <v>135107.79823379367</v>
      </c>
      <c r="Y42" s="30">
        <v>134882.21226533726</v>
      </c>
      <c r="Z42" s="30">
        <v>135076.29927226753</v>
      </c>
      <c r="AA42" s="30">
        <v>135958.1219874135</v>
      </c>
      <c r="AB42" s="30">
        <v>137371.04782447268</v>
      </c>
      <c r="AC42" s="30">
        <v>138728.64239087707</v>
      </c>
      <c r="AD42" s="30">
        <v>140006.22733591334</v>
      </c>
      <c r="AE42" s="30">
        <v>140939.97276645721</v>
      </c>
      <c r="AF42" s="30">
        <v>141135.39616414037</v>
      </c>
      <c r="AG42" s="30">
        <v>141485.36581018896</v>
      </c>
      <c r="AH42" s="30">
        <v>141183.21255294833</v>
      </c>
      <c r="AI42" s="30">
        <v>139473.14315932064</v>
      </c>
      <c r="AJ42" s="30">
        <v>136250.64569934044</v>
      </c>
      <c r="AK42" s="30">
        <v>132575.86294755159</v>
      </c>
      <c r="AL42" s="30">
        <v>130735.90102002658</v>
      </c>
      <c r="AM42" s="30">
        <v>124832.17618084277</v>
      </c>
      <c r="AN42" s="30">
        <v>118360.49967961895</v>
      </c>
      <c r="AO42" s="30">
        <v>111956.8372388758</v>
      </c>
      <c r="AP42" s="30">
        <v>104564.0820679324</v>
      </c>
      <c r="AQ42" s="30">
        <v>99719.632468364056</v>
      </c>
      <c r="AR42" s="30">
        <v>93839.717847792941</v>
      </c>
      <c r="AS42" s="30">
        <v>88311.323198726212</v>
      </c>
      <c r="AT42" s="30">
        <v>83158.668714278654</v>
      </c>
      <c r="AU42" s="30">
        <v>82551.27002281278</v>
      </c>
      <c r="AV42" s="30">
        <v>79491.450240048594</v>
      </c>
      <c r="AW42" s="30">
        <v>68831.999150107964</v>
      </c>
      <c r="AX42" s="30">
        <v>68487.136895109696</v>
      </c>
      <c r="AY42" s="30">
        <v>62067.709746645451</v>
      </c>
      <c r="AZ42" s="30">
        <v>56828.046257025075</v>
      </c>
      <c r="BA42" s="291">
        <f>AZ42+81000</f>
        <v>137828.04625702507</v>
      </c>
    </row>
    <row r="43" spans="1:53" ht="12" customHeight="1" x14ac:dyDescent="0.45">
      <c r="A43" s="183" t="s">
        <v>133</v>
      </c>
      <c r="B43" s="176">
        <v>40862.567322020259</v>
      </c>
      <c r="C43" s="176">
        <v>42894.680902614949</v>
      </c>
      <c r="D43" s="176">
        <v>42199.599256016161</v>
      </c>
      <c r="E43" s="176">
        <v>46214.734289158398</v>
      </c>
      <c r="F43" s="176">
        <v>46355.583604587577</v>
      </c>
      <c r="G43" s="176">
        <v>49232.240212972021</v>
      </c>
      <c r="H43" s="176">
        <v>43650.256386680157</v>
      </c>
      <c r="I43" s="176">
        <v>46381.595640392756</v>
      </c>
      <c r="J43" s="176">
        <v>49894.662352240339</v>
      </c>
      <c r="K43" s="176">
        <v>39629.697952736889</v>
      </c>
      <c r="L43" s="176">
        <v>44089.769285477465</v>
      </c>
      <c r="M43" s="176">
        <v>45770.711123512679</v>
      </c>
      <c r="N43" s="176">
        <v>45419.333401131982</v>
      </c>
      <c r="O43" s="176">
        <v>43631.160192380463</v>
      </c>
      <c r="P43" s="176">
        <v>43827.907463088173</v>
      </c>
      <c r="Q43" s="176">
        <v>43205.126881968514</v>
      </c>
      <c r="R43" s="176">
        <v>43395.796185059713</v>
      </c>
      <c r="S43" s="176">
        <v>42948.647955753266</v>
      </c>
      <c r="T43" s="176">
        <v>42103.740837762256</v>
      </c>
      <c r="U43" s="176">
        <v>41319.024505167792</v>
      </c>
      <c r="V43" s="176">
        <v>40945.695217534521</v>
      </c>
      <c r="W43" s="176">
        <v>40759.61826202074</v>
      </c>
      <c r="X43" s="176">
        <v>40601.170881444181</v>
      </c>
      <c r="Y43" s="176">
        <v>39331.469758930863</v>
      </c>
      <c r="Z43" s="176">
        <v>39060.852659812255</v>
      </c>
      <c r="AA43" s="176">
        <v>38353.546856683781</v>
      </c>
      <c r="AB43" s="176">
        <v>38724.534123411489</v>
      </c>
      <c r="AC43" s="176">
        <v>38663.316374633374</v>
      </c>
      <c r="AD43" s="176">
        <v>38676.923587548365</v>
      </c>
      <c r="AE43" s="176">
        <v>38909.266301555996</v>
      </c>
      <c r="AF43" s="176">
        <v>38567.256886381991</v>
      </c>
      <c r="AG43" s="176">
        <v>38613.727693452231</v>
      </c>
      <c r="AH43" s="176">
        <v>38236.080895158186</v>
      </c>
      <c r="AI43" s="176">
        <v>37637.488549289243</v>
      </c>
      <c r="AJ43" s="176">
        <v>36849.609581548379</v>
      </c>
      <c r="AK43" s="176">
        <v>36246.605420145417</v>
      </c>
      <c r="AL43" s="176">
        <v>36156.92278153736</v>
      </c>
      <c r="AM43" s="176">
        <v>35395.356565318907</v>
      </c>
      <c r="AN43" s="176">
        <v>34536.794505253129</v>
      </c>
      <c r="AO43" s="176">
        <v>33828.508809256782</v>
      </c>
      <c r="AP43" s="176">
        <v>33085.983786545628</v>
      </c>
      <c r="AQ43" s="176">
        <v>32421.43222100988</v>
      </c>
      <c r="AR43" s="176">
        <v>31684.313161820326</v>
      </c>
      <c r="AS43" s="176">
        <v>30105.819223159091</v>
      </c>
      <c r="AT43" s="176">
        <v>29098.536791289502</v>
      </c>
      <c r="AU43" s="176">
        <v>28173.326475262642</v>
      </c>
      <c r="AV43" s="176">
        <v>27827.138854816603</v>
      </c>
      <c r="AW43" s="176">
        <v>26078.821010623542</v>
      </c>
      <c r="AX43" s="176">
        <v>25218.420744541007</v>
      </c>
      <c r="AY43" s="176">
        <v>24402.889328670914</v>
      </c>
      <c r="AZ43" s="176">
        <v>23084.401861665188</v>
      </c>
    </row>
    <row r="44" spans="1:53" ht="12" customHeight="1" x14ac:dyDescent="0.45">
      <c r="A44" s="57" t="s">
        <v>134</v>
      </c>
      <c r="B44" s="32">
        <v>23259.034427697989</v>
      </c>
      <c r="C44" s="32">
        <v>23385.276381589727</v>
      </c>
      <c r="D44" s="32">
        <v>22651.547621429087</v>
      </c>
      <c r="E44" s="32">
        <v>22968.95714151828</v>
      </c>
      <c r="F44" s="32">
        <v>22705.982698042328</v>
      </c>
      <c r="G44" s="32">
        <v>22862.971892553727</v>
      </c>
      <c r="H44" s="32">
        <v>22327.066205329265</v>
      </c>
      <c r="I44" s="32">
        <v>22957.34613016056</v>
      </c>
      <c r="J44" s="32">
        <v>22156.004273011007</v>
      </c>
      <c r="K44" s="32">
        <v>18732.519943730618</v>
      </c>
      <c r="L44" s="32">
        <v>19686.830450100879</v>
      </c>
      <c r="M44" s="32">
        <v>19823.027932856818</v>
      </c>
      <c r="N44" s="32">
        <v>19219.754018856016</v>
      </c>
      <c r="O44" s="32">
        <v>18237.228023487896</v>
      </c>
      <c r="P44" s="32">
        <v>17981.438251182626</v>
      </c>
      <c r="Q44" s="32">
        <v>18125.178141320277</v>
      </c>
      <c r="R44" s="32">
        <v>18433.612701506492</v>
      </c>
      <c r="S44" s="32">
        <v>18668.525068528994</v>
      </c>
      <c r="T44" s="32">
        <v>18855.618907744432</v>
      </c>
      <c r="U44" s="32">
        <v>18626.523329398435</v>
      </c>
      <c r="V44" s="32">
        <v>18580.21006006817</v>
      </c>
      <c r="W44" s="32">
        <v>18772.956553478856</v>
      </c>
      <c r="X44" s="32">
        <v>18831.707494857132</v>
      </c>
      <c r="Y44" s="32">
        <v>18863.980346605596</v>
      </c>
      <c r="Z44" s="32">
        <v>18964.133460231245</v>
      </c>
      <c r="AA44" s="32">
        <v>19114.537197258698</v>
      </c>
      <c r="AB44" s="32">
        <v>19323.392860989985</v>
      </c>
      <c r="AC44" s="32">
        <v>19446.636290448194</v>
      </c>
      <c r="AD44" s="32">
        <v>19504.335929404366</v>
      </c>
      <c r="AE44" s="32">
        <v>19471.487342150773</v>
      </c>
      <c r="AF44" s="32">
        <v>19332.78598597024</v>
      </c>
      <c r="AG44" s="32">
        <v>19306.790267083721</v>
      </c>
      <c r="AH44" s="32">
        <v>19191.719244700314</v>
      </c>
      <c r="AI44" s="32">
        <v>19171.491773153444</v>
      </c>
      <c r="AJ44" s="32">
        <v>18889.146730634784</v>
      </c>
      <c r="AK44" s="32">
        <v>18572.374525101121</v>
      </c>
      <c r="AL44" s="32">
        <v>18552.566790035045</v>
      </c>
      <c r="AM44" s="32">
        <v>18196.031633943254</v>
      </c>
      <c r="AN44" s="32">
        <v>17783.281396309987</v>
      </c>
      <c r="AO44" s="32">
        <v>17322.262727205536</v>
      </c>
      <c r="AP44" s="32">
        <v>17087.77972731346</v>
      </c>
      <c r="AQ44" s="32">
        <v>17061.411635565728</v>
      </c>
      <c r="AR44" s="32">
        <v>16769.607044335768</v>
      </c>
      <c r="AS44" s="32">
        <v>16588.91979165802</v>
      </c>
      <c r="AT44" s="32">
        <v>16252.399764723219</v>
      </c>
      <c r="AU44" s="32">
        <v>16387.655866181896</v>
      </c>
      <c r="AV44" s="32">
        <v>16151.535391207377</v>
      </c>
      <c r="AW44" s="32">
        <v>15512.22815421347</v>
      </c>
      <c r="AX44" s="32">
        <v>15461.989883705912</v>
      </c>
      <c r="AY44" s="32">
        <v>14941.293441836016</v>
      </c>
      <c r="AZ44" s="32">
        <v>14439.451676833283</v>
      </c>
    </row>
    <row r="45" spans="1:53" ht="12" customHeight="1" x14ac:dyDescent="0.45">
      <c r="A45" s="58" t="s">
        <v>41</v>
      </c>
      <c r="B45" s="44">
        <v>116293.94746407264</v>
      </c>
      <c r="C45" s="44">
        <v>115404.12097073853</v>
      </c>
      <c r="D45" s="44">
        <v>112036.17720467894</v>
      </c>
      <c r="E45" s="44">
        <v>115646.73543101834</v>
      </c>
      <c r="F45" s="44">
        <v>117271.35862149042</v>
      </c>
      <c r="G45" s="44">
        <v>117579.03826117536</v>
      </c>
      <c r="H45" s="44">
        <v>114047.75044645352</v>
      </c>
      <c r="I45" s="44">
        <v>118985.59666011481</v>
      </c>
      <c r="J45" s="44">
        <v>118752.28396808942</v>
      </c>
      <c r="K45" s="44">
        <v>95648.108430653345</v>
      </c>
      <c r="L45" s="44">
        <v>98002.505874947747</v>
      </c>
      <c r="M45" s="44">
        <v>98572.486038144794</v>
      </c>
      <c r="N45" s="44">
        <v>92437.690314550666</v>
      </c>
      <c r="O45" s="44">
        <v>87828.677839925353</v>
      </c>
      <c r="P45" s="44">
        <v>86929.828704276035</v>
      </c>
      <c r="Q45" s="44">
        <v>86811.284957543059</v>
      </c>
      <c r="R45" s="44">
        <v>87443.090381604532</v>
      </c>
      <c r="S45" s="44">
        <v>86802.350774701816</v>
      </c>
      <c r="T45" s="44">
        <v>84198.264819106262</v>
      </c>
      <c r="U45" s="44">
        <v>82300.937628386688</v>
      </c>
      <c r="V45" s="44">
        <v>81491.62510074013</v>
      </c>
      <c r="W45" s="44">
        <v>81529.979457385154</v>
      </c>
      <c r="X45" s="44">
        <v>80976.511020784907</v>
      </c>
      <c r="Y45" s="44">
        <v>79470.933787220056</v>
      </c>
      <c r="Z45" s="44">
        <v>79173.025367850947</v>
      </c>
      <c r="AA45" s="44">
        <v>78665.213368761208</v>
      </c>
      <c r="AB45" s="44">
        <v>79373.353277813789</v>
      </c>
      <c r="AC45" s="44">
        <v>79550.322359107289</v>
      </c>
      <c r="AD45" s="44">
        <v>79689.101412482938</v>
      </c>
      <c r="AE45" s="44">
        <v>79727.922925427469</v>
      </c>
      <c r="AF45" s="44">
        <v>79001.194135119178</v>
      </c>
      <c r="AG45" s="44">
        <v>78922.719277236349</v>
      </c>
      <c r="AH45" s="44">
        <v>77914.355111876474</v>
      </c>
      <c r="AI45" s="44">
        <v>76674.013127847793</v>
      </c>
      <c r="AJ45" s="44">
        <v>74641.878568935106</v>
      </c>
      <c r="AK45" s="44">
        <v>72816.814252199605</v>
      </c>
      <c r="AL45" s="44">
        <v>72159.724123235239</v>
      </c>
      <c r="AM45" s="44">
        <v>69481.538724098995</v>
      </c>
      <c r="AN45" s="44">
        <v>66724.288565411713</v>
      </c>
      <c r="AO45" s="44">
        <v>63756.815469711932</v>
      </c>
      <c r="AP45" s="44">
        <v>60529.027132470437</v>
      </c>
      <c r="AQ45" s="44">
        <v>57666.876683612616</v>
      </c>
      <c r="AR45" s="44">
        <v>54536.688528653802</v>
      </c>
      <c r="AS45" s="44">
        <v>50658.453415232521</v>
      </c>
      <c r="AT45" s="44">
        <v>48271.772173484394</v>
      </c>
      <c r="AU45" s="44">
        <v>47373.141833518268</v>
      </c>
      <c r="AV45" s="44">
        <v>46251.523855660344</v>
      </c>
      <c r="AW45" s="44">
        <v>41758.318598200727</v>
      </c>
      <c r="AX45" s="44">
        <v>40759.834167253503</v>
      </c>
      <c r="AY45" s="44">
        <v>38362.587524624883</v>
      </c>
      <c r="AZ45" s="44">
        <v>35699.397418645349</v>
      </c>
    </row>
    <row r="46" spans="1:53" ht="12" customHeight="1" x14ac:dyDescent="0.45">
      <c r="A46" s="59" t="s">
        <v>132</v>
      </c>
      <c r="B46" s="30">
        <v>69878.037626070174</v>
      </c>
      <c r="C46" s="30">
        <v>67047.33189907315</v>
      </c>
      <c r="D46" s="30">
        <v>65615.96180326787</v>
      </c>
      <c r="E46" s="30">
        <v>65255.90707127456</v>
      </c>
      <c r="F46" s="30">
        <v>67829.627845866475</v>
      </c>
      <c r="G46" s="30">
        <v>65351.556984378978</v>
      </c>
      <c r="H46" s="30">
        <v>68278.97260342275</v>
      </c>
      <c r="I46" s="30">
        <v>69782.323910490741</v>
      </c>
      <c r="J46" s="30">
        <v>65502.574868126409</v>
      </c>
      <c r="K46" s="30">
        <v>52407.496471909617</v>
      </c>
      <c r="L46" s="30">
        <v>50340.698247761276</v>
      </c>
      <c r="M46" s="30">
        <v>50017.185039053278</v>
      </c>
      <c r="N46" s="30">
        <v>43879.390604894965</v>
      </c>
      <c r="O46" s="30">
        <v>40961.961560537937</v>
      </c>
      <c r="P46" s="30">
        <v>39930.340365492419</v>
      </c>
      <c r="Q46" s="30">
        <v>40240.841988965956</v>
      </c>
      <c r="R46" s="30">
        <v>40753.502287521762</v>
      </c>
      <c r="S46" s="30">
        <v>40405.65255363287</v>
      </c>
      <c r="T46" s="30">
        <v>38560.565387830626</v>
      </c>
      <c r="U46" s="30">
        <v>37715.511932909285</v>
      </c>
      <c r="V46" s="30">
        <v>37348.150374221805</v>
      </c>
      <c r="W46" s="30">
        <v>37479.164437803251</v>
      </c>
      <c r="X46" s="30">
        <v>37201.757642998215</v>
      </c>
      <c r="Y46" s="30">
        <v>36986.482042112948</v>
      </c>
      <c r="Z46" s="30">
        <v>36926.018155178695</v>
      </c>
      <c r="AA46" s="30">
        <v>37102.229191916267</v>
      </c>
      <c r="AB46" s="30">
        <v>37422.036753508582</v>
      </c>
      <c r="AC46" s="30">
        <v>37725.231309603558</v>
      </c>
      <c r="AD46" s="30">
        <v>37987.555434390786</v>
      </c>
      <c r="AE46" s="30">
        <v>38006.685567781569</v>
      </c>
      <c r="AF46" s="30">
        <v>37885.569559404408</v>
      </c>
      <c r="AG46" s="30">
        <v>37908.892952166694</v>
      </c>
      <c r="AH46" s="30">
        <v>37488.537298158029</v>
      </c>
      <c r="AI46" s="30">
        <v>36856.977990648877</v>
      </c>
      <c r="AJ46" s="30">
        <v>35743.987603163929</v>
      </c>
      <c r="AK46" s="30">
        <v>34624.042704549756</v>
      </c>
      <c r="AL46" s="30">
        <v>34042.954162228285</v>
      </c>
      <c r="AM46" s="30">
        <v>32120.70167765722</v>
      </c>
      <c r="AN46" s="30">
        <v>30208.581779272623</v>
      </c>
      <c r="AO46" s="30">
        <v>28057.138079876229</v>
      </c>
      <c r="AP46" s="30">
        <v>25444.767420850989</v>
      </c>
      <c r="AQ46" s="30">
        <v>23164.074795191184</v>
      </c>
      <c r="AR46" s="30">
        <v>20815.628670691953</v>
      </c>
      <c r="AS46" s="30">
        <v>18372.60630737399</v>
      </c>
      <c r="AT46" s="30">
        <v>16915.077279453526</v>
      </c>
      <c r="AU46" s="30">
        <v>16748.290524554588</v>
      </c>
      <c r="AV46" s="30">
        <v>16038.380077839043</v>
      </c>
      <c r="AW46" s="30">
        <v>13201.227014522894</v>
      </c>
      <c r="AX46" s="30">
        <v>13057.840142890544</v>
      </c>
      <c r="AY46" s="30">
        <v>11555.232462954649</v>
      </c>
      <c r="AZ46" s="30">
        <v>10231.951748714275</v>
      </c>
      <c r="BA46" s="291">
        <f>AZ46-AI46</f>
        <v>-26625.026241934604</v>
      </c>
    </row>
    <row r="47" spans="1:53" ht="12" customHeight="1" x14ac:dyDescent="0.45">
      <c r="A47" s="184" t="s">
        <v>133</v>
      </c>
      <c r="B47" s="176">
        <v>27697.098047437947</v>
      </c>
      <c r="C47" s="176">
        <v>29616.329250900526</v>
      </c>
      <c r="D47" s="176">
        <v>28454.208046826287</v>
      </c>
      <c r="E47" s="176">
        <v>32068.499283415793</v>
      </c>
      <c r="F47" s="176">
        <v>31448.440627033626</v>
      </c>
      <c r="G47" s="176">
        <v>34152.97680824178</v>
      </c>
      <c r="H47" s="176">
        <v>28283.205582352683</v>
      </c>
      <c r="I47" s="176">
        <v>31139.561722483813</v>
      </c>
      <c r="J47" s="176">
        <v>35778.428497946064</v>
      </c>
      <c r="K47" s="176">
        <v>28522.816828563209</v>
      </c>
      <c r="L47" s="176">
        <v>32161.017126537401</v>
      </c>
      <c r="M47" s="176">
        <v>33072.386705704637</v>
      </c>
      <c r="N47" s="176">
        <v>33479.47240461193</v>
      </c>
      <c r="O47" s="176">
        <v>32739.516537685719</v>
      </c>
      <c r="P47" s="176">
        <v>33148.857061015995</v>
      </c>
      <c r="Q47" s="176">
        <v>32642.173331793831</v>
      </c>
      <c r="R47" s="176">
        <v>32471.922183023846</v>
      </c>
      <c r="S47" s="176">
        <v>31945.364922162069</v>
      </c>
      <c r="T47" s="176">
        <v>31027.10784530055</v>
      </c>
      <c r="U47" s="176">
        <v>30206.21399451869</v>
      </c>
      <c r="V47" s="176">
        <v>29810.6403297947</v>
      </c>
      <c r="W47" s="176">
        <v>29549.16965394438</v>
      </c>
      <c r="X47" s="176">
        <v>29257.878812005827</v>
      </c>
      <c r="Y47" s="176">
        <v>27949.800622412171</v>
      </c>
      <c r="Z47" s="176">
        <v>27626.289904533471</v>
      </c>
      <c r="AA47" s="176">
        <v>26824.862429328721</v>
      </c>
      <c r="AB47" s="176">
        <v>27050.86382812481</v>
      </c>
      <c r="AC47" s="176">
        <v>26852.674331433278</v>
      </c>
      <c r="AD47" s="176">
        <v>26720.691282142765</v>
      </c>
      <c r="AE47" s="176">
        <v>26818.731456757465</v>
      </c>
      <c r="AF47" s="176">
        <v>26389.199137879696</v>
      </c>
      <c r="AG47" s="176">
        <v>26345.993144836397</v>
      </c>
      <c r="AH47" s="176">
        <v>25906.223635545786</v>
      </c>
      <c r="AI47" s="176">
        <v>25329.464839547847</v>
      </c>
      <c r="AJ47" s="176">
        <v>24672.447085193176</v>
      </c>
      <c r="AK47" s="176">
        <v>24256.302414143705</v>
      </c>
      <c r="AL47" s="176">
        <v>24206.672032111841</v>
      </c>
      <c r="AM47" s="176">
        <v>23757.397788329981</v>
      </c>
      <c r="AN47" s="176">
        <v>23258.334248211999</v>
      </c>
      <c r="AO47" s="176">
        <v>22841.978375466693</v>
      </c>
      <c r="AP47" s="176">
        <v>22415.473982248521</v>
      </c>
      <c r="AQ47" s="176">
        <v>21865.475040855621</v>
      </c>
      <c r="AR47" s="176">
        <v>21345.577799234463</v>
      </c>
      <c r="AS47" s="176">
        <v>20064.453513383829</v>
      </c>
      <c r="AT47" s="176">
        <v>19405.408587205544</v>
      </c>
      <c r="AU47" s="176">
        <v>18559.256942593496</v>
      </c>
      <c r="AV47" s="176">
        <v>18354.598595736454</v>
      </c>
      <c r="AW47" s="176">
        <v>17224.831962570624</v>
      </c>
      <c r="AX47" s="176">
        <v>16430.644493061602</v>
      </c>
      <c r="AY47" s="176">
        <v>15975.016351801432</v>
      </c>
      <c r="AZ47" s="176">
        <v>15069.683095981465</v>
      </c>
      <c r="BA47" s="291">
        <f>AZ47-AI47</f>
        <v>-10259.781743566382</v>
      </c>
    </row>
    <row r="48" spans="1:53" ht="12" customHeight="1" x14ac:dyDescent="0.45">
      <c r="A48" s="60" t="s">
        <v>134</v>
      </c>
      <c r="B48" s="32">
        <v>18718.811790564527</v>
      </c>
      <c r="C48" s="32">
        <v>18740.459820764849</v>
      </c>
      <c r="D48" s="32">
        <v>17966.007354584784</v>
      </c>
      <c r="E48" s="32">
        <v>18322.329076327991</v>
      </c>
      <c r="F48" s="32">
        <v>17993.290148590306</v>
      </c>
      <c r="G48" s="32">
        <v>18074.504468554602</v>
      </c>
      <c r="H48" s="32">
        <v>17485.572260678076</v>
      </c>
      <c r="I48" s="32">
        <v>18063.711027140253</v>
      </c>
      <c r="J48" s="32">
        <v>17471.280602016952</v>
      </c>
      <c r="K48" s="32">
        <v>14717.795130180513</v>
      </c>
      <c r="L48" s="32">
        <v>15500.790500649062</v>
      </c>
      <c r="M48" s="32">
        <v>15482.914293386886</v>
      </c>
      <c r="N48" s="32">
        <v>15078.827305043773</v>
      </c>
      <c r="O48" s="32">
        <v>14127.199741701692</v>
      </c>
      <c r="P48" s="32">
        <v>13850.631277767621</v>
      </c>
      <c r="Q48" s="32">
        <v>13928.269636783272</v>
      </c>
      <c r="R48" s="32">
        <v>14217.66591105893</v>
      </c>
      <c r="S48" s="32">
        <v>14451.333298906871</v>
      </c>
      <c r="T48" s="32">
        <v>14610.59158597508</v>
      </c>
      <c r="U48" s="32">
        <v>14379.211700958704</v>
      </c>
      <c r="V48" s="32">
        <v>14332.834396723625</v>
      </c>
      <c r="W48" s="32">
        <v>14501.645365637523</v>
      </c>
      <c r="X48" s="32">
        <v>14516.874565780861</v>
      </c>
      <c r="Y48" s="32">
        <v>14534.651122694942</v>
      </c>
      <c r="Z48" s="32">
        <v>14620.717308138783</v>
      </c>
      <c r="AA48" s="32">
        <v>14738.121747516218</v>
      </c>
      <c r="AB48" s="32">
        <v>14900.452696180399</v>
      </c>
      <c r="AC48" s="32">
        <v>14972.416718070457</v>
      </c>
      <c r="AD48" s="32">
        <v>14980.854695949378</v>
      </c>
      <c r="AE48" s="32">
        <v>14902.505900888427</v>
      </c>
      <c r="AF48" s="32">
        <v>14726.425437835078</v>
      </c>
      <c r="AG48" s="32">
        <v>14667.833180233258</v>
      </c>
      <c r="AH48" s="32">
        <v>14519.594178172661</v>
      </c>
      <c r="AI48" s="32">
        <v>14487.570297651062</v>
      </c>
      <c r="AJ48" s="32">
        <v>14225.443880578003</v>
      </c>
      <c r="AK48" s="32">
        <v>13936.469133506138</v>
      </c>
      <c r="AL48" s="32">
        <v>13910.097928895113</v>
      </c>
      <c r="AM48" s="32">
        <v>13603.43925811179</v>
      </c>
      <c r="AN48" s="32">
        <v>13257.372537927085</v>
      </c>
      <c r="AO48" s="32">
        <v>12857.699014369005</v>
      </c>
      <c r="AP48" s="32">
        <v>12668.78572937092</v>
      </c>
      <c r="AQ48" s="32">
        <v>12637.326847565811</v>
      </c>
      <c r="AR48" s="32">
        <v>12375.482058727383</v>
      </c>
      <c r="AS48" s="32">
        <v>12221.393594474706</v>
      </c>
      <c r="AT48" s="32">
        <v>11951.286306825321</v>
      </c>
      <c r="AU48" s="32">
        <v>12065.59436637018</v>
      </c>
      <c r="AV48" s="32">
        <v>11858.545182084843</v>
      </c>
      <c r="AW48" s="32">
        <v>11332.25962110721</v>
      </c>
      <c r="AX48" s="32">
        <v>11271.349531301357</v>
      </c>
      <c r="AY48" s="32">
        <v>10832.338709868805</v>
      </c>
      <c r="AZ48" s="32">
        <v>10397.762573949607</v>
      </c>
      <c r="BA48" s="291"/>
    </row>
    <row r="49" spans="1:53" ht="12" customHeight="1" x14ac:dyDescent="0.45">
      <c r="A49" s="58" t="s">
        <v>42</v>
      </c>
      <c r="B49" s="44">
        <v>139981.6118400807</v>
      </c>
      <c r="C49" s="44">
        <v>137221.36282301776</v>
      </c>
      <c r="D49" s="44">
        <v>136889.80093459788</v>
      </c>
      <c r="E49" s="44">
        <v>138630.80583976186</v>
      </c>
      <c r="F49" s="44">
        <v>144604.07624479078</v>
      </c>
      <c r="G49" s="44">
        <v>144619.17560323791</v>
      </c>
      <c r="H49" s="44">
        <v>148482.66377899967</v>
      </c>
      <c r="I49" s="44">
        <v>153750.78523461841</v>
      </c>
      <c r="J49" s="44">
        <v>143499.94749737522</v>
      </c>
      <c r="K49" s="44">
        <v>115342.94391506333</v>
      </c>
      <c r="L49" s="44">
        <v>116865.6425855813</v>
      </c>
      <c r="M49" s="44">
        <v>117414.99827032399</v>
      </c>
      <c r="N49" s="44">
        <v>110376.97835311359</v>
      </c>
      <c r="O49" s="44">
        <v>106078.17261203341</v>
      </c>
      <c r="P49" s="44">
        <v>109159.92823297602</v>
      </c>
      <c r="Q49" s="44">
        <v>108442.11951661522</v>
      </c>
      <c r="R49" s="44">
        <v>110015.06106544587</v>
      </c>
      <c r="S49" s="44">
        <v>110639.84454303409</v>
      </c>
      <c r="T49" s="44">
        <v>111328.30726834724</v>
      </c>
      <c r="U49" s="44">
        <v>111616.3910803645</v>
      </c>
      <c r="V49" s="44">
        <v>111651.48765740146</v>
      </c>
      <c r="W49" s="44">
        <v>112243.75767824672</v>
      </c>
      <c r="X49" s="44">
        <v>113564.16558931008</v>
      </c>
      <c r="Y49" s="44">
        <v>113606.72858365366</v>
      </c>
      <c r="Z49" s="44">
        <v>113928.26002446009</v>
      </c>
      <c r="AA49" s="44">
        <v>114760.99267259477</v>
      </c>
      <c r="AB49" s="44">
        <v>116045.62153106036</v>
      </c>
      <c r="AC49" s="44">
        <v>117288.27269685133</v>
      </c>
      <c r="AD49" s="44">
        <v>118498.38544038316</v>
      </c>
      <c r="AE49" s="44">
        <v>119592.80348473653</v>
      </c>
      <c r="AF49" s="44">
        <v>120034.24490137343</v>
      </c>
      <c r="AG49" s="44">
        <v>120483.16449348857</v>
      </c>
      <c r="AH49" s="44">
        <v>120696.65758093035</v>
      </c>
      <c r="AI49" s="44">
        <v>119608.11035391553</v>
      </c>
      <c r="AJ49" s="44">
        <v>117347.5234425885</v>
      </c>
      <c r="AK49" s="44">
        <v>114578.02864059852</v>
      </c>
      <c r="AL49" s="44">
        <v>113285.66646836375</v>
      </c>
      <c r="AM49" s="44">
        <v>108942.02565600592</v>
      </c>
      <c r="AN49" s="44">
        <v>103956.28701577036</v>
      </c>
      <c r="AO49" s="44">
        <v>99350.793305626197</v>
      </c>
      <c r="AP49" s="44">
        <v>94208.818449321057</v>
      </c>
      <c r="AQ49" s="44">
        <v>91535.599641327048</v>
      </c>
      <c r="AR49" s="44">
        <v>87756.949525295247</v>
      </c>
      <c r="AS49" s="44">
        <v>84347.608798310786</v>
      </c>
      <c r="AT49" s="44">
        <v>80237.833096806979</v>
      </c>
      <c r="AU49" s="44">
        <v>79739.110530739068</v>
      </c>
      <c r="AV49" s="44">
        <v>77218.600630412242</v>
      </c>
      <c r="AW49" s="44">
        <v>68664.729716744259</v>
      </c>
      <c r="AX49" s="44">
        <v>68407.713356103122</v>
      </c>
      <c r="AY49" s="44">
        <v>63049.304992527497</v>
      </c>
      <c r="AZ49" s="44">
        <v>58652.502376878205</v>
      </c>
      <c r="BA49" s="291"/>
    </row>
    <row r="50" spans="1:53" ht="12" customHeight="1" x14ac:dyDescent="0.45">
      <c r="A50" s="59" t="s">
        <v>132</v>
      </c>
      <c r="B50" s="30">
        <v>122275.91992836494</v>
      </c>
      <c r="C50" s="30">
        <v>119298.19461047847</v>
      </c>
      <c r="D50" s="30">
        <v>118458.86945856371</v>
      </c>
      <c r="E50" s="30">
        <v>119837.94276882899</v>
      </c>
      <c r="F50" s="30">
        <v>124984.24071778482</v>
      </c>
      <c r="G50" s="30">
        <v>124751.44477450853</v>
      </c>
      <c r="H50" s="30">
        <v>128274.11903002101</v>
      </c>
      <c r="I50" s="30">
        <v>133615.11621368918</v>
      </c>
      <c r="J50" s="30">
        <v>124698.9899720869</v>
      </c>
      <c r="K50" s="30">
        <v>100221.33797733954</v>
      </c>
      <c r="L50" s="30">
        <v>100750.85047718942</v>
      </c>
      <c r="M50" s="30">
        <v>100376.56021304603</v>
      </c>
      <c r="N50" s="30">
        <v>94296.190642781294</v>
      </c>
      <c r="O50" s="30">
        <v>91076.500675552452</v>
      </c>
      <c r="P50" s="30">
        <v>94350.070857488841</v>
      </c>
      <c r="Q50" s="30">
        <v>93682.257461903529</v>
      </c>
      <c r="R50" s="30">
        <v>94875.240272962445</v>
      </c>
      <c r="S50" s="30">
        <v>95419.369739820773</v>
      </c>
      <c r="T50" s="30">
        <v>96006.646954116193</v>
      </c>
      <c r="U50" s="30">
        <v>96256.268941275674</v>
      </c>
      <c r="V50" s="30">
        <v>96269.057106317094</v>
      </c>
      <c r="W50" s="30">
        <v>96761.997882329029</v>
      </c>
      <c r="X50" s="30">
        <v>97906.040590795456</v>
      </c>
      <c r="Y50" s="30">
        <v>97895.730223224309</v>
      </c>
      <c r="Z50" s="30">
        <v>98150.281117088831</v>
      </c>
      <c r="AA50" s="30">
        <v>98855.892795497231</v>
      </c>
      <c r="AB50" s="30">
        <v>99949.011070964101</v>
      </c>
      <c r="AC50" s="30">
        <v>101003.4110812735</v>
      </c>
      <c r="AD50" s="30">
        <v>102018.67190152257</v>
      </c>
      <c r="AE50" s="30">
        <v>102933.28719867565</v>
      </c>
      <c r="AF50" s="30">
        <v>103249.82660473596</v>
      </c>
      <c r="AG50" s="30">
        <v>103576.47285802227</v>
      </c>
      <c r="AH50" s="30">
        <v>103694.67525479029</v>
      </c>
      <c r="AI50" s="30">
        <v>102616.16516867175</v>
      </c>
      <c r="AJ50" s="30">
        <v>100506.65809617651</v>
      </c>
      <c r="AK50" s="30">
        <v>97951.820243001828</v>
      </c>
      <c r="AL50" s="30">
        <v>96692.946857798292</v>
      </c>
      <c r="AM50" s="30">
        <v>92711.474503185542</v>
      </c>
      <c r="AN50" s="30">
        <v>88151.917900346336</v>
      </c>
      <c r="AO50" s="30">
        <v>83899.699158999574</v>
      </c>
      <c r="AP50" s="30">
        <v>79119.31464708141</v>
      </c>
      <c r="AQ50" s="30">
        <v>76555.557673172865</v>
      </c>
      <c r="AR50" s="30">
        <v>73024.089177100992</v>
      </c>
      <c r="AS50" s="30">
        <v>69938.716891352218</v>
      </c>
      <c r="AT50" s="30">
        <v>66243.591434825124</v>
      </c>
      <c r="AU50" s="30">
        <v>65802.979498258195</v>
      </c>
      <c r="AV50" s="30">
        <v>63453.070162209551</v>
      </c>
      <c r="AW50" s="30">
        <v>55630.772135585074</v>
      </c>
      <c r="AX50" s="30">
        <v>55429.296752219154</v>
      </c>
      <c r="AY50" s="30">
        <v>50512.477283690801</v>
      </c>
      <c r="AZ50" s="30">
        <v>46596.094508310802</v>
      </c>
      <c r="BA50" s="291">
        <f>AZ50-AI50</f>
        <v>-56020.070660360951</v>
      </c>
    </row>
    <row r="51" spans="1:53" ht="12" customHeight="1" x14ac:dyDescent="0.45">
      <c r="A51" s="184" t="s">
        <v>133</v>
      </c>
      <c r="B51" s="176">
        <v>13165.46927458231</v>
      </c>
      <c r="C51" s="176">
        <v>13278.351651714425</v>
      </c>
      <c r="D51" s="176">
        <v>13745.391209189876</v>
      </c>
      <c r="E51" s="176">
        <v>14146.235005742605</v>
      </c>
      <c r="F51" s="176">
        <v>14907.142977553949</v>
      </c>
      <c r="G51" s="176">
        <v>15079.26340473024</v>
      </c>
      <c r="H51" s="176">
        <v>15367.050804327477</v>
      </c>
      <c r="I51" s="176">
        <v>15242.033917908939</v>
      </c>
      <c r="J51" s="176">
        <v>14116.233854294278</v>
      </c>
      <c r="K51" s="176">
        <v>11106.881124173678</v>
      </c>
      <c r="L51" s="176">
        <v>11928.75215894006</v>
      </c>
      <c r="M51" s="176">
        <v>12698.32441780804</v>
      </c>
      <c r="N51" s="176">
        <v>11939.860996520052</v>
      </c>
      <c r="O51" s="176">
        <v>10891.643654694746</v>
      </c>
      <c r="P51" s="176">
        <v>10679.050402072176</v>
      </c>
      <c r="Q51" s="176">
        <v>10562.953550174683</v>
      </c>
      <c r="R51" s="176">
        <v>10923.874002035869</v>
      </c>
      <c r="S51" s="176">
        <v>11003.283033591195</v>
      </c>
      <c r="T51" s="176">
        <v>11076.632992461708</v>
      </c>
      <c r="U51" s="176">
        <v>11112.810510649106</v>
      </c>
      <c r="V51" s="176">
        <v>11135.05488773982</v>
      </c>
      <c r="W51" s="176">
        <v>11210.448608076358</v>
      </c>
      <c r="X51" s="176">
        <v>11343.292069438354</v>
      </c>
      <c r="Y51" s="176">
        <v>11381.669136518694</v>
      </c>
      <c r="Z51" s="176">
        <v>11434.562755278788</v>
      </c>
      <c r="AA51" s="176">
        <v>11528.684427355063</v>
      </c>
      <c r="AB51" s="176">
        <v>11673.67029528668</v>
      </c>
      <c r="AC51" s="176">
        <v>11810.642043200092</v>
      </c>
      <c r="AD51" s="176">
        <v>11956.232305405598</v>
      </c>
      <c r="AE51" s="176">
        <v>12090.534844798531</v>
      </c>
      <c r="AF51" s="176">
        <v>12178.057748502295</v>
      </c>
      <c r="AG51" s="176">
        <v>12267.734548615836</v>
      </c>
      <c r="AH51" s="176">
        <v>12329.857259612401</v>
      </c>
      <c r="AI51" s="176">
        <v>12308.023709741394</v>
      </c>
      <c r="AJ51" s="176">
        <v>12177.162496355204</v>
      </c>
      <c r="AK51" s="176">
        <v>11990.303006001712</v>
      </c>
      <c r="AL51" s="176">
        <v>11950.250749425519</v>
      </c>
      <c r="AM51" s="176">
        <v>11637.958776988924</v>
      </c>
      <c r="AN51" s="176">
        <v>11278.460257041126</v>
      </c>
      <c r="AO51" s="176">
        <v>10986.530433790087</v>
      </c>
      <c r="AP51" s="176">
        <v>10670.509804297108</v>
      </c>
      <c r="AQ51" s="176">
        <v>10555.957180154259</v>
      </c>
      <c r="AR51" s="176">
        <v>10338.735362585865</v>
      </c>
      <c r="AS51" s="176">
        <v>10041.365709775262</v>
      </c>
      <c r="AT51" s="176">
        <v>9693.1282040839578</v>
      </c>
      <c r="AU51" s="176">
        <v>9614.0695326691475</v>
      </c>
      <c r="AV51" s="176">
        <v>9472.5402590801496</v>
      </c>
      <c r="AW51" s="176">
        <v>8853.9890480529175</v>
      </c>
      <c r="AX51" s="176">
        <v>8787.7762514794049</v>
      </c>
      <c r="AY51" s="176">
        <v>8427.8729768694793</v>
      </c>
      <c r="AZ51" s="176">
        <v>8014.718765683725</v>
      </c>
      <c r="BA51" s="291">
        <f>AZ51-AI51</f>
        <v>-4293.3049440576688</v>
      </c>
    </row>
    <row r="52" spans="1:53" ht="12" customHeight="1" x14ac:dyDescent="0.45">
      <c r="A52" s="60" t="s">
        <v>134</v>
      </c>
      <c r="B52" s="32">
        <v>4540.2226371334627</v>
      </c>
      <c r="C52" s="32">
        <v>4644.8165608248783</v>
      </c>
      <c r="D52" s="32">
        <v>4685.540266844303</v>
      </c>
      <c r="E52" s="32">
        <v>4646.628065190288</v>
      </c>
      <c r="F52" s="32">
        <v>4712.6925494520219</v>
      </c>
      <c r="G52" s="32">
        <v>4788.4674239991255</v>
      </c>
      <c r="H52" s="32">
        <v>4841.493944651188</v>
      </c>
      <c r="I52" s="32">
        <v>4893.6351030203077</v>
      </c>
      <c r="J52" s="32">
        <v>4684.7236709940553</v>
      </c>
      <c r="K52" s="32">
        <v>4014.7248135501063</v>
      </c>
      <c r="L52" s="32">
        <v>4186.0399494518169</v>
      </c>
      <c r="M52" s="32">
        <v>4340.1136394699315</v>
      </c>
      <c r="N52" s="32">
        <v>4140.9267138122432</v>
      </c>
      <c r="O52" s="32">
        <v>4110.0282817862044</v>
      </c>
      <c r="P52" s="32">
        <v>4130.8069734150049</v>
      </c>
      <c r="Q52" s="32">
        <v>4196.9085045370048</v>
      </c>
      <c r="R52" s="32">
        <v>4215.9467904475632</v>
      </c>
      <c r="S52" s="32">
        <v>4217.1917696221235</v>
      </c>
      <c r="T52" s="32">
        <v>4245.027321769353</v>
      </c>
      <c r="U52" s="32">
        <v>4247.311628439732</v>
      </c>
      <c r="V52" s="32">
        <v>4247.3756633445437</v>
      </c>
      <c r="W52" s="32">
        <v>4271.311187841332</v>
      </c>
      <c r="X52" s="32">
        <v>4314.8329290762713</v>
      </c>
      <c r="Y52" s="32">
        <v>4329.3292239106531</v>
      </c>
      <c r="Z52" s="32">
        <v>4343.4161520924617</v>
      </c>
      <c r="AA52" s="32">
        <v>4376.4154497424806</v>
      </c>
      <c r="AB52" s="32">
        <v>4422.9401648095863</v>
      </c>
      <c r="AC52" s="32">
        <v>4474.2195723777349</v>
      </c>
      <c r="AD52" s="32">
        <v>4523.4812334549879</v>
      </c>
      <c r="AE52" s="32">
        <v>4568.9814412623455</v>
      </c>
      <c r="AF52" s="32">
        <v>4606.3605481351633</v>
      </c>
      <c r="AG52" s="32">
        <v>4638.9570868504616</v>
      </c>
      <c r="AH52" s="32">
        <v>4672.1250665276539</v>
      </c>
      <c r="AI52" s="32">
        <v>4683.9214755023813</v>
      </c>
      <c r="AJ52" s="32">
        <v>4663.7028500567831</v>
      </c>
      <c r="AK52" s="32">
        <v>4635.9053915949817</v>
      </c>
      <c r="AL52" s="32">
        <v>4642.4688611399315</v>
      </c>
      <c r="AM52" s="32">
        <v>4592.592375831463</v>
      </c>
      <c r="AN52" s="32">
        <v>4525.9088583829016</v>
      </c>
      <c r="AO52" s="32">
        <v>4464.5637128365306</v>
      </c>
      <c r="AP52" s="32">
        <v>4418.9939979425399</v>
      </c>
      <c r="AQ52" s="32">
        <v>4424.0847879999164</v>
      </c>
      <c r="AR52" s="32">
        <v>4394.1249856083869</v>
      </c>
      <c r="AS52" s="32">
        <v>4367.5261971833133</v>
      </c>
      <c r="AT52" s="32">
        <v>4301.1134578978981</v>
      </c>
      <c r="AU52" s="32">
        <v>4322.0614998117171</v>
      </c>
      <c r="AV52" s="32">
        <v>4292.990209122534</v>
      </c>
      <c r="AW52" s="32">
        <v>4179.9685331062583</v>
      </c>
      <c r="AX52" s="32">
        <v>4190.6403524045554</v>
      </c>
      <c r="AY52" s="32">
        <v>4108.954731967212</v>
      </c>
      <c r="AZ52" s="32">
        <v>4041.6891028836762</v>
      </c>
    </row>
    <row r="53" spans="1:53" ht="12" customHeight="1" x14ac:dyDescent="0.45">
      <c r="A53" s="47"/>
      <c r="B53" s="185"/>
      <c r="C53" s="185"/>
      <c r="D53" s="185"/>
      <c r="E53" s="185"/>
      <c r="F53" s="185"/>
      <c r="G53" s="185"/>
      <c r="H53" s="185"/>
      <c r="I53" s="185"/>
      <c r="J53" s="185"/>
      <c r="K53" s="185"/>
      <c r="L53" s="185"/>
      <c r="M53" s="185"/>
      <c r="N53" s="185"/>
      <c r="O53" s="185"/>
      <c r="P53" s="185"/>
      <c r="Q53" s="185"/>
      <c r="R53" s="185"/>
      <c r="S53" s="185"/>
      <c r="T53" s="185"/>
      <c r="U53" s="185"/>
      <c r="V53" s="185"/>
      <c r="W53" s="185"/>
      <c r="X53" s="185"/>
      <c r="Y53" s="185"/>
      <c r="Z53" s="185"/>
      <c r="AA53" s="185"/>
      <c r="AB53" s="185"/>
      <c r="AC53" s="185"/>
      <c r="AD53" s="185"/>
      <c r="AE53" s="185"/>
      <c r="AF53" s="185"/>
      <c r="AG53" s="185"/>
      <c r="AH53" s="185"/>
      <c r="AI53" s="185"/>
      <c r="AJ53" s="185"/>
      <c r="AK53" s="185"/>
      <c r="AL53" s="185"/>
      <c r="AM53" s="185"/>
      <c r="AN53" s="185"/>
      <c r="AO53" s="185"/>
      <c r="AP53" s="185"/>
      <c r="AQ53" s="185"/>
      <c r="AR53" s="185"/>
      <c r="AS53" s="185"/>
      <c r="AT53" s="185"/>
      <c r="AU53" s="185"/>
      <c r="AV53" s="185"/>
      <c r="AW53" s="185"/>
      <c r="AX53" s="185"/>
      <c r="AY53" s="185"/>
      <c r="AZ53" s="185"/>
    </row>
    <row r="54" spans="1:53" ht="12" customHeight="1" x14ac:dyDescent="0.45">
      <c r="A54" s="61" t="s">
        <v>43</v>
      </c>
      <c r="B54" s="44"/>
      <c r="C54" s="44"/>
      <c r="D54" s="44"/>
      <c r="E54" s="44"/>
      <c r="F54" s="44"/>
      <c r="G54" s="44"/>
      <c r="H54" s="44"/>
      <c r="I54" s="44"/>
      <c r="J54" s="44"/>
      <c r="K54" s="44"/>
      <c r="L54" s="44"/>
      <c r="M54" s="44"/>
      <c r="N54" s="44"/>
      <c r="O54" s="44"/>
      <c r="P54" s="44"/>
      <c r="Q54" s="44"/>
      <c r="R54" s="44"/>
      <c r="S54" s="44"/>
      <c r="T54" s="44"/>
      <c r="U54" s="44"/>
      <c r="V54" s="44"/>
      <c r="W54" s="44"/>
      <c r="X54" s="44"/>
      <c r="Y54" s="44"/>
      <c r="Z54" s="44"/>
      <c r="AA54" s="44"/>
      <c r="AB54" s="44"/>
      <c r="AC54" s="44"/>
      <c r="AD54" s="44"/>
      <c r="AE54" s="44"/>
      <c r="AF54" s="44"/>
      <c r="AG54" s="44"/>
      <c r="AH54" s="44"/>
      <c r="AI54" s="44"/>
      <c r="AJ54" s="44"/>
      <c r="AK54" s="44"/>
      <c r="AL54" s="44"/>
      <c r="AM54" s="44"/>
      <c r="AN54" s="44"/>
      <c r="AO54" s="44"/>
      <c r="AP54" s="44"/>
      <c r="AQ54" s="44"/>
      <c r="AR54" s="44"/>
      <c r="AS54" s="44"/>
      <c r="AT54" s="44"/>
      <c r="AU54" s="44"/>
      <c r="AV54" s="44"/>
      <c r="AW54" s="44"/>
      <c r="AX54" s="44"/>
      <c r="AY54" s="44"/>
      <c r="AZ54" s="44"/>
    </row>
    <row r="55" spans="1:53" ht="10.5" x14ac:dyDescent="0.45">
      <c r="A55" s="29" t="s">
        <v>132</v>
      </c>
      <c r="B55" s="30">
        <v>177.45528170538157</v>
      </c>
      <c r="C55" s="30">
        <v>169.42504464796028</v>
      </c>
      <c r="D55" s="30">
        <v>172.58266857663372</v>
      </c>
      <c r="E55" s="30">
        <v>158.23175362325236</v>
      </c>
      <c r="F55" s="30">
        <v>152.1120320842615</v>
      </c>
      <c r="G55" s="30">
        <v>145.05626764823108</v>
      </c>
      <c r="H55" s="30">
        <v>148.55896478196868</v>
      </c>
      <c r="I55" s="30">
        <v>150.14404412609409</v>
      </c>
      <c r="J55" s="30">
        <v>146.11319729135562</v>
      </c>
      <c r="K55" s="30">
        <v>155.69261895312144</v>
      </c>
      <c r="L55" s="30">
        <v>143.8285941075583</v>
      </c>
      <c r="M55" s="30">
        <v>141.50181326320532</v>
      </c>
      <c r="N55" s="30">
        <v>149.00370880806011</v>
      </c>
      <c r="O55" s="30">
        <v>149.15452010306063</v>
      </c>
      <c r="P55" s="30">
        <v>151.0251425711684</v>
      </c>
      <c r="Q55" s="30">
        <v>151.82646600641073</v>
      </c>
      <c r="R55" s="30">
        <v>153.92252655994096</v>
      </c>
      <c r="S55" s="30">
        <v>156.06466949930078</v>
      </c>
      <c r="T55" s="30">
        <v>157.45825373220671</v>
      </c>
      <c r="U55" s="30">
        <v>159.02757768232033</v>
      </c>
      <c r="V55" s="30">
        <v>160.53586955113278</v>
      </c>
      <c r="W55" s="30">
        <v>161.40453777712645</v>
      </c>
      <c r="X55" s="30">
        <v>161.03332613152457</v>
      </c>
      <c r="Y55" s="30">
        <v>162.48323909281444</v>
      </c>
      <c r="Z55" s="30">
        <v>163.39996520051579</v>
      </c>
      <c r="AA55" s="30">
        <v>163.53958072493933</v>
      </c>
      <c r="AB55" s="30">
        <v>163.09327617756193</v>
      </c>
      <c r="AC55" s="30">
        <v>162.77538959308166</v>
      </c>
      <c r="AD55" s="30">
        <v>162.60327090531501</v>
      </c>
      <c r="AE55" s="30">
        <v>162.49250568123014</v>
      </c>
      <c r="AF55" s="30">
        <v>163.26356968505166</v>
      </c>
      <c r="AG55" s="30">
        <v>164.08849128730191</v>
      </c>
      <c r="AH55" s="30">
        <v>164.29370582563024</v>
      </c>
      <c r="AI55" s="30">
        <v>166.02388720460067</v>
      </c>
      <c r="AJ55" s="30">
        <v>167.46667629478875</v>
      </c>
      <c r="AK55" s="30">
        <v>169.22137206161148</v>
      </c>
      <c r="AL55" s="30">
        <v>170.45782404456048</v>
      </c>
      <c r="AM55" s="30">
        <v>170.90829377435765</v>
      </c>
      <c r="AN55" s="30">
        <v>172.20777473387855</v>
      </c>
      <c r="AO55" s="30">
        <v>173.48469127600592</v>
      </c>
      <c r="AP55" s="30">
        <v>174.19537405300545</v>
      </c>
      <c r="AQ55" s="30">
        <v>174.84756507706899</v>
      </c>
      <c r="AR55" s="30">
        <v>174.81106783885249</v>
      </c>
      <c r="AS55" s="30">
        <v>174.95010095804435</v>
      </c>
      <c r="AT55" s="30">
        <v>175.53025821320705</v>
      </c>
      <c r="AU55" s="30">
        <v>176.7309679018129</v>
      </c>
      <c r="AV55" s="30">
        <v>177.25419700753056</v>
      </c>
      <c r="AW55" s="30">
        <v>178.02934243144045</v>
      </c>
      <c r="AX55" s="30">
        <v>179.17127743807316</v>
      </c>
      <c r="AY55" s="30">
        <v>179.67480454268079</v>
      </c>
      <c r="AZ55" s="30">
        <v>180.90291431593241</v>
      </c>
    </row>
    <row r="56" spans="1:53" ht="10.5" x14ac:dyDescent="0.45">
      <c r="A56" s="175" t="s">
        <v>133</v>
      </c>
      <c r="B56" s="176">
        <v>100.87618183459017</v>
      </c>
      <c r="C56" s="176">
        <v>91.389219804044558</v>
      </c>
      <c r="D56" s="176">
        <v>102.49942326423844</v>
      </c>
      <c r="E56" s="176">
        <v>81.089085645151172</v>
      </c>
      <c r="F56" s="176">
        <v>85.62905865924202</v>
      </c>
      <c r="G56" s="176">
        <v>75.856098266043986</v>
      </c>
      <c r="H56" s="176">
        <v>82.238952244572062</v>
      </c>
      <c r="I56" s="176">
        <v>89.191132807566376</v>
      </c>
      <c r="J56" s="176">
        <v>76.426366927016204</v>
      </c>
      <c r="K56" s="176">
        <v>74.294528121694441</v>
      </c>
      <c r="L56" s="176">
        <v>68.437430634478744</v>
      </c>
      <c r="M56" s="176">
        <v>71.864405372454698</v>
      </c>
      <c r="N56" s="176">
        <v>68.558646478326821</v>
      </c>
      <c r="O56" s="176">
        <v>67.779540060491414</v>
      </c>
      <c r="P56" s="176">
        <v>69.536359096165683</v>
      </c>
      <c r="Q56" s="176">
        <v>70.198426826839494</v>
      </c>
      <c r="R56" s="176">
        <v>72.214601408511072</v>
      </c>
      <c r="S56" s="176">
        <v>73.953789330990304</v>
      </c>
      <c r="T56" s="176">
        <v>74.751934423617939</v>
      </c>
      <c r="U56" s="176">
        <v>75.744292425977207</v>
      </c>
      <c r="V56" s="176">
        <v>76.490949556164878</v>
      </c>
      <c r="W56" s="176">
        <v>76.905997553859692</v>
      </c>
      <c r="X56" s="176">
        <v>76.793543448928915</v>
      </c>
      <c r="Y56" s="176">
        <v>77.256446612669919</v>
      </c>
      <c r="Z56" s="176">
        <v>77.450958906719649</v>
      </c>
      <c r="AA56" s="176">
        <v>77.598156390173273</v>
      </c>
      <c r="AB56" s="176">
        <v>77.329698205873285</v>
      </c>
      <c r="AC56" s="176">
        <v>77.318967312219229</v>
      </c>
      <c r="AD56" s="176">
        <v>77.24820841897521</v>
      </c>
      <c r="AE56" s="176">
        <v>77.186318989765539</v>
      </c>
      <c r="AF56" s="176">
        <v>77.423136536893267</v>
      </c>
      <c r="AG56" s="176">
        <v>77.638825216524637</v>
      </c>
      <c r="AH56" s="176">
        <v>77.693822575310492</v>
      </c>
      <c r="AI56" s="176">
        <v>78.069458121950987</v>
      </c>
      <c r="AJ56" s="176">
        <v>78.447264157702847</v>
      </c>
      <c r="AK56" s="176">
        <v>78.899389522387864</v>
      </c>
      <c r="AL56" s="176">
        <v>79.240607050640591</v>
      </c>
      <c r="AM56" s="176">
        <v>79.365216978701199</v>
      </c>
      <c r="AN56" s="176">
        <v>79.73188842103815</v>
      </c>
      <c r="AO56" s="176">
        <v>80.143042689749436</v>
      </c>
      <c r="AP56" s="176">
        <v>80.440976004909047</v>
      </c>
      <c r="AQ56" s="176">
        <v>80.734667053010639</v>
      </c>
      <c r="AR56" s="176">
        <v>80.823073207974261</v>
      </c>
      <c r="AS56" s="176">
        <v>81.158256967639176</v>
      </c>
      <c r="AT56" s="176">
        <v>81.277643162335366</v>
      </c>
      <c r="AU56" s="176">
        <v>81.764303335728783</v>
      </c>
      <c r="AV56" s="176">
        <v>81.760876640321598</v>
      </c>
      <c r="AW56" s="176">
        <v>82.119599863230675</v>
      </c>
      <c r="AX56" s="176">
        <v>82.678862285116807</v>
      </c>
      <c r="AY56" s="176">
        <v>82.807291591988132</v>
      </c>
      <c r="AZ56" s="176">
        <v>83.278223110264435</v>
      </c>
    </row>
    <row r="57" spans="1:53" ht="10.5" x14ac:dyDescent="0.45">
      <c r="A57" s="31" t="s">
        <v>134</v>
      </c>
      <c r="B57" s="32">
        <v>548.25118255917516</v>
      </c>
      <c r="C57" s="32">
        <v>524.68109753887745</v>
      </c>
      <c r="D57" s="32">
        <v>523.70371185571503</v>
      </c>
      <c r="E57" s="32">
        <v>488.78447179972824</v>
      </c>
      <c r="F57" s="32">
        <v>467.5316682338937</v>
      </c>
      <c r="G57" s="32">
        <v>450.83692472324077</v>
      </c>
      <c r="H57" s="32">
        <v>456.7499471258962</v>
      </c>
      <c r="I57" s="32">
        <v>469.81982004884458</v>
      </c>
      <c r="J57" s="32">
        <v>437.49924916343787</v>
      </c>
      <c r="K57" s="32">
        <v>408.33181796496507</v>
      </c>
      <c r="L57" s="32">
        <v>410.45581219341369</v>
      </c>
      <c r="M57" s="32">
        <v>400.86846680826466</v>
      </c>
      <c r="N57" s="32">
        <v>385.73423644840216</v>
      </c>
      <c r="O57" s="32">
        <v>389.55857699386644</v>
      </c>
      <c r="P57" s="32">
        <v>384.78130535395451</v>
      </c>
      <c r="Q57" s="32">
        <v>366.2693286945609</v>
      </c>
      <c r="R57" s="32">
        <v>369.5294574892697</v>
      </c>
      <c r="S57" s="32">
        <v>373.4060949076096</v>
      </c>
      <c r="T57" s="32">
        <v>374.31982504870962</v>
      </c>
      <c r="U57" s="32">
        <v>376.82802571015833</v>
      </c>
      <c r="V57" s="32">
        <v>378.55651863525253</v>
      </c>
      <c r="W57" s="32">
        <v>380.04090877520406</v>
      </c>
      <c r="X57" s="32">
        <v>379.45101569058278</v>
      </c>
      <c r="Y57" s="32">
        <v>381.30014980475602</v>
      </c>
      <c r="Z57" s="32">
        <v>383.14421396645173</v>
      </c>
      <c r="AA57" s="32">
        <v>383.56174218581822</v>
      </c>
      <c r="AB57" s="32">
        <v>383.33488758285642</v>
      </c>
      <c r="AC57" s="32">
        <v>383.06348855673826</v>
      </c>
      <c r="AD57" s="32">
        <v>383.52903630301989</v>
      </c>
      <c r="AE57" s="32">
        <v>384.13537592168848</v>
      </c>
      <c r="AF57" s="32">
        <v>385.36402955600244</v>
      </c>
      <c r="AG57" s="32">
        <v>387.06263466997393</v>
      </c>
      <c r="AH57" s="32">
        <v>387.71363531933298</v>
      </c>
      <c r="AI57" s="32">
        <v>389.87548262180098</v>
      </c>
      <c r="AJ57" s="32">
        <v>392.39914856898366</v>
      </c>
      <c r="AK57" s="32">
        <v>394.99979452792417</v>
      </c>
      <c r="AL57" s="32">
        <v>396.75584283594799</v>
      </c>
      <c r="AM57" s="32">
        <v>397.74160126686456</v>
      </c>
      <c r="AN57" s="32">
        <v>399.72175942334593</v>
      </c>
      <c r="AO57" s="32">
        <v>401.86553945969365</v>
      </c>
      <c r="AP57" s="32">
        <v>403.55045610624131</v>
      </c>
      <c r="AQ57" s="32">
        <v>405.06362738504106</v>
      </c>
      <c r="AR57" s="32">
        <v>406.25648092855459</v>
      </c>
      <c r="AS57" s="32">
        <v>408.24545292207711</v>
      </c>
      <c r="AT57" s="32">
        <v>410.14392550758839</v>
      </c>
      <c r="AU57" s="32">
        <v>412.52101041566874</v>
      </c>
      <c r="AV57" s="32">
        <v>413.96029778735283</v>
      </c>
      <c r="AW57" s="32">
        <v>415.81869498735063</v>
      </c>
      <c r="AX57" s="32">
        <v>418.95601552263003</v>
      </c>
      <c r="AY57" s="32">
        <v>420.40674847618908</v>
      </c>
      <c r="AZ57" s="32">
        <v>423.08529113870782</v>
      </c>
    </row>
    <row r="58" spans="1:53" ht="12" customHeight="1" x14ac:dyDescent="0.45">
      <c r="A58" s="61" t="s">
        <v>44</v>
      </c>
      <c r="B58" s="62"/>
      <c r="C58" s="62"/>
      <c r="D58" s="62"/>
      <c r="E58" s="62"/>
      <c r="F58" s="62"/>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62"/>
      <c r="AG58" s="62"/>
      <c r="AH58" s="62"/>
      <c r="AI58" s="62"/>
      <c r="AJ58" s="62"/>
      <c r="AK58" s="62"/>
      <c r="AL58" s="62"/>
      <c r="AM58" s="62"/>
      <c r="AN58" s="62"/>
      <c r="AO58" s="62"/>
      <c r="AP58" s="62"/>
      <c r="AQ58" s="62"/>
      <c r="AR58" s="62"/>
      <c r="AS58" s="62"/>
      <c r="AT58" s="62"/>
      <c r="AU58" s="62"/>
      <c r="AV58" s="62"/>
      <c r="AW58" s="62"/>
      <c r="AX58" s="62"/>
      <c r="AY58" s="62"/>
      <c r="AZ58" s="62"/>
    </row>
    <row r="59" spans="1:53" ht="12" customHeight="1" x14ac:dyDescent="0.45">
      <c r="A59" s="29" t="s">
        <v>132</v>
      </c>
      <c r="B59" s="63">
        <v>8.8091812390222013E-2</v>
      </c>
      <c r="C59" s="63">
        <v>8.6487377775603266E-2</v>
      </c>
      <c r="D59" s="63">
        <v>8.5974909104366143E-2</v>
      </c>
      <c r="E59" s="63">
        <v>8.300715889019053E-2</v>
      </c>
      <c r="F59" s="63">
        <v>8.3092047443906566E-2</v>
      </c>
      <c r="G59" s="63">
        <v>8.0001242329196462E-2</v>
      </c>
      <c r="H59" s="63">
        <v>7.7120969193906902E-2</v>
      </c>
      <c r="I59" s="63">
        <v>7.7011577572124623E-2</v>
      </c>
      <c r="J59" s="63">
        <v>7.5117994743224392E-2</v>
      </c>
      <c r="K59" s="63">
        <v>7.3367954796853305E-2</v>
      </c>
      <c r="L59" s="63">
        <v>7.3229241444497148E-2</v>
      </c>
      <c r="M59" s="63">
        <v>7.2907369555568188E-2</v>
      </c>
      <c r="N59" s="63">
        <v>7.2075050977388991E-2</v>
      </c>
      <c r="O59" s="63">
        <v>7.0871527849601879E-2</v>
      </c>
      <c r="P59" s="63">
        <v>6.7982624176116516E-2</v>
      </c>
      <c r="Q59" s="63">
        <v>6.6981836175179249E-2</v>
      </c>
      <c r="R59" s="63">
        <v>6.6823470939274779E-2</v>
      </c>
      <c r="S59" s="63">
        <v>6.5885548780044045E-2</v>
      </c>
      <c r="T59" s="63">
        <v>6.284012487145578E-2</v>
      </c>
      <c r="U59" s="63">
        <v>6.1371342907386453E-2</v>
      </c>
      <c r="V59" s="63">
        <v>6.0927425979732913E-2</v>
      </c>
      <c r="W59" s="63">
        <v>6.0795967217034681E-2</v>
      </c>
      <c r="X59" s="63">
        <v>5.9849480369844485E-2</v>
      </c>
      <c r="Y59" s="63">
        <v>5.9517313488670502E-2</v>
      </c>
      <c r="Z59" s="63">
        <v>5.9368652989171759E-2</v>
      </c>
      <c r="AA59" s="63">
        <v>5.9179548676446453E-2</v>
      </c>
      <c r="AB59" s="63">
        <v>5.9039230319549142E-2</v>
      </c>
      <c r="AC59" s="63">
        <v>5.8914920474280277E-2</v>
      </c>
      <c r="AD59" s="63">
        <v>5.8869602664618742E-2</v>
      </c>
      <c r="AE59" s="63">
        <v>5.8433272820208708E-2</v>
      </c>
      <c r="AF59" s="63">
        <v>5.8163991096474056E-2</v>
      </c>
      <c r="AG59" s="63">
        <v>5.8071620986831933E-2</v>
      </c>
      <c r="AH59" s="63">
        <v>5.7563541240375875E-2</v>
      </c>
      <c r="AI59" s="63">
        <v>5.7306308942826178E-2</v>
      </c>
      <c r="AJ59" s="63">
        <v>5.6915891666581959E-2</v>
      </c>
      <c r="AK59" s="63">
        <v>5.6694087566397725E-2</v>
      </c>
      <c r="AL59" s="63">
        <v>5.6609241544805532E-2</v>
      </c>
      <c r="AM59" s="63">
        <v>5.6217804637177314E-2</v>
      </c>
      <c r="AN59" s="63">
        <v>5.5878006391688669E-2</v>
      </c>
      <c r="AO59" s="63">
        <v>5.5363548084249842E-2</v>
      </c>
      <c r="AP59" s="63">
        <v>5.4627613968454738E-2</v>
      </c>
      <c r="AQ59" s="63">
        <v>5.3847544417863442E-2</v>
      </c>
      <c r="AR59" s="63">
        <v>5.2850370030902302E-2</v>
      </c>
      <c r="AS59" s="63">
        <v>5.1724514742934956E-2</v>
      </c>
      <c r="AT59" s="63">
        <v>5.1218217717342418E-2</v>
      </c>
      <c r="AU59" s="63">
        <v>5.1202208277489253E-2</v>
      </c>
      <c r="AV59" s="63">
        <v>5.1029173079218906E-2</v>
      </c>
      <c r="AW59" s="63">
        <v>5.0094072072294868E-2</v>
      </c>
      <c r="AX59" s="63">
        <v>5.0069533790828916E-2</v>
      </c>
      <c r="AY59" s="63">
        <v>4.9673093485152052E-2</v>
      </c>
      <c r="AZ59" s="63">
        <v>4.9231125062325035E-2</v>
      </c>
    </row>
    <row r="60" spans="1:53" ht="12" customHeight="1" x14ac:dyDescent="0.45">
      <c r="A60" s="175" t="s">
        <v>133</v>
      </c>
      <c r="B60" s="186">
        <v>5.5623860821065151E-2</v>
      </c>
      <c r="C60" s="186">
        <v>5.2648942128656034E-2</v>
      </c>
      <c r="D60" s="186">
        <v>5.5325460827223893E-2</v>
      </c>
      <c r="E60" s="186">
        <v>4.8319322301481761E-2</v>
      </c>
      <c r="F60" s="186">
        <v>4.988004724574182E-2</v>
      </c>
      <c r="G60" s="186">
        <v>4.5788405323896358E-2</v>
      </c>
      <c r="H60" s="186">
        <v>4.6363828129446567E-2</v>
      </c>
      <c r="I60" s="186">
        <v>4.7941918312418216E-2</v>
      </c>
      <c r="J60" s="186">
        <v>4.4328287769774433E-2</v>
      </c>
      <c r="K60" s="186">
        <v>4.3176792654475368E-2</v>
      </c>
      <c r="L60" s="186">
        <v>4.2398164588134002E-2</v>
      </c>
      <c r="M60" s="186">
        <v>4.3534076486607391E-2</v>
      </c>
      <c r="N60" s="186">
        <v>4.2886632587473578E-2</v>
      </c>
      <c r="O60" s="186">
        <v>4.296972905947203E-2</v>
      </c>
      <c r="P60" s="186">
        <v>4.1363129962054761E-2</v>
      </c>
      <c r="Q60" s="186">
        <v>4.1286034185111051E-2</v>
      </c>
      <c r="R60" s="186">
        <v>4.1369231218673273E-2</v>
      </c>
      <c r="S60" s="186">
        <v>4.1045280531235295E-2</v>
      </c>
      <c r="T60" s="186">
        <v>3.993356621099E-2</v>
      </c>
      <c r="U60" s="186">
        <v>3.9029814954834534E-2</v>
      </c>
      <c r="V60" s="186">
        <v>3.8708240160480613E-2</v>
      </c>
      <c r="W60" s="186">
        <v>3.8437270638877481E-2</v>
      </c>
      <c r="X60" s="186">
        <v>3.793320671727677E-2</v>
      </c>
      <c r="Y60" s="186">
        <v>3.7172961161565404E-2</v>
      </c>
      <c r="Z60" s="186">
        <v>3.6869915345753505E-2</v>
      </c>
      <c r="AA60" s="186">
        <v>3.6238517668866183E-2</v>
      </c>
      <c r="AB60" s="186">
        <v>3.6151269344994963E-2</v>
      </c>
      <c r="AC60" s="186">
        <v>3.5907950612139139E-2</v>
      </c>
      <c r="AD60" s="186">
        <v>3.5652036507993499E-2</v>
      </c>
      <c r="AE60" s="186">
        <v>3.5453958174247277E-2</v>
      </c>
      <c r="AF60" s="186">
        <v>3.5158225538927876E-2</v>
      </c>
      <c r="AG60" s="186">
        <v>3.5037740668976303E-2</v>
      </c>
      <c r="AH60" s="186">
        <v>3.4668560274568043E-2</v>
      </c>
      <c r="AI60" s="186">
        <v>3.4394384842787118E-2</v>
      </c>
      <c r="AJ60" s="186">
        <v>3.4045430532726934E-2</v>
      </c>
      <c r="AK60" s="186">
        <v>3.3853348033519727E-2</v>
      </c>
      <c r="AL60" s="186">
        <v>3.3799543470440958E-2</v>
      </c>
      <c r="AM60" s="186">
        <v>3.3601683607877512E-2</v>
      </c>
      <c r="AN60" s="186">
        <v>3.3436846713090829E-2</v>
      </c>
      <c r="AO60" s="186">
        <v>3.3319589976333455E-2</v>
      </c>
      <c r="AP60" s="186">
        <v>3.3199818458925952E-2</v>
      </c>
      <c r="AQ60" s="186">
        <v>3.3102006353410075E-2</v>
      </c>
      <c r="AR60" s="186">
        <v>3.2937021124588656E-2</v>
      </c>
      <c r="AS60" s="186">
        <v>3.2668468676087706E-2</v>
      </c>
      <c r="AT60" s="186">
        <v>3.2442387991413933E-2</v>
      </c>
      <c r="AU60" s="186">
        <v>3.2231302590584633E-2</v>
      </c>
      <c r="AV60" s="186">
        <v>3.2097692258047483E-2</v>
      </c>
      <c r="AW60" s="186">
        <v>3.1820214653188066E-2</v>
      </c>
      <c r="AX60" s="186">
        <v>3.1571853856588873E-2</v>
      </c>
      <c r="AY60" s="186">
        <v>3.1364220868420889E-2</v>
      </c>
      <c r="AZ60" s="186">
        <v>3.108891223669839E-2</v>
      </c>
    </row>
    <row r="61" spans="1:53" ht="12" customHeight="1" x14ac:dyDescent="0.45">
      <c r="A61" s="31" t="s">
        <v>134</v>
      </c>
      <c r="B61" s="64">
        <v>0.28734652841152986</v>
      </c>
      <c r="C61" s="64">
        <v>0.28124112537589047</v>
      </c>
      <c r="D61" s="64">
        <v>0.27666818120377062</v>
      </c>
      <c r="E61" s="64">
        <v>0.27222122290551998</v>
      </c>
      <c r="F61" s="64">
        <v>0.27003492999063683</v>
      </c>
      <c r="G61" s="64">
        <v>0.26283173401510795</v>
      </c>
      <c r="H61" s="64">
        <v>0.25448657401408004</v>
      </c>
      <c r="I61" s="64">
        <v>0.25731710362622867</v>
      </c>
      <c r="J61" s="64">
        <v>0.24981268136007728</v>
      </c>
      <c r="K61" s="64">
        <v>0.24273457798336576</v>
      </c>
      <c r="L61" s="64">
        <v>0.23832860166189782</v>
      </c>
      <c r="M61" s="64">
        <v>0.23236130478689151</v>
      </c>
      <c r="N61" s="64">
        <v>0.22661835744333866</v>
      </c>
      <c r="O61" s="64">
        <v>0.21701792445991408</v>
      </c>
      <c r="P61" s="64">
        <v>0.20964493754783312</v>
      </c>
      <c r="Q61" s="64">
        <v>0.20795573411845669</v>
      </c>
      <c r="R61" s="64">
        <v>0.20942359755261877</v>
      </c>
      <c r="S61" s="64">
        <v>0.21023664504767756</v>
      </c>
      <c r="T61" s="64">
        <v>0.20675268049087567</v>
      </c>
      <c r="U61" s="64">
        <v>0.20290908098473417</v>
      </c>
      <c r="V61" s="64">
        <v>0.20175169797711709</v>
      </c>
      <c r="W61" s="64">
        <v>0.20131793141084159</v>
      </c>
      <c r="X61" s="64">
        <v>0.19949277197580786</v>
      </c>
      <c r="Y61" s="64">
        <v>0.1979716915680319</v>
      </c>
      <c r="Z61" s="64">
        <v>0.19722408445500705</v>
      </c>
      <c r="AA61" s="64">
        <v>0.19595540805266351</v>
      </c>
      <c r="AB61" s="64">
        <v>0.19486419921710826</v>
      </c>
      <c r="AC61" s="64">
        <v>0.19361655753279527</v>
      </c>
      <c r="AD61" s="64">
        <v>0.1928980904996557</v>
      </c>
      <c r="AE61" s="64">
        <v>0.19130557276680532</v>
      </c>
      <c r="AF61" s="64">
        <v>0.18962962880455281</v>
      </c>
      <c r="AG61" s="64">
        <v>0.18864678916919292</v>
      </c>
      <c r="AH61" s="64">
        <v>0.18685341156517929</v>
      </c>
      <c r="AI61" s="64">
        <v>0.18602475194869045</v>
      </c>
      <c r="AJ61" s="64">
        <v>0.18444209879472473</v>
      </c>
      <c r="AK61" s="64">
        <v>0.1831671048898369</v>
      </c>
      <c r="AL61" s="64">
        <v>0.18240631091685175</v>
      </c>
      <c r="AM61" s="64">
        <v>0.18097625792559002</v>
      </c>
      <c r="AN61" s="64">
        <v>0.17959033148288789</v>
      </c>
      <c r="AO61" s="64">
        <v>0.17830503666903239</v>
      </c>
      <c r="AP61" s="64">
        <v>0.17727644323897693</v>
      </c>
      <c r="AQ61" s="64">
        <v>0.1764061123380275</v>
      </c>
      <c r="AR61" s="64">
        <v>0.17496985215289498</v>
      </c>
      <c r="AS61" s="64">
        <v>0.17384468298005787</v>
      </c>
      <c r="AT61" s="64">
        <v>0.17243297066079832</v>
      </c>
      <c r="AU61" s="64">
        <v>0.17194870325327113</v>
      </c>
      <c r="AV61" s="64">
        <v>0.17062367955448379</v>
      </c>
      <c r="AW61" s="64">
        <v>0.16876321454147555</v>
      </c>
      <c r="AX61" s="64">
        <v>0.16768592130471838</v>
      </c>
      <c r="AY61" s="64">
        <v>0.16593963030478251</v>
      </c>
      <c r="AZ61" s="64">
        <v>0.16422560139304235</v>
      </c>
    </row>
    <row r="62" spans="1:53" ht="12" customHeight="1" x14ac:dyDescent="0.45">
      <c r="A62" s="61" t="s">
        <v>45</v>
      </c>
      <c r="B62" s="62"/>
      <c r="C62" s="62"/>
      <c r="D62" s="62"/>
      <c r="E62" s="62"/>
      <c r="F62" s="62"/>
      <c r="G62" s="62"/>
      <c r="H62" s="62"/>
      <c r="I62" s="62"/>
      <c r="J62" s="62"/>
      <c r="K62" s="62"/>
      <c r="L62" s="62"/>
      <c r="M62" s="62"/>
      <c r="N62" s="62"/>
      <c r="O62" s="62"/>
      <c r="P62" s="62"/>
      <c r="Q62" s="62"/>
      <c r="R62" s="62"/>
      <c r="S62" s="62"/>
      <c r="T62" s="62"/>
      <c r="U62" s="62"/>
      <c r="V62" s="62"/>
      <c r="W62" s="62"/>
      <c r="X62" s="62"/>
      <c r="Y62" s="62"/>
      <c r="Z62" s="62"/>
      <c r="AA62" s="62"/>
      <c r="AB62" s="62"/>
      <c r="AC62" s="62"/>
      <c r="AD62" s="62"/>
      <c r="AE62" s="62"/>
      <c r="AF62" s="62"/>
      <c r="AG62" s="62"/>
      <c r="AH62" s="62"/>
      <c r="AI62" s="62"/>
      <c r="AJ62" s="62"/>
      <c r="AK62" s="62"/>
      <c r="AL62" s="62"/>
      <c r="AM62" s="62"/>
      <c r="AN62" s="62"/>
      <c r="AO62" s="62"/>
      <c r="AP62" s="62"/>
      <c r="AQ62" s="62"/>
      <c r="AR62" s="62"/>
      <c r="AS62" s="62"/>
      <c r="AT62" s="62"/>
      <c r="AU62" s="62"/>
      <c r="AV62" s="62"/>
      <c r="AW62" s="62"/>
      <c r="AX62" s="62"/>
      <c r="AY62" s="62"/>
      <c r="AZ62" s="62"/>
    </row>
    <row r="63" spans="1:53" ht="12" customHeight="1" x14ac:dyDescent="0.45">
      <c r="A63" s="29" t="s">
        <v>132</v>
      </c>
      <c r="B63" s="63">
        <v>0.8158707369538104</v>
      </c>
      <c r="C63" s="63">
        <v>0.80797565699537544</v>
      </c>
      <c r="D63" s="63">
        <v>0.80200607909545907</v>
      </c>
      <c r="E63" s="63">
        <v>0.78516843243355772</v>
      </c>
      <c r="F63" s="63">
        <v>0.78740332752171538</v>
      </c>
      <c r="G63" s="63">
        <v>0.77121619371875516</v>
      </c>
      <c r="H63" s="63">
        <v>0.72849067321239602</v>
      </c>
      <c r="I63" s="63">
        <v>0.7356074577783942</v>
      </c>
      <c r="J63" s="63">
        <v>0.76481782675888532</v>
      </c>
      <c r="K63" s="63">
        <v>0.75732178767735869</v>
      </c>
      <c r="L63" s="63">
        <v>0.78828594830145715</v>
      </c>
      <c r="M63" s="63">
        <v>0.77442867118799641</v>
      </c>
      <c r="N63" s="63">
        <v>0.80592144653807696</v>
      </c>
      <c r="O63" s="63">
        <v>0.79738087680028036</v>
      </c>
      <c r="P63" s="63">
        <v>0.80521769656104358</v>
      </c>
      <c r="Q63" s="63">
        <v>0.77543325354604897</v>
      </c>
      <c r="R63" s="63">
        <v>0.77450353210383172</v>
      </c>
      <c r="S63" s="63">
        <v>0.77215437764772688</v>
      </c>
      <c r="T63" s="63">
        <v>0.7603220241172105</v>
      </c>
      <c r="U63" s="63">
        <v>0.75523374972541824</v>
      </c>
      <c r="V63" s="63">
        <v>0.75365811993381293</v>
      </c>
      <c r="W63" s="63">
        <v>0.75354172190086222</v>
      </c>
      <c r="X63" s="63">
        <v>0.74961659598030606</v>
      </c>
      <c r="Y63" s="63">
        <v>0.74858415293502156</v>
      </c>
      <c r="Z63" s="63">
        <v>0.74775203743792917</v>
      </c>
      <c r="AA63" s="63">
        <v>0.74729542733152832</v>
      </c>
      <c r="AB63" s="63">
        <v>0.74676608075833206</v>
      </c>
      <c r="AC63" s="63">
        <v>0.74625022092698334</v>
      </c>
      <c r="AD63" s="63">
        <v>0.74577183353218846</v>
      </c>
      <c r="AE63" s="63">
        <v>0.74364638049683662</v>
      </c>
      <c r="AF63" s="63">
        <v>0.74166607467216539</v>
      </c>
      <c r="AG63" s="63">
        <v>0.74075544595193832</v>
      </c>
      <c r="AH63" s="63">
        <v>0.7336300768761399</v>
      </c>
      <c r="AI63" s="63">
        <v>0.72587656905963649</v>
      </c>
      <c r="AJ63" s="63">
        <v>0.70883096506778231</v>
      </c>
      <c r="AK63" s="63">
        <v>0.69062182045432685</v>
      </c>
      <c r="AL63" s="63">
        <v>0.67964459388077147</v>
      </c>
      <c r="AM63" s="63">
        <v>0.64442540924655523</v>
      </c>
      <c r="AN63" s="63">
        <v>0.6096289342809823</v>
      </c>
      <c r="AO63" s="63">
        <v>0.57514530042506429</v>
      </c>
      <c r="AP63" s="63">
        <v>0.53392609799641622</v>
      </c>
      <c r="AQ63" s="63">
        <v>0.50588606681591763</v>
      </c>
      <c r="AR63" s="63">
        <v>0.47104635556750435</v>
      </c>
      <c r="AS63" s="63">
        <v>0.43901652673491298</v>
      </c>
      <c r="AT63" s="63">
        <v>0.41038737652782398</v>
      </c>
      <c r="AU63" s="63">
        <v>0.40573751315591888</v>
      </c>
      <c r="AV63" s="63">
        <v>0.38758834017734212</v>
      </c>
      <c r="AW63" s="63">
        <v>0.33339837670788974</v>
      </c>
      <c r="AX63" s="63">
        <v>0.33020954319446183</v>
      </c>
      <c r="AY63" s="63">
        <v>0.2968153984393227</v>
      </c>
      <c r="AZ63" s="63">
        <v>0.27059578390323963</v>
      </c>
    </row>
    <row r="64" spans="1:53" ht="12" customHeight="1" x14ac:dyDescent="0.45">
      <c r="A64" s="175" t="s">
        <v>133</v>
      </c>
      <c r="B64" s="186">
        <v>0.1739444359681685</v>
      </c>
      <c r="C64" s="186">
        <v>0.16077990454202756</v>
      </c>
      <c r="D64" s="186">
        <v>0.17358351702650424</v>
      </c>
      <c r="E64" s="186">
        <v>0.14848717995872046</v>
      </c>
      <c r="F64" s="186">
        <v>0.15624335935277714</v>
      </c>
      <c r="G64" s="186">
        <v>0.13832784689212452</v>
      </c>
      <c r="H64" s="186">
        <v>0.14540307906465719</v>
      </c>
      <c r="I64" s="186">
        <v>0.15574006561450024</v>
      </c>
      <c r="J64" s="186">
        <v>0.13668219365573656</v>
      </c>
      <c r="K64" s="186">
        <v>0.13186755384273077</v>
      </c>
      <c r="L64" s="186">
        <v>0.1309183012919666</v>
      </c>
      <c r="M64" s="186">
        <v>0.13932247606140793</v>
      </c>
      <c r="N64" s="186">
        <v>0.13632070533357082</v>
      </c>
      <c r="O64" s="186">
        <v>0.13218282126257255</v>
      </c>
      <c r="P64" s="186">
        <v>0.12774711848656686</v>
      </c>
      <c r="Q64" s="186">
        <v>0.12958540423552684</v>
      </c>
      <c r="R64" s="186">
        <v>0.13152239515176112</v>
      </c>
      <c r="S64" s="186">
        <v>0.13114623284714597</v>
      </c>
      <c r="T64" s="186">
        <v>0.12791485650893208</v>
      </c>
      <c r="U64" s="186">
        <v>0.12550514366430002</v>
      </c>
      <c r="V64" s="186">
        <v>0.1243015209155801</v>
      </c>
      <c r="W64" s="186">
        <v>0.12321089726145862</v>
      </c>
      <c r="X64" s="186">
        <v>0.12150867352534231</v>
      </c>
      <c r="Y64" s="186">
        <v>0.1174712959496081</v>
      </c>
      <c r="Z64" s="186">
        <v>0.11604042703670021</v>
      </c>
      <c r="AA64" s="186">
        <v>0.11321624697746999</v>
      </c>
      <c r="AB64" s="186">
        <v>0.11285315048565306</v>
      </c>
      <c r="AC64" s="186">
        <v>0.1115314541765037</v>
      </c>
      <c r="AD64" s="186">
        <v>0.11029894696701111</v>
      </c>
      <c r="AE64" s="186">
        <v>0.10968070457064441</v>
      </c>
      <c r="AF64" s="186">
        <v>0.10787405835540174</v>
      </c>
      <c r="AG64" s="186">
        <v>0.10713658657534854</v>
      </c>
      <c r="AH64" s="186">
        <v>0.10499683623819168</v>
      </c>
      <c r="AI64" s="186">
        <v>0.10268778007427609</v>
      </c>
      <c r="AJ64" s="186">
        <v>9.987408543480282E-2</v>
      </c>
      <c r="AK64" s="186">
        <v>9.7670616780123468E-2</v>
      </c>
      <c r="AL64" s="186">
        <v>9.6701009993456877E-2</v>
      </c>
      <c r="AM64" s="186">
        <v>9.3671537147556064E-2</v>
      </c>
      <c r="AN64" s="186">
        <v>9.06964160348816E-2</v>
      </c>
      <c r="AO64" s="186">
        <v>8.8183549885466811E-2</v>
      </c>
      <c r="AP64" s="186">
        <v>8.5472026777854898E-2</v>
      </c>
      <c r="AQ64" s="186">
        <v>8.2971197460599985E-2</v>
      </c>
      <c r="AR64" s="186">
        <v>8.0095203513084856E-2</v>
      </c>
      <c r="AS64" s="186">
        <v>7.5382775395994847E-2</v>
      </c>
      <c r="AT64" s="186">
        <v>7.1961746977365737E-2</v>
      </c>
      <c r="AU64" s="186">
        <v>6.9105647994895478E-2</v>
      </c>
      <c r="AV64" s="186">
        <v>6.7292567964258712E-2</v>
      </c>
      <c r="AW64" s="186">
        <v>6.2444015610153163E-2</v>
      </c>
      <c r="AX64" s="186">
        <v>5.9931674174568433E-2</v>
      </c>
      <c r="AY64" s="186">
        <v>5.7256375312565319E-2</v>
      </c>
      <c r="AZ64" s="186">
        <v>5.3690627635563454E-2</v>
      </c>
    </row>
    <row r="65" spans="1:52" ht="12" customHeight="1" x14ac:dyDescent="0.45">
      <c r="A65" s="31" t="s">
        <v>134</v>
      </c>
      <c r="B65" s="64">
        <v>0.619773715067231</v>
      </c>
      <c r="C65" s="64">
        <v>0.60740733164900695</v>
      </c>
      <c r="D65" s="64">
        <v>0.59324462185386451</v>
      </c>
      <c r="E65" s="64">
        <v>0.59575470322830437</v>
      </c>
      <c r="F65" s="64">
        <v>0.58209426792279684</v>
      </c>
      <c r="G65" s="64">
        <v>0.57569446538320201</v>
      </c>
      <c r="H65" s="64">
        <v>0.54362543037882805</v>
      </c>
      <c r="I65" s="64">
        <v>0.54615019002726717</v>
      </c>
      <c r="J65" s="64">
        <v>0.53601904306527071</v>
      </c>
      <c r="K65" s="64">
        <v>0.51552044008993692</v>
      </c>
      <c r="L65" s="64">
        <v>0.51088417329205105</v>
      </c>
      <c r="M65" s="64">
        <v>0.49193851590266813</v>
      </c>
      <c r="N65" s="64">
        <v>0.48198498248885718</v>
      </c>
      <c r="O65" s="64">
        <v>0.47063915548776458</v>
      </c>
      <c r="P65" s="64">
        <v>0.45201255445286964</v>
      </c>
      <c r="Q65" s="64">
        <v>0.44288877585675401</v>
      </c>
      <c r="R65" s="64">
        <v>0.44773680193572646</v>
      </c>
      <c r="S65" s="64">
        <v>0.45310462929440359</v>
      </c>
      <c r="T65" s="64">
        <v>0.4544630032027191</v>
      </c>
      <c r="U65" s="64">
        <v>0.44868355269238436</v>
      </c>
      <c r="V65" s="64">
        <v>0.44748615832999555</v>
      </c>
      <c r="W65" s="64">
        <v>0.44958651167913044</v>
      </c>
      <c r="X65" s="64">
        <v>0.4463383200932291</v>
      </c>
      <c r="Y65" s="64">
        <v>0.44550962050670651</v>
      </c>
      <c r="Z65" s="64">
        <v>0.44629692517653202</v>
      </c>
      <c r="AA65" s="64">
        <v>0.4463515763530026</v>
      </c>
      <c r="AB65" s="64">
        <v>0.44642118247228957</v>
      </c>
      <c r="AC65" s="64">
        <v>0.44402814679063901</v>
      </c>
      <c r="AD65" s="64">
        <v>0.44072290829675348</v>
      </c>
      <c r="AE65" s="64">
        <v>0.43543044677702447</v>
      </c>
      <c r="AF65" s="64">
        <v>0.42853788612520222</v>
      </c>
      <c r="AG65" s="64">
        <v>0.4247253070524441</v>
      </c>
      <c r="AH65" s="64">
        <v>0.41778310575734606</v>
      </c>
      <c r="AI65" s="64">
        <v>0.41449429545946598</v>
      </c>
      <c r="AJ65" s="64">
        <v>0.4058760373522744</v>
      </c>
      <c r="AK65" s="64">
        <v>0.39662111882019446</v>
      </c>
      <c r="AL65" s="64">
        <v>0.3928039926925187</v>
      </c>
      <c r="AM65" s="64">
        <v>0.38107433211047859</v>
      </c>
      <c r="AN65" s="64">
        <v>0.36921330861103679</v>
      </c>
      <c r="AO65" s="64">
        <v>0.35660154817865952</v>
      </c>
      <c r="AP65" s="64">
        <v>0.34832693592273828</v>
      </c>
      <c r="AQ65" s="64">
        <v>0.34415834305550486</v>
      </c>
      <c r="AR65" s="64">
        <v>0.33439936599577769</v>
      </c>
      <c r="AS65" s="64">
        <v>0.32758585186004158</v>
      </c>
      <c r="AT65" s="64">
        <v>0.3176990362429159</v>
      </c>
      <c r="AU65" s="64">
        <v>0.31738556804604384</v>
      </c>
      <c r="AV65" s="64">
        <v>0.30917590557120056</v>
      </c>
      <c r="AW65" s="64">
        <v>0.29375296380456073</v>
      </c>
      <c r="AX65" s="64">
        <v>0.29054444300777438</v>
      </c>
      <c r="AY65" s="64">
        <v>0.27747259307249045</v>
      </c>
      <c r="AZ65" s="64">
        <v>0.26578455134795259</v>
      </c>
    </row>
    <row r="66" spans="1:52" ht="12" customHeight="1" x14ac:dyDescent="0.45">
      <c r="A66" s="187"/>
      <c r="B66" s="188"/>
      <c r="C66" s="188"/>
      <c r="D66" s="188"/>
      <c r="E66" s="188"/>
      <c r="F66" s="188"/>
      <c r="G66" s="188"/>
      <c r="H66" s="188"/>
      <c r="I66" s="188"/>
      <c r="J66" s="188"/>
      <c r="K66" s="188"/>
      <c r="L66" s="188"/>
      <c r="M66" s="188"/>
      <c r="N66" s="188"/>
      <c r="O66" s="188"/>
      <c r="P66" s="188"/>
      <c r="Q66" s="188"/>
      <c r="R66" s="188"/>
      <c r="S66" s="188"/>
      <c r="T66" s="188"/>
      <c r="U66" s="188"/>
      <c r="V66" s="188"/>
      <c r="W66" s="188"/>
      <c r="X66" s="188"/>
      <c r="Y66" s="188"/>
      <c r="Z66" s="188"/>
      <c r="AA66" s="188"/>
      <c r="AB66" s="188"/>
      <c r="AC66" s="188"/>
      <c r="AD66" s="188"/>
      <c r="AE66" s="188"/>
      <c r="AF66" s="188"/>
      <c r="AG66" s="188"/>
      <c r="AH66" s="188"/>
      <c r="AI66" s="188"/>
      <c r="AJ66" s="188"/>
      <c r="AK66" s="188"/>
      <c r="AL66" s="188"/>
      <c r="AM66" s="188"/>
      <c r="AN66" s="188"/>
      <c r="AO66" s="188"/>
      <c r="AP66" s="188"/>
      <c r="AQ66" s="188"/>
      <c r="AR66" s="188"/>
      <c r="AS66" s="188"/>
      <c r="AT66" s="188"/>
      <c r="AU66" s="188"/>
      <c r="AV66" s="188"/>
      <c r="AW66" s="188"/>
      <c r="AX66" s="188"/>
      <c r="AY66" s="188"/>
      <c r="AZ66" s="188"/>
    </row>
    <row r="67" spans="1:52" ht="12" customHeight="1" x14ac:dyDescent="0.45">
      <c r="A67" s="135" t="s">
        <v>46</v>
      </c>
      <c r="B67" s="66"/>
      <c r="C67" s="66"/>
      <c r="D67" s="66"/>
      <c r="E67" s="66"/>
      <c r="F67" s="66"/>
      <c r="G67" s="66"/>
      <c r="H67" s="66"/>
      <c r="I67" s="66"/>
      <c r="J67" s="66"/>
      <c r="K67" s="66"/>
      <c r="L67" s="66"/>
      <c r="M67" s="66"/>
      <c r="N67" s="66"/>
      <c r="O67" s="66"/>
      <c r="P67" s="66"/>
      <c r="Q67" s="66"/>
      <c r="R67" s="66"/>
      <c r="S67" s="66"/>
      <c r="T67" s="66"/>
      <c r="U67" s="66"/>
      <c r="V67" s="66"/>
      <c r="W67" s="66"/>
      <c r="X67" s="66"/>
      <c r="Y67" s="66"/>
      <c r="Z67" s="66"/>
      <c r="AA67" s="66"/>
      <c r="AB67" s="66"/>
      <c r="AC67" s="66"/>
      <c r="AD67" s="66"/>
      <c r="AE67" s="66"/>
      <c r="AF67" s="66"/>
      <c r="AG67" s="66"/>
      <c r="AH67" s="66"/>
      <c r="AI67" s="66"/>
      <c r="AJ67" s="66"/>
      <c r="AK67" s="66"/>
      <c r="AL67" s="66"/>
      <c r="AM67" s="66"/>
      <c r="AN67" s="66"/>
      <c r="AO67" s="66"/>
      <c r="AP67" s="66"/>
      <c r="AQ67" s="66"/>
      <c r="AR67" s="66"/>
      <c r="AS67" s="66"/>
      <c r="AT67" s="66"/>
      <c r="AU67" s="66"/>
      <c r="AV67" s="66"/>
      <c r="AW67" s="66"/>
      <c r="AX67" s="66"/>
      <c r="AY67" s="66"/>
      <c r="AZ67" s="66"/>
    </row>
    <row r="68" spans="1:52" ht="12" customHeight="1" x14ac:dyDescent="0.45">
      <c r="A68" s="67" t="s">
        <v>132</v>
      </c>
      <c r="B68" s="140">
        <v>20747.39246332633</v>
      </c>
      <c r="C68" s="140">
        <v>19946.808803569598</v>
      </c>
      <c r="D68" s="140">
        <v>19732.78918781591</v>
      </c>
      <c r="E68" s="140">
        <v>19567.921949759078</v>
      </c>
      <c r="F68" s="140">
        <v>20347.004583990954</v>
      </c>
      <c r="G68" s="140">
        <v>19720.120551263481</v>
      </c>
      <c r="H68" s="140">
        <v>20807.905278988335</v>
      </c>
      <c r="I68" s="140">
        <v>21293.908282824552</v>
      </c>
      <c r="J68" s="140">
        <v>18680.997811423214</v>
      </c>
      <c r="K68" s="140">
        <v>14786.403360865179</v>
      </c>
      <c r="L68" s="140">
        <v>14035.921261368454</v>
      </c>
      <c r="M68" s="140">
        <v>14158.582671171556</v>
      </c>
      <c r="N68" s="140">
        <v>12357.298723140622</v>
      </c>
      <c r="O68" s="140">
        <v>11735.63077049755</v>
      </c>
      <c r="P68" s="140">
        <v>11336.977278782724</v>
      </c>
      <c r="Q68" s="140">
        <v>11568.262086348188</v>
      </c>
      <c r="R68" s="140">
        <v>11701.926410073311</v>
      </c>
      <c r="S68" s="140">
        <v>11589.529750679712</v>
      </c>
      <c r="T68" s="140">
        <v>11121.893301709806</v>
      </c>
      <c r="U68" s="140">
        <v>10886.732891548003</v>
      </c>
      <c r="V68" s="140">
        <v>10801.91708025928</v>
      </c>
      <c r="W68" s="140">
        <v>10830.616363223902</v>
      </c>
      <c r="X68" s="140">
        <v>10787.023074951749</v>
      </c>
      <c r="Y68" s="140">
        <v>10724.013966854984</v>
      </c>
      <c r="Z68" s="140">
        <v>10724.541742519086</v>
      </c>
      <c r="AA68" s="140">
        <v>10766.74632794575</v>
      </c>
      <c r="AB68" s="140">
        <v>10860.537376725722</v>
      </c>
      <c r="AC68" s="140">
        <v>10952.341057682706</v>
      </c>
      <c r="AD68" s="140">
        <v>11051.78635508465</v>
      </c>
      <c r="AE68" s="140">
        <v>11074.596872821347</v>
      </c>
      <c r="AF68" s="140">
        <v>11068.320644862959</v>
      </c>
      <c r="AG68" s="140">
        <v>11091.763932904858</v>
      </c>
      <c r="AH68" s="140">
        <v>11077.797836269039</v>
      </c>
      <c r="AI68" s="140">
        <v>11011.088347250932</v>
      </c>
      <c r="AJ68" s="140">
        <v>10940.305054793907</v>
      </c>
      <c r="AK68" s="140">
        <v>10883.333483721444</v>
      </c>
      <c r="AL68" s="140">
        <v>10889.309303795906</v>
      </c>
      <c r="AM68" s="140">
        <v>10889.997185513417</v>
      </c>
      <c r="AN68" s="140">
        <v>10848.810457826608</v>
      </c>
      <c r="AO68" s="140">
        <v>10776.977117354738</v>
      </c>
      <c r="AP68" s="140">
        <v>10698.27141173229</v>
      </c>
      <c r="AQ68" s="140">
        <v>10614.36100122356</v>
      </c>
      <c r="AR68" s="140">
        <v>10528.610938675645</v>
      </c>
      <c r="AS68" s="140">
        <v>10404.757134618698</v>
      </c>
      <c r="AT68" s="140">
        <v>10378.581415755374</v>
      </c>
      <c r="AU68" s="140">
        <v>10417.590644755139</v>
      </c>
      <c r="AV68" s="140">
        <v>10465.69917650657</v>
      </c>
      <c r="AW68" s="140">
        <v>10342.207302726951</v>
      </c>
      <c r="AX68" s="140">
        <v>10384.675687544855</v>
      </c>
      <c r="AY68" s="140">
        <v>10387.247982636834</v>
      </c>
      <c r="AZ68" s="140">
        <v>10339.069633574209</v>
      </c>
    </row>
    <row r="69" spans="1:52" ht="12" customHeight="1" x14ac:dyDescent="0.45">
      <c r="A69" s="69" t="s">
        <v>47</v>
      </c>
      <c r="B69" s="70">
        <v>103.7995377950237</v>
      </c>
      <c r="C69" s="70">
        <v>100.33219730363565</v>
      </c>
      <c r="D69" s="70">
        <v>99.539580758876724</v>
      </c>
      <c r="E69" s="70">
        <v>97.874750102932737</v>
      </c>
      <c r="F69" s="70">
        <v>102.0956773372108</v>
      </c>
      <c r="G69" s="70">
        <v>99.216311048283188</v>
      </c>
      <c r="H69" s="70">
        <v>104.74145803301174</v>
      </c>
      <c r="I69" s="70">
        <v>106.32166751328029</v>
      </c>
      <c r="J69" s="70">
        <v>92.385503523156515</v>
      </c>
      <c r="K69" s="70">
        <v>73.086361405531676</v>
      </c>
      <c r="L69" s="70">
        <v>69.001976436287521</v>
      </c>
      <c r="M69" s="70">
        <v>69.293504914445933</v>
      </c>
      <c r="N69" s="70">
        <v>60.656762704505752</v>
      </c>
      <c r="O69" s="70">
        <v>56.898704518720258</v>
      </c>
      <c r="P69" s="70">
        <v>54.920780887612537</v>
      </c>
      <c r="Q69" s="70">
        <v>56.107517452626915</v>
      </c>
      <c r="R69" s="70">
        <v>46.156939989821844</v>
      </c>
      <c r="S69" s="70">
        <v>37.158122693676788</v>
      </c>
      <c r="T69" s="70">
        <v>29.455931757205015</v>
      </c>
      <c r="U69" s="70">
        <v>22.85134251605621</v>
      </c>
      <c r="V69" s="70">
        <v>38.777950660842855</v>
      </c>
      <c r="W69" s="70">
        <v>29.06770206056942</v>
      </c>
      <c r="X69" s="70">
        <v>27.542374261994119</v>
      </c>
      <c r="Y69" s="70">
        <v>19.456339606470006</v>
      </c>
      <c r="Z69" s="70">
        <v>31.017941316083551</v>
      </c>
      <c r="AA69" s="70">
        <v>19.243160278683611</v>
      </c>
      <c r="AB69" s="70">
        <v>12.69101923829162</v>
      </c>
      <c r="AC69" s="70">
        <v>9.6731705113120761</v>
      </c>
      <c r="AD69" s="70">
        <v>20.648627704013187</v>
      </c>
      <c r="AE69" s="70">
        <v>10.973486224685125</v>
      </c>
      <c r="AF69" s="70">
        <v>9.4622442488192195</v>
      </c>
      <c r="AG69" s="70">
        <v>9.6823121323635508</v>
      </c>
      <c r="AH69" s="70">
        <v>10.558117465021592</v>
      </c>
      <c r="AI69" s="70">
        <v>10.424557589911931</v>
      </c>
      <c r="AJ69" s="70">
        <v>10.989076194892995</v>
      </c>
      <c r="AK69" s="70">
        <v>11.278581221169087</v>
      </c>
      <c r="AL69" s="70">
        <v>11.535026874617939</v>
      </c>
      <c r="AM69" s="70">
        <v>12.598819502482078</v>
      </c>
      <c r="AN69" s="70">
        <v>13.450668878859624</v>
      </c>
      <c r="AO69" s="70">
        <v>15.908413915826699</v>
      </c>
      <c r="AP69" s="70">
        <v>19.496555502372061</v>
      </c>
      <c r="AQ69" s="70">
        <v>24.054369146076045</v>
      </c>
      <c r="AR69" s="70">
        <v>28.874613666504967</v>
      </c>
      <c r="AS69" s="70">
        <v>33.898737160947185</v>
      </c>
      <c r="AT69" s="70">
        <v>35.296986300351257</v>
      </c>
      <c r="AU69" s="70">
        <v>35.294313315990117</v>
      </c>
      <c r="AV69" s="70">
        <v>35.688831740281643</v>
      </c>
      <c r="AW69" s="70">
        <v>38.363921638839798</v>
      </c>
      <c r="AX69" s="70">
        <v>38.334324992279512</v>
      </c>
      <c r="AY69" s="70">
        <v>39.150631803914976</v>
      </c>
      <c r="AZ69" s="70">
        <v>40.43100374104872</v>
      </c>
    </row>
    <row r="70" spans="1:52" ht="12" customHeight="1" x14ac:dyDescent="0.45">
      <c r="A70" s="71" t="s">
        <v>48</v>
      </c>
      <c r="B70" s="72">
        <v>58.993395250518759</v>
      </c>
      <c r="C70" s="72">
        <v>57.324328217270626</v>
      </c>
      <c r="D70" s="72">
        <v>56.906150906231161</v>
      </c>
      <c r="E70" s="72">
        <v>55.852039026840217</v>
      </c>
      <c r="F70" s="72">
        <v>57.94357164176072</v>
      </c>
      <c r="G70" s="72">
        <v>56.959644102785923</v>
      </c>
      <c r="H70" s="72">
        <v>60.219262456366842</v>
      </c>
      <c r="I70" s="72">
        <v>60.743661886925949</v>
      </c>
      <c r="J70" s="72">
        <v>53.324439305171545</v>
      </c>
      <c r="K70" s="72">
        <v>42.372404820371898</v>
      </c>
      <c r="L70" s="72">
        <v>39.991811944495723</v>
      </c>
      <c r="M70" s="72">
        <v>39.933379418704675</v>
      </c>
      <c r="N70" s="72">
        <v>34.960983377843448</v>
      </c>
      <c r="O70" s="72">
        <v>32.602482953887431</v>
      </c>
      <c r="P70" s="72">
        <v>31.312315546393116</v>
      </c>
      <c r="Q70" s="72">
        <v>31.738517495909466</v>
      </c>
      <c r="R70" s="72">
        <v>32.273236319224225</v>
      </c>
      <c r="S70" s="72">
        <v>32.343467022686148</v>
      </c>
      <c r="T70" s="72">
        <v>32.309686358974602</v>
      </c>
      <c r="U70" s="72">
        <v>31.989618250487123</v>
      </c>
      <c r="V70" s="72">
        <v>31.741591215944773</v>
      </c>
      <c r="W70" s="72">
        <v>31.870820740155015</v>
      </c>
      <c r="X70" s="72">
        <v>32.190467096847811</v>
      </c>
      <c r="Y70" s="72">
        <v>31.939147923328495</v>
      </c>
      <c r="Z70" s="72">
        <v>31.515904800658237</v>
      </c>
      <c r="AA70" s="72">
        <v>31.532608164696043</v>
      </c>
      <c r="AB70" s="72">
        <v>31.616146660002581</v>
      </c>
      <c r="AC70" s="72">
        <v>31.515333733318773</v>
      </c>
      <c r="AD70" s="72">
        <v>31.522554168457113</v>
      </c>
      <c r="AE70" s="72">
        <v>31.398078666040799</v>
      </c>
      <c r="AF70" s="72">
        <v>31.164153093792063</v>
      </c>
      <c r="AG70" s="72">
        <v>30.89374411512058</v>
      </c>
      <c r="AH70" s="72">
        <v>30.962880441452203</v>
      </c>
      <c r="AI70" s="72">
        <v>30.848212721097319</v>
      </c>
      <c r="AJ70" s="72">
        <v>30.763404805769326</v>
      </c>
      <c r="AK70" s="72">
        <v>30.413413810551447</v>
      </c>
      <c r="AL70" s="72">
        <v>30.393728624952146</v>
      </c>
      <c r="AM70" s="72">
        <v>30.388665152690614</v>
      </c>
      <c r="AN70" s="72">
        <v>30.163404912717279</v>
      </c>
      <c r="AO70" s="72">
        <v>29.790273048730235</v>
      </c>
      <c r="AP70" s="72">
        <v>29.579422386096997</v>
      </c>
      <c r="AQ70" s="72">
        <v>29.249946837987835</v>
      </c>
      <c r="AR70" s="72">
        <v>29.017498759794911</v>
      </c>
      <c r="AS70" s="72">
        <v>28.764124120082794</v>
      </c>
      <c r="AT70" s="72">
        <v>28.745232977385143</v>
      </c>
      <c r="AU70" s="72">
        <v>28.763429404395879</v>
      </c>
      <c r="AV70" s="72">
        <v>28.863449686055873</v>
      </c>
      <c r="AW70" s="72">
        <v>28.694940532121286</v>
      </c>
      <c r="AX70" s="72">
        <v>28.718834575371673</v>
      </c>
      <c r="AY70" s="72">
        <v>28.72443779567725</v>
      </c>
      <c r="AZ70" s="72">
        <v>28.5496483569652</v>
      </c>
    </row>
    <row r="71" spans="1:52" ht="12" customHeight="1" x14ac:dyDescent="0.45">
      <c r="A71" s="73" t="s">
        <v>49</v>
      </c>
      <c r="B71" s="74">
        <v>11.023605615384538</v>
      </c>
      <c r="C71" s="74">
        <v>11.464865643454129</v>
      </c>
      <c r="D71" s="74">
        <v>11.175301671892299</v>
      </c>
      <c r="E71" s="74">
        <v>11.15120995639229</v>
      </c>
      <c r="F71" s="74">
        <v>11.575307983046471</v>
      </c>
      <c r="G71" s="74">
        <v>11.373395716118036</v>
      </c>
      <c r="H71" s="74">
        <v>11.990458825343692</v>
      </c>
      <c r="I71" s="74">
        <v>12.060422912174504</v>
      </c>
      <c r="J71" s="74">
        <v>10.578844615644222</v>
      </c>
      <c r="K71" s="74">
        <v>8.4103342312700473</v>
      </c>
      <c r="L71" s="74">
        <v>7.9349498917075287</v>
      </c>
      <c r="M71" s="74">
        <v>7.9181711242078512</v>
      </c>
      <c r="N71" s="74">
        <v>6.777230263878498</v>
      </c>
      <c r="O71" s="74">
        <v>6.3806315783310996</v>
      </c>
      <c r="P71" s="74">
        <v>6.1051161613376488</v>
      </c>
      <c r="Q71" s="74">
        <v>6.3465719183087401</v>
      </c>
      <c r="R71" s="74">
        <v>6.3934467455468962</v>
      </c>
      <c r="S71" s="74">
        <v>6.2823334986102504</v>
      </c>
      <c r="T71" s="74">
        <v>5.9793426867009449</v>
      </c>
      <c r="U71" s="74">
        <v>5.505713046823014</v>
      </c>
      <c r="V71" s="74">
        <v>5.3150876237972984</v>
      </c>
      <c r="W71" s="74">
        <v>5.3122154405580533</v>
      </c>
      <c r="X71" s="74">
        <v>5.3302740970575595</v>
      </c>
      <c r="Y71" s="74">
        <v>5.100521584839222</v>
      </c>
      <c r="Z71" s="74">
        <v>4.6143115565470216</v>
      </c>
      <c r="AA71" s="74">
        <v>4.4494754560058016</v>
      </c>
      <c r="AB71" s="74">
        <v>4.2592623318064593</v>
      </c>
      <c r="AC71" s="74">
        <v>3.9118019672086608</v>
      </c>
      <c r="AD71" s="74">
        <v>3.7393834861155204</v>
      </c>
      <c r="AE71" s="74">
        <v>3.4866933615264122</v>
      </c>
      <c r="AF71" s="74">
        <v>3.4164389498269059</v>
      </c>
      <c r="AG71" s="74">
        <v>3.4211805064996841</v>
      </c>
      <c r="AH71" s="74">
        <v>3.4217196580486471</v>
      </c>
      <c r="AI71" s="74">
        <v>3.3790075798298345</v>
      </c>
      <c r="AJ71" s="74">
        <v>3.3305515662730922</v>
      </c>
      <c r="AK71" s="74">
        <v>3.1695698138961417</v>
      </c>
      <c r="AL71" s="74">
        <v>3.1371216924850249</v>
      </c>
      <c r="AM71" s="74">
        <v>3.062145899604932</v>
      </c>
      <c r="AN71" s="74">
        <v>2.9358671745147196</v>
      </c>
      <c r="AO71" s="74">
        <v>2.7672504143682612</v>
      </c>
      <c r="AP71" s="74">
        <v>2.635068352899447</v>
      </c>
      <c r="AQ71" s="74">
        <v>2.4812911541118314</v>
      </c>
      <c r="AR71" s="74">
        <v>2.3347215902448668</v>
      </c>
      <c r="AS71" s="74">
        <v>2.1875778648550783</v>
      </c>
      <c r="AT71" s="74">
        <v>2.1334757016266197</v>
      </c>
      <c r="AU71" s="74">
        <v>2.117054520758872</v>
      </c>
      <c r="AV71" s="74">
        <v>2.0993123375319804</v>
      </c>
      <c r="AW71" s="74">
        <v>2.0118840883193911</v>
      </c>
      <c r="AX71" s="74">
        <v>1.9930901512910271</v>
      </c>
      <c r="AY71" s="74">
        <v>1.9528239334006556</v>
      </c>
      <c r="AZ71" s="74">
        <v>1.8813090048622376</v>
      </c>
    </row>
    <row r="72" spans="1:52" ht="12" customHeight="1" x14ac:dyDescent="0.45">
      <c r="A72" s="73" t="s">
        <v>50</v>
      </c>
      <c r="B72" s="74">
        <v>17.663446771853174</v>
      </c>
      <c r="C72" s="74">
        <v>17.17266810428433</v>
      </c>
      <c r="D72" s="74">
        <v>17.035343099126017</v>
      </c>
      <c r="E72" s="74">
        <v>16.666754175440545</v>
      </c>
      <c r="F72" s="74">
        <v>17.315988453551448</v>
      </c>
      <c r="G72" s="74">
        <v>17.02711497519428</v>
      </c>
      <c r="H72" s="74">
        <v>18.067807326901676</v>
      </c>
      <c r="I72" s="74">
        <v>18.197126521739204</v>
      </c>
      <c r="J72" s="74">
        <v>15.978561957954211</v>
      </c>
      <c r="K72" s="74">
        <v>12.704328107949502</v>
      </c>
      <c r="L72" s="74">
        <v>12.019471114315039</v>
      </c>
      <c r="M72" s="74">
        <v>12.048708302806856</v>
      </c>
      <c r="N72" s="74">
        <v>10.573604739038975</v>
      </c>
      <c r="O72" s="74">
        <v>9.8308836893992186</v>
      </c>
      <c r="P72" s="74">
        <v>9.4493990317374426</v>
      </c>
      <c r="Q72" s="74">
        <v>9.5740018821823423</v>
      </c>
      <c r="R72" s="74">
        <v>9.8227467609376014</v>
      </c>
      <c r="S72" s="74">
        <v>9.8904463170656971</v>
      </c>
      <c r="T72" s="74">
        <v>10.032024583674582</v>
      </c>
      <c r="U72" s="74">
        <v>10.078479545267221</v>
      </c>
      <c r="V72" s="74">
        <v>10.080663982211046</v>
      </c>
      <c r="W72" s="74">
        <v>10.119051934072502</v>
      </c>
      <c r="X72" s="74">
        <v>10.198118465442091</v>
      </c>
      <c r="Y72" s="74">
        <v>10.039810669632356</v>
      </c>
      <c r="Z72" s="74">
        <v>9.7183584027352214</v>
      </c>
      <c r="AA72" s="74">
        <v>9.6377753943839153</v>
      </c>
      <c r="AB72" s="74">
        <v>9.5498147740262649</v>
      </c>
      <c r="AC72" s="74">
        <v>9.3334513289779899</v>
      </c>
      <c r="AD72" s="74">
        <v>9.0968163850744954</v>
      </c>
      <c r="AE72" s="74">
        <v>8.7730213956386454</v>
      </c>
      <c r="AF72" s="74">
        <v>8.2973205585374306</v>
      </c>
      <c r="AG72" s="74">
        <v>7.7829033953557198</v>
      </c>
      <c r="AH72" s="74">
        <v>7.6184241226452487</v>
      </c>
      <c r="AI72" s="74">
        <v>7.5512884398995279</v>
      </c>
      <c r="AJ72" s="74">
        <v>7.4827597160713673</v>
      </c>
      <c r="AK72" s="74">
        <v>7.2548239575458249</v>
      </c>
      <c r="AL72" s="74">
        <v>7.2153210205277167</v>
      </c>
      <c r="AM72" s="74">
        <v>7.1313712288140758</v>
      </c>
      <c r="AN72" s="74">
        <v>6.9659914943001624</v>
      </c>
      <c r="AO72" s="74">
        <v>6.7355158623501721</v>
      </c>
      <c r="AP72" s="74">
        <v>6.5716744586417972</v>
      </c>
      <c r="AQ72" s="74">
        <v>6.3758766079960889</v>
      </c>
      <c r="AR72" s="74">
        <v>6.2046119923645238</v>
      </c>
      <c r="AS72" s="74">
        <v>6.0444086152435412</v>
      </c>
      <c r="AT72" s="74">
        <v>6.003903084924846</v>
      </c>
      <c r="AU72" s="74">
        <v>5.9951944156024872</v>
      </c>
      <c r="AV72" s="74">
        <v>5.99699570157492</v>
      </c>
      <c r="AW72" s="74">
        <v>5.9018190851712857</v>
      </c>
      <c r="AX72" s="74">
        <v>5.8929419859877612</v>
      </c>
      <c r="AY72" s="74">
        <v>5.8670935725959978</v>
      </c>
      <c r="AZ72" s="74">
        <v>5.7919946790281136</v>
      </c>
    </row>
    <row r="73" spans="1:52" ht="12" customHeight="1" x14ac:dyDescent="0.45">
      <c r="A73" s="73" t="s">
        <v>34</v>
      </c>
      <c r="B73" s="74">
        <v>0</v>
      </c>
      <c r="C73" s="74">
        <v>0</v>
      </c>
      <c r="D73" s="74">
        <v>0</v>
      </c>
      <c r="E73" s="74">
        <v>9.5989244878764368E-2</v>
      </c>
      <c r="F73" s="74">
        <v>6.7031726528362673E-2</v>
      </c>
      <c r="G73" s="74">
        <v>9.2665522195735969E-2</v>
      </c>
      <c r="H73" s="74">
        <v>6.7874416864915438E-2</v>
      </c>
      <c r="I73" s="74">
        <v>8.5743196632850002E-2</v>
      </c>
      <c r="J73" s="74">
        <v>9.1619649222178148E-2</v>
      </c>
      <c r="K73" s="74">
        <v>0.12389950744442695</v>
      </c>
      <c r="L73" s="74">
        <v>0.10407128535043098</v>
      </c>
      <c r="M73" s="74">
        <v>8.5921979589151792E-2</v>
      </c>
      <c r="N73" s="74">
        <v>3.9202872621280443E-2</v>
      </c>
      <c r="O73" s="74">
        <v>5.6700156938276113E-3</v>
      </c>
      <c r="P73" s="74">
        <v>5.8315355475025785E-3</v>
      </c>
      <c r="Q73" s="74">
        <v>5.657904365759055E-3</v>
      </c>
      <c r="R73" s="74">
        <v>5.7828606237890308E-3</v>
      </c>
      <c r="S73" s="74">
        <v>7.0283641698179128E-3</v>
      </c>
      <c r="T73" s="74">
        <v>9.4253675002976597E-3</v>
      </c>
      <c r="U73" s="74">
        <v>2.211658246355918E-2</v>
      </c>
      <c r="V73" s="74">
        <v>2.3666798127875352E-2</v>
      </c>
      <c r="W73" s="74">
        <v>2.41218851032808E-2</v>
      </c>
      <c r="X73" s="74">
        <v>2.4863331062768265E-2</v>
      </c>
      <c r="Y73" s="74">
        <v>2.7185778654277012E-2</v>
      </c>
      <c r="Z73" s="74">
        <v>4.308882380883184E-2</v>
      </c>
      <c r="AA73" s="74">
        <v>5.0778634479472951E-2</v>
      </c>
      <c r="AB73" s="74">
        <v>5.9671416119669481E-2</v>
      </c>
      <c r="AC73" s="74">
        <v>6.9804914796914308E-2</v>
      </c>
      <c r="AD73" s="74">
        <v>7.7185935090419835E-2</v>
      </c>
      <c r="AE73" s="74">
        <v>8.6222367609687989E-2</v>
      </c>
      <c r="AF73" s="74">
        <v>0.10033547586490729</v>
      </c>
      <c r="AG73" s="74">
        <v>8.9140051956689295E-2</v>
      </c>
      <c r="AH73" s="74">
        <v>8.9887520022088566E-2</v>
      </c>
      <c r="AI73" s="74">
        <v>9.0196786488310823E-2</v>
      </c>
      <c r="AJ73" s="74">
        <v>9.069082255870381E-2</v>
      </c>
      <c r="AK73" s="74">
        <v>9.1062757642647291E-2</v>
      </c>
      <c r="AL73" s="74">
        <v>9.1528577364520511E-2</v>
      </c>
      <c r="AM73" s="74">
        <v>9.1794566563968782E-2</v>
      </c>
      <c r="AN73" s="74">
        <v>9.127942259193729E-2</v>
      </c>
      <c r="AO73" s="74">
        <v>8.9926543316551852E-2</v>
      </c>
      <c r="AP73" s="74">
        <v>8.9305779503657895E-2</v>
      </c>
      <c r="AQ73" s="74">
        <v>8.7338870802745702E-2</v>
      </c>
      <c r="AR73" s="74">
        <v>8.2656219069394687E-2</v>
      </c>
      <c r="AS73" s="74">
        <v>8.4689977872251687E-2</v>
      </c>
      <c r="AT73" s="74">
        <v>8.4275512198358771E-2</v>
      </c>
      <c r="AU73" s="74">
        <v>8.4935341062783859E-2</v>
      </c>
      <c r="AV73" s="74">
        <v>8.5914427801727866E-2</v>
      </c>
      <c r="AW73" s="74">
        <v>8.6626019025541637E-2</v>
      </c>
      <c r="AX73" s="74">
        <v>8.7507423906885512E-2</v>
      </c>
      <c r="AY73" s="74">
        <v>8.8923077082922242E-2</v>
      </c>
      <c r="AZ73" s="74">
        <v>9.0404956775698125E-2</v>
      </c>
    </row>
    <row r="74" spans="1:52" ht="12" customHeight="1" x14ac:dyDescent="0.45">
      <c r="A74" s="75" t="s">
        <v>36</v>
      </c>
      <c r="B74" s="76">
        <v>30.30634286328106</v>
      </c>
      <c r="C74" s="76">
        <v>28.686794469532174</v>
      </c>
      <c r="D74" s="76">
        <v>28.695506135212831</v>
      </c>
      <c r="E74" s="76">
        <v>27.93808565012862</v>
      </c>
      <c r="F74" s="76">
        <v>28.985243478634427</v>
      </c>
      <c r="G74" s="76">
        <v>28.466467889277876</v>
      </c>
      <c r="H74" s="76">
        <v>30.093121887256554</v>
      </c>
      <c r="I74" s="76">
        <v>30.400369256379371</v>
      </c>
      <c r="J74" s="76">
        <v>26.675413082350921</v>
      </c>
      <c r="K74" s="76">
        <v>21.133842973707917</v>
      </c>
      <c r="L74" s="76">
        <v>19.933319653122727</v>
      </c>
      <c r="M74" s="76">
        <v>19.880578012100806</v>
      </c>
      <c r="N74" s="76">
        <v>17.570945502304689</v>
      </c>
      <c r="O74" s="76">
        <v>16.385297670463288</v>
      </c>
      <c r="P74" s="76">
        <v>15.751968817770521</v>
      </c>
      <c r="Q74" s="76">
        <v>15.81228579105262</v>
      </c>
      <c r="R74" s="76">
        <v>16.051259952115927</v>
      </c>
      <c r="S74" s="76">
        <v>16.163658842840391</v>
      </c>
      <c r="T74" s="76">
        <v>16.288893721098773</v>
      </c>
      <c r="U74" s="76">
        <v>16.383309075933333</v>
      </c>
      <c r="V74" s="76">
        <v>16.322172811808557</v>
      </c>
      <c r="W74" s="76">
        <v>16.415431480421184</v>
      </c>
      <c r="X74" s="76">
        <v>16.637211203285386</v>
      </c>
      <c r="Y74" s="76">
        <v>16.771629890202647</v>
      </c>
      <c r="Z74" s="76">
        <v>17.140146017567162</v>
      </c>
      <c r="AA74" s="76">
        <v>17.394578679826843</v>
      </c>
      <c r="AB74" s="76">
        <v>17.747398138050194</v>
      </c>
      <c r="AC74" s="76">
        <v>18.200275522335197</v>
      </c>
      <c r="AD74" s="76">
        <v>18.609168362176678</v>
      </c>
      <c r="AE74" s="76">
        <v>19.052141541266046</v>
      </c>
      <c r="AF74" s="76">
        <v>19.350058109562813</v>
      </c>
      <c r="AG74" s="76">
        <v>19.600520161308491</v>
      </c>
      <c r="AH74" s="76">
        <v>19.832849140736222</v>
      </c>
      <c r="AI74" s="76">
        <v>19.827719914879644</v>
      </c>
      <c r="AJ74" s="76">
        <v>19.859402700866163</v>
      </c>
      <c r="AK74" s="76">
        <v>19.89795728146683</v>
      </c>
      <c r="AL74" s="76">
        <v>19.94975733457489</v>
      </c>
      <c r="AM74" s="76">
        <v>20.103353457707644</v>
      </c>
      <c r="AN74" s="76">
        <v>20.170266821310467</v>
      </c>
      <c r="AO74" s="76">
        <v>20.197580228695248</v>
      </c>
      <c r="AP74" s="76">
        <v>20.2833737950521</v>
      </c>
      <c r="AQ74" s="76">
        <v>20.305440205077165</v>
      </c>
      <c r="AR74" s="76">
        <v>20.395508958116139</v>
      </c>
      <c r="AS74" s="76">
        <v>20.447447662111919</v>
      </c>
      <c r="AT74" s="76">
        <v>20.523578678635314</v>
      </c>
      <c r="AU74" s="76">
        <v>20.56624512697174</v>
      </c>
      <c r="AV74" s="76">
        <v>20.681227219147242</v>
      </c>
      <c r="AW74" s="76">
        <v>20.694611339605064</v>
      </c>
      <c r="AX74" s="76">
        <v>20.745295014186009</v>
      </c>
      <c r="AY74" s="76">
        <v>20.815597212597673</v>
      </c>
      <c r="AZ74" s="76">
        <v>20.785939716299151</v>
      </c>
    </row>
    <row r="75" spans="1:52" ht="12" customHeight="1" x14ac:dyDescent="0.45">
      <c r="A75" s="77" t="s">
        <v>51</v>
      </c>
      <c r="B75" s="78">
        <v>41.509289705558388</v>
      </c>
      <c r="C75" s="78">
        <v>40.122565500924438</v>
      </c>
      <c r="D75" s="78">
        <v>39.806695781078723</v>
      </c>
      <c r="E75" s="78">
        <v>39.142433894808462</v>
      </c>
      <c r="F75" s="78">
        <v>40.829143879864311</v>
      </c>
      <c r="G75" s="78">
        <v>39.677894082896572</v>
      </c>
      <c r="H75" s="78">
        <v>41.886548603807455</v>
      </c>
      <c r="I75" s="78">
        <v>42.518623869184609</v>
      </c>
      <c r="J75" s="78">
        <v>36.943454418585034</v>
      </c>
      <c r="K75" s="78">
        <v>29.224623847663072</v>
      </c>
      <c r="L75" s="78">
        <v>27.590055522532438</v>
      </c>
      <c r="M75" s="78">
        <v>27.704468878176581</v>
      </c>
      <c r="N75" s="78">
        <v>24.25083432088887</v>
      </c>
      <c r="O75" s="78">
        <v>22.748461506595419</v>
      </c>
      <c r="P75" s="78">
        <v>21.957376571983897</v>
      </c>
      <c r="Q75" s="78">
        <v>22.434064156084613</v>
      </c>
      <c r="R75" s="78">
        <v>22.728876767376828</v>
      </c>
      <c r="S75" s="78">
        <v>22.780406090670468</v>
      </c>
      <c r="T75" s="78">
        <v>22.660368619513424</v>
      </c>
      <c r="U75" s="78">
        <v>22.578896770343906</v>
      </c>
      <c r="V75" s="78">
        <v>22.463183570524091</v>
      </c>
      <c r="W75" s="78">
        <v>22.469137256771983</v>
      </c>
      <c r="X75" s="78">
        <v>22.597452152915938</v>
      </c>
      <c r="Y75" s="78">
        <v>22.333602263550105</v>
      </c>
      <c r="Z75" s="78">
        <v>22.141452022656267</v>
      </c>
      <c r="AA75" s="78">
        <v>21.943868965472941</v>
      </c>
      <c r="AB75" s="78">
        <v>22.041231725914674</v>
      </c>
      <c r="AC75" s="78">
        <v>22.223341331323407</v>
      </c>
      <c r="AD75" s="78">
        <v>22.384222085066632</v>
      </c>
      <c r="AE75" s="78">
        <v>22.246166471600432</v>
      </c>
      <c r="AF75" s="78">
        <v>22.281623986373948</v>
      </c>
      <c r="AG75" s="78">
        <v>22.246687030074607</v>
      </c>
      <c r="AH75" s="78">
        <v>22.204803383742696</v>
      </c>
      <c r="AI75" s="78">
        <v>21.814717213947795</v>
      </c>
      <c r="AJ75" s="78">
        <v>21.74932074686977</v>
      </c>
      <c r="AK75" s="78">
        <v>21.622387684155875</v>
      </c>
      <c r="AL75" s="78">
        <v>21.576641855359</v>
      </c>
      <c r="AM75" s="78">
        <v>21.535946096463512</v>
      </c>
      <c r="AN75" s="78">
        <v>21.451424444096066</v>
      </c>
      <c r="AO75" s="78">
        <v>21.177832322928776</v>
      </c>
      <c r="AP75" s="78">
        <v>20.869030329142731</v>
      </c>
      <c r="AQ75" s="78">
        <v>20.493509513430542</v>
      </c>
      <c r="AR75" s="78">
        <v>20.218822906058737</v>
      </c>
      <c r="AS75" s="78">
        <v>19.933946017176101</v>
      </c>
      <c r="AT75" s="78">
        <v>19.920983468708304</v>
      </c>
      <c r="AU75" s="78">
        <v>19.942962769862163</v>
      </c>
      <c r="AV75" s="78">
        <v>20.044433178503535</v>
      </c>
      <c r="AW75" s="78">
        <v>19.965418251110432</v>
      </c>
      <c r="AX75" s="78">
        <v>20.012852591300692</v>
      </c>
      <c r="AY75" s="78">
        <v>20.106738495129868</v>
      </c>
      <c r="AZ75" s="78">
        <v>20.09201435251715</v>
      </c>
    </row>
    <row r="76" spans="1:52" ht="12" customHeight="1" x14ac:dyDescent="0.45">
      <c r="A76" s="77" t="s">
        <v>52</v>
      </c>
      <c r="B76" s="78">
        <v>176.37501095193176</v>
      </c>
      <c r="C76" s="78">
        <v>170.48222805194206</v>
      </c>
      <c r="D76" s="78">
        <v>169.14419511031474</v>
      </c>
      <c r="E76" s="78">
        <v>166.32734600406852</v>
      </c>
      <c r="F76" s="78">
        <v>173.48963503309838</v>
      </c>
      <c r="G76" s="78">
        <v>168.5986860907478</v>
      </c>
      <c r="H76" s="78">
        <v>177.98020178094202</v>
      </c>
      <c r="I76" s="78">
        <v>180.66648968355651</v>
      </c>
      <c r="J76" s="78">
        <v>156.96938006394552</v>
      </c>
      <c r="K76" s="78">
        <v>124.16744867300709</v>
      </c>
      <c r="L76" s="78">
        <v>117.21747952582818</v>
      </c>
      <c r="M76" s="78">
        <v>117.69549365374368</v>
      </c>
      <c r="N76" s="78">
        <v>103.02153051035232</v>
      </c>
      <c r="O76" s="78">
        <v>96.639635274682959</v>
      </c>
      <c r="P76" s="78">
        <v>93.277841244452389</v>
      </c>
      <c r="Q76" s="78">
        <v>95.311237069736578</v>
      </c>
      <c r="R76" s="78">
        <v>96.201064382038538</v>
      </c>
      <c r="S76" s="78">
        <v>96.197033696235337</v>
      </c>
      <c r="T76" s="78">
        <v>96.156679092879713</v>
      </c>
      <c r="U76" s="78">
        <v>95.315354116147745</v>
      </c>
      <c r="V76" s="78">
        <v>94.691529152367295</v>
      </c>
      <c r="W76" s="78">
        <v>95.063769998762965</v>
      </c>
      <c r="X76" s="78">
        <v>96.044192099317769</v>
      </c>
      <c r="Y76" s="78">
        <v>95.19574476993769</v>
      </c>
      <c r="Z76" s="78">
        <v>93.850358410217282</v>
      </c>
      <c r="AA76" s="78">
        <v>93.812630893305965</v>
      </c>
      <c r="AB76" s="78">
        <v>94.090452134090242</v>
      </c>
      <c r="AC76" s="78">
        <v>93.561925292472409</v>
      </c>
      <c r="AD76" s="78">
        <v>91.579456321670989</v>
      </c>
      <c r="AE76" s="78">
        <v>91.048930579903427</v>
      </c>
      <c r="AF76" s="78">
        <v>90.217669130253356</v>
      </c>
      <c r="AG76" s="78">
        <v>89.187768837914689</v>
      </c>
      <c r="AH76" s="78">
        <v>89.401427712127955</v>
      </c>
      <c r="AI76" s="78">
        <v>89.025816045878301</v>
      </c>
      <c r="AJ76" s="78">
        <v>88.780863410109788</v>
      </c>
      <c r="AK76" s="78">
        <v>87.932870128561959</v>
      </c>
      <c r="AL76" s="78">
        <v>87.896998616479664</v>
      </c>
      <c r="AM76" s="78">
        <v>87.78916951732549</v>
      </c>
      <c r="AN76" s="78">
        <v>87.27960428772198</v>
      </c>
      <c r="AO76" s="78">
        <v>86.579064828515257</v>
      </c>
      <c r="AP76" s="78">
        <v>89.827781997056888</v>
      </c>
      <c r="AQ76" s="78">
        <v>89.824379722116149</v>
      </c>
      <c r="AR76" s="78">
        <v>90.267618260779045</v>
      </c>
      <c r="AS76" s="78">
        <v>90.607844712798652</v>
      </c>
      <c r="AT76" s="78">
        <v>91.077414454356884</v>
      </c>
      <c r="AU76" s="78">
        <v>91.348992746609227</v>
      </c>
      <c r="AV76" s="78">
        <v>91.964699492369789</v>
      </c>
      <c r="AW76" s="78">
        <v>92.289702967617927</v>
      </c>
      <c r="AX76" s="78">
        <v>92.584065503812809</v>
      </c>
      <c r="AY76" s="78">
        <v>93.107431471955081</v>
      </c>
      <c r="AZ76" s="78">
        <v>93.260369746068079</v>
      </c>
    </row>
    <row r="77" spans="1:52" ht="12" customHeight="1" x14ac:dyDescent="0.45">
      <c r="A77" s="79" t="s">
        <v>53</v>
      </c>
      <c r="B77" s="80">
        <v>20.728331321651538</v>
      </c>
      <c r="C77" s="80">
        <v>20.035499199137671</v>
      </c>
      <c r="D77" s="80">
        <v>19.880506584359445</v>
      </c>
      <c r="E77" s="80">
        <v>19.552551581492622</v>
      </c>
      <c r="F77" s="80">
        <v>20.391754302382168</v>
      </c>
      <c r="G77" s="80">
        <v>19.817371200406541</v>
      </c>
      <c r="H77" s="80">
        <v>20.918187778410644</v>
      </c>
      <c r="I77" s="80">
        <v>21.234204094273547</v>
      </c>
      <c r="J77" s="80">
        <v>18.444859732598594</v>
      </c>
      <c r="K77" s="80">
        <v>14.587510137457546</v>
      </c>
      <c r="L77" s="80">
        <v>13.768190131309769</v>
      </c>
      <c r="M77" s="80">
        <v>13.819901720083765</v>
      </c>
      <c r="N77" s="80">
        <v>12.095740258160847</v>
      </c>
      <c r="O77" s="80">
        <v>11.346680001066003</v>
      </c>
      <c r="P77" s="80">
        <v>10.951348828339169</v>
      </c>
      <c r="Q77" s="80">
        <v>11.194675015626938</v>
      </c>
      <c r="R77" s="80">
        <v>11.321787551154726</v>
      </c>
      <c r="S77" s="80">
        <v>11.328683459376142</v>
      </c>
      <c r="T77" s="80">
        <v>11.34124188448992</v>
      </c>
      <c r="U77" s="80">
        <v>11.267638135782073</v>
      </c>
      <c r="V77" s="80">
        <v>11.20529079145313</v>
      </c>
      <c r="W77" s="80">
        <v>11.249462912852342</v>
      </c>
      <c r="X77" s="80">
        <v>11.365237253306089</v>
      </c>
      <c r="Y77" s="80">
        <v>11.264061741492588</v>
      </c>
      <c r="Z77" s="80">
        <v>11.073690737767881</v>
      </c>
      <c r="AA77" s="80">
        <v>11.051287080372902</v>
      </c>
      <c r="AB77" s="80">
        <v>11.052142186276578</v>
      </c>
      <c r="AC77" s="80">
        <v>10.922997807018922</v>
      </c>
      <c r="AD77" s="80">
        <v>10.665617667695519</v>
      </c>
      <c r="AE77" s="80">
        <v>10.519748193320835</v>
      </c>
      <c r="AF77" s="80">
        <v>10.342059050976795</v>
      </c>
      <c r="AG77" s="80">
        <v>10.119758118464542</v>
      </c>
      <c r="AH77" s="80">
        <v>10.102363845951819</v>
      </c>
      <c r="AI77" s="80">
        <v>10.045818936815531</v>
      </c>
      <c r="AJ77" s="80">
        <v>9.9983607083861479</v>
      </c>
      <c r="AK77" s="80">
        <v>9.8362564076061272</v>
      </c>
      <c r="AL77" s="80">
        <v>9.81758527183292</v>
      </c>
      <c r="AM77" s="80">
        <v>9.7677721609916173</v>
      </c>
      <c r="AN77" s="80">
        <v>9.6734206892197712</v>
      </c>
      <c r="AO77" s="80">
        <v>9.5372319068439246</v>
      </c>
      <c r="AP77" s="80">
        <v>9.812721616352821</v>
      </c>
      <c r="AQ77" s="80">
        <v>9.7654474517917684</v>
      </c>
      <c r="AR77" s="80">
        <v>9.7756771162202725</v>
      </c>
      <c r="AS77" s="80">
        <v>9.7810222132485602</v>
      </c>
      <c r="AT77" s="80">
        <v>9.8215569751961596</v>
      </c>
      <c r="AU77" s="80">
        <v>9.8473308652952873</v>
      </c>
      <c r="AV77" s="80">
        <v>9.9090738244150725</v>
      </c>
      <c r="AW77" s="80">
        <v>9.9304290386789429</v>
      </c>
      <c r="AX77" s="80">
        <v>9.9588662657727287</v>
      </c>
      <c r="AY77" s="80">
        <v>10.008006040446361</v>
      </c>
      <c r="AZ77" s="80">
        <v>10.015845410920802</v>
      </c>
    </row>
    <row r="78" spans="1:52" ht="12" customHeight="1" x14ac:dyDescent="0.45">
      <c r="A78" s="96" t="s">
        <v>139</v>
      </c>
      <c r="B78" s="107">
        <v>689.1547478666256</v>
      </c>
      <c r="C78" s="107">
        <v>664.33288515493859</v>
      </c>
      <c r="D78" s="107">
        <v>657.97081451062741</v>
      </c>
      <c r="E78" s="107">
        <v>649.06432550563227</v>
      </c>
      <c r="F78" s="107">
        <v>678.21372608242598</v>
      </c>
      <c r="G78" s="107">
        <v>658.33791902807411</v>
      </c>
      <c r="H78" s="107">
        <v>684.62203453698862</v>
      </c>
      <c r="I78" s="107">
        <v>707.34653636333417</v>
      </c>
      <c r="J78" s="107">
        <v>616.53688208227857</v>
      </c>
      <c r="K78" s="107">
        <v>483.12993595753341</v>
      </c>
      <c r="L78" s="107">
        <v>462.32401725267749</v>
      </c>
      <c r="M78" s="107">
        <v>462.53132640304284</v>
      </c>
      <c r="N78" s="107">
        <v>411.37160617320876</v>
      </c>
      <c r="O78" s="107">
        <v>387.74920355118672</v>
      </c>
      <c r="P78" s="107">
        <v>372.93540843842885</v>
      </c>
      <c r="Q78" s="107">
        <v>381.19719513336037</v>
      </c>
      <c r="R78" s="107">
        <v>388.26178028436846</v>
      </c>
      <c r="S78" s="107">
        <v>389.3384528621761</v>
      </c>
      <c r="T78" s="107">
        <v>388.33007519585794</v>
      </c>
      <c r="U78" s="107">
        <v>384.39205265636093</v>
      </c>
      <c r="V78" s="107">
        <v>381.12609235085353</v>
      </c>
      <c r="W78" s="107">
        <v>382.62365657852791</v>
      </c>
      <c r="X78" s="107">
        <v>386.64288643521581</v>
      </c>
      <c r="Y78" s="107">
        <v>384.41526575326895</v>
      </c>
      <c r="Z78" s="107">
        <v>384.39155447968</v>
      </c>
      <c r="AA78" s="107">
        <v>385.76846119322727</v>
      </c>
      <c r="AB78" s="107">
        <v>389.55040314884701</v>
      </c>
      <c r="AC78" s="107">
        <v>393.40503237472592</v>
      </c>
      <c r="AD78" s="107">
        <v>397.11181478197398</v>
      </c>
      <c r="AE78" s="107">
        <v>399.91564760116955</v>
      </c>
      <c r="AF78" s="107">
        <v>401.28345342615876</v>
      </c>
      <c r="AG78" s="107">
        <v>402.06123311174275</v>
      </c>
      <c r="AH78" s="107">
        <v>404.51535551897587</v>
      </c>
      <c r="AI78" s="107">
        <v>402.53769807199274</v>
      </c>
      <c r="AJ78" s="107">
        <v>402.31777500177623</v>
      </c>
      <c r="AK78" s="107">
        <v>401.32472340639185</v>
      </c>
      <c r="AL78" s="107">
        <v>401.82029508760263</v>
      </c>
      <c r="AM78" s="107">
        <v>403.74752193842841</v>
      </c>
      <c r="AN78" s="107">
        <v>404.225113698352</v>
      </c>
      <c r="AO78" s="107">
        <v>404.11894664089698</v>
      </c>
      <c r="AP78" s="107">
        <v>405.34808022343981</v>
      </c>
      <c r="AQ78" s="107">
        <v>406.12528300236585</v>
      </c>
      <c r="AR78" s="107">
        <v>409.04874661333685</v>
      </c>
      <c r="AS78" s="107">
        <v>410.54409800330279</v>
      </c>
      <c r="AT78" s="107">
        <v>413.05927425482429</v>
      </c>
      <c r="AU78" s="107">
        <v>414.26386163105246</v>
      </c>
      <c r="AV78" s="107">
        <v>417.0870145308985</v>
      </c>
      <c r="AW78" s="107">
        <v>418.4043295880611</v>
      </c>
      <c r="AX78" s="107">
        <v>419.80438752067596</v>
      </c>
      <c r="AY78" s="107">
        <v>422.37099890511956</v>
      </c>
      <c r="AZ78" s="107">
        <v>423.3280980817305</v>
      </c>
    </row>
    <row r="79" spans="1:52" ht="12" customHeight="1" x14ac:dyDescent="0.45">
      <c r="A79" s="81" t="s">
        <v>140</v>
      </c>
      <c r="B79" s="82">
        <v>7269.2577579071049</v>
      </c>
      <c r="C79" s="82">
        <v>6985.4247881749206</v>
      </c>
      <c r="D79" s="82">
        <v>6908.7019605373343</v>
      </c>
      <c r="E79" s="82">
        <v>6853.662933049417</v>
      </c>
      <c r="F79" s="82">
        <v>7122.6477257265824</v>
      </c>
      <c r="G79" s="82">
        <v>6900.3311450877181</v>
      </c>
      <c r="H79" s="82">
        <v>7284.9340874837353</v>
      </c>
      <c r="I79" s="82">
        <v>7458.3158197783205</v>
      </c>
      <c r="J79" s="82">
        <v>6547.8249089806122</v>
      </c>
      <c r="K79" s="82">
        <v>5180.1974335931682</v>
      </c>
      <c r="L79" s="82">
        <v>4920.1193626590675</v>
      </c>
      <c r="M79" s="82">
        <v>4967.8205612125503</v>
      </c>
      <c r="N79" s="82">
        <v>4332.8483090218651</v>
      </c>
      <c r="O79" s="82">
        <v>4115.3540209484308</v>
      </c>
      <c r="P79" s="82">
        <v>3993.6652363392186</v>
      </c>
      <c r="Q79" s="82">
        <v>4101.4040977162622</v>
      </c>
      <c r="R79" s="82">
        <v>4147.9444371360632</v>
      </c>
      <c r="S79" s="82">
        <v>4108.6085784217285</v>
      </c>
      <c r="T79" s="82">
        <v>3957.2126914663681</v>
      </c>
      <c r="U79" s="82">
        <v>3873.5775991361629</v>
      </c>
      <c r="V79" s="82">
        <v>3836.5085954258311</v>
      </c>
      <c r="W79" s="82">
        <v>3849.9521556450545</v>
      </c>
      <c r="X79" s="82">
        <v>3835.1067315685591</v>
      </c>
      <c r="Y79" s="82">
        <v>3814.0727540862472</v>
      </c>
      <c r="Z79" s="82">
        <v>3809.9591887581469</v>
      </c>
      <c r="AA79" s="82">
        <v>3829.7644413423977</v>
      </c>
      <c r="AB79" s="82">
        <v>3865.0958034254954</v>
      </c>
      <c r="AC79" s="82">
        <v>3898.543256395742</v>
      </c>
      <c r="AD79" s="82">
        <v>3930.4778179359969</v>
      </c>
      <c r="AE79" s="82">
        <v>3943.1587686993125</v>
      </c>
      <c r="AF79" s="82">
        <v>3942.0034021148485</v>
      </c>
      <c r="AG79" s="82">
        <v>3950.2175273716507</v>
      </c>
      <c r="AH79" s="82">
        <v>3946.1201889071267</v>
      </c>
      <c r="AI79" s="82">
        <v>3922.4944969181302</v>
      </c>
      <c r="AJ79" s="82">
        <v>3896.7650856809546</v>
      </c>
      <c r="AK79" s="82">
        <v>3875.2854612852298</v>
      </c>
      <c r="AL79" s="82">
        <v>3875.2608680039921</v>
      </c>
      <c r="AM79" s="82">
        <v>3873.9508072233216</v>
      </c>
      <c r="AN79" s="82">
        <v>3853.8509219459797</v>
      </c>
      <c r="AO79" s="82">
        <v>3822.8570718425085</v>
      </c>
      <c r="AP79" s="82">
        <v>3780.5577325349109</v>
      </c>
      <c r="AQ79" s="82">
        <v>3738.2606293940307</v>
      </c>
      <c r="AR79" s="82">
        <v>3690.8481752378552</v>
      </c>
      <c r="AS79" s="82">
        <v>3612.6500781574241</v>
      </c>
      <c r="AT79" s="82">
        <v>3589.449466238852</v>
      </c>
      <c r="AU79" s="82">
        <v>3602.4392640616302</v>
      </c>
      <c r="AV79" s="82">
        <v>3618.8423814123871</v>
      </c>
      <c r="AW79" s="82">
        <v>3549.5506238464245</v>
      </c>
      <c r="AX79" s="82">
        <v>3563.6329542860785</v>
      </c>
      <c r="AY79" s="82">
        <v>3560.1612894997188</v>
      </c>
      <c r="AZ79" s="82">
        <v>3522.7603550056851</v>
      </c>
    </row>
    <row r="80" spans="1:52" ht="12" customHeight="1" x14ac:dyDescent="0.45">
      <c r="A80" s="84" t="s">
        <v>141</v>
      </c>
      <c r="B80" s="85">
        <v>6686.0213249357712</v>
      </c>
      <c r="C80" s="85">
        <v>6439.7717054376171</v>
      </c>
      <c r="D80" s="85">
        <v>6376.453991187781</v>
      </c>
      <c r="E80" s="85">
        <v>6318.8123088937409</v>
      </c>
      <c r="F80" s="85">
        <v>6568.0463305982466</v>
      </c>
      <c r="G80" s="85">
        <v>6360.3213456493231</v>
      </c>
      <c r="H80" s="85">
        <v>6711.0516761604486</v>
      </c>
      <c r="I80" s="85">
        <v>6861.9630737743646</v>
      </c>
      <c r="J80" s="85">
        <v>6015.4114810001247</v>
      </c>
      <c r="K80" s="85">
        <v>4753.5651031201924</v>
      </c>
      <c r="L80" s="85">
        <v>4508.4718274864863</v>
      </c>
      <c r="M80" s="85">
        <v>4538.7737917005579</v>
      </c>
      <c r="N80" s="85">
        <v>3965.0425473695318</v>
      </c>
      <c r="O80" s="85">
        <v>3768.8463920566319</v>
      </c>
      <c r="P80" s="85">
        <v>3636.5535468645849</v>
      </c>
      <c r="Q80" s="85">
        <v>3713.5233104126437</v>
      </c>
      <c r="R80" s="85">
        <v>3752.3401587581384</v>
      </c>
      <c r="S80" s="85">
        <v>3714.1929327558428</v>
      </c>
      <c r="T80" s="85">
        <v>3571.4265154837808</v>
      </c>
      <c r="U80" s="85">
        <v>3495.8959752404744</v>
      </c>
      <c r="V80" s="85">
        <v>3460.85392839612</v>
      </c>
      <c r="W80" s="85">
        <v>3472.8871226066094</v>
      </c>
      <c r="X80" s="85">
        <v>3456.7103736327781</v>
      </c>
      <c r="Y80" s="85">
        <v>3436.7805395085484</v>
      </c>
      <c r="Z80" s="85">
        <v>3432.2306972040806</v>
      </c>
      <c r="AA80" s="85">
        <v>3449.5378523717536</v>
      </c>
      <c r="AB80" s="85">
        <v>3481.0270848984101</v>
      </c>
      <c r="AC80" s="85">
        <v>3510.8784647706325</v>
      </c>
      <c r="AD80" s="85">
        <v>3539.6207913858534</v>
      </c>
      <c r="AE80" s="85">
        <v>3550.2395104923935</v>
      </c>
      <c r="AF80" s="85">
        <v>3548.9613937091012</v>
      </c>
      <c r="AG80" s="85">
        <v>3556.1789182909129</v>
      </c>
      <c r="AH80" s="85">
        <v>3550.8940249807247</v>
      </c>
      <c r="AI80" s="85">
        <v>3528.9057583378558</v>
      </c>
      <c r="AJ80" s="85">
        <v>3503.685624034104</v>
      </c>
      <c r="AK80" s="85">
        <v>3482.1331972742878</v>
      </c>
      <c r="AL80" s="85">
        <v>3479.5092441653433</v>
      </c>
      <c r="AM80" s="85">
        <v>3473.6538463892875</v>
      </c>
      <c r="AN80" s="85">
        <v>3443.3161216546187</v>
      </c>
      <c r="AO80" s="85">
        <v>3397.995507449843</v>
      </c>
      <c r="AP80" s="85">
        <v>3324.7122701324188</v>
      </c>
      <c r="AQ80" s="85">
        <v>3248.518606295338</v>
      </c>
      <c r="AR80" s="85">
        <v>3159.6253234156302</v>
      </c>
      <c r="AS80" s="85">
        <v>3009.9575652724216</v>
      </c>
      <c r="AT80" s="85">
        <v>2957.0462483908295</v>
      </c>
      <c r="AU80" s="85">
        <v>2966.375848894751</v>
      </c>
      <c r="AV80" s="85">
        <v>2973.7754416952152</v>
      </c>
      <c r="AW80" s="85">
        <v>2841.514872877558</v>
      </c>
      <c r="AX80" s="85">
        <v>2849.5666778680579</v>
      </c>
      <c r="AY80" s="85">
        <v>2823.7085681430176</v>
      </c>
      <c r="AZ80" s="85">
        <v>2731.5925528025409</v>
      </c>
    </row>
    <row r="81" spans="1:52" ht="12" customHeight="1" x14ac:dyDescent="0.45">
      <c r="A81" s="86" t="s">
        <v>20</v>
      </c>
      <c r="B81" s="48">
        <v>2287.7743733298753</v>
      </c>
      <c r="C81" s="48">
        <v>1973.9901781628237</v>
      </c>
      <c r="D81" s="48">
        <v>1782.2304337412359</v>
      </c>
      <c r="E81" s="48">
        <v>1193.6439009250043</v>
      </c>
      <c r="F81" s="48">
        <v>1130.6288067406815</v>
      </c>
      <c r="G81" s="48">
        <v>789.44317921353183</v>
      </c>
      <c r="H81" s="48">
        <v>884.25908708416625</v>
      </c>
      <c r="I81" s="48">
        <v>1062.6874627036332</v>
      </c>
      <c r="J81" s="48">
        <v>863.69305060618717</v>
      </c>
      <c r="K81" s="48">
        <v>470.93337476271819</v>
      </c>
      <c r="L81" s="48">
        <v>434.46311150954369</v>
      </c>
      <c r="M81" s="48">
        <v>498.79259498632968</v>
      </c>
      <c r="N81" s="48">
        <v>406.62857211594724</v>
      </c>
      <c r="O81" s="48">
        <v>353.21321383371088</v>
      </c>
      <c r="P81" s="48">
        <v>366.94391144515328</v>
      </c>
      <c r="Q81" s="48">
        <v>417.26025035150411</v>
      </c>
      <c r="R81" s="48">
        <v>393.3384559647979</v>
      </c>
      <c r="S81" s="48">
        <v>375.87352662674431</v>
      </c>
      <c r="T81" s="48">
        <v>352.66594901150955</v>
      </c>
      <c r="U81" s="48">
        <v>344.66131590281532</v>
      </c>
      <c r="V81" s="48">
        <v>341.5735619502409</v>
      </c>
      <c r="W81" s="48">
        <v>341.67805974811779</v>
      </c>
      <c r="X81" s="48">
        <v>338.37444040355371</v>
      </c>
      <c r="Y81" s="48">
        <v>336.5584892287136</v>
      </c>
      <c r="Z81" s="48">
        <v>336.8442998552934</v>
      </c>
      <c r="AA81" s="48">
        <v>338.58774470317121</v>
      </c>
      <c r="AB81" s="48">
        <v>341.07131393231367</v>
      </c>
      <c r="AC81" s="48">
        <v>343.24042804508144</v>
      </c>
      <c r="AD81" s="48">
        <v>345.38289362693951</v>
      </c>
      <c r="AE81" s="48">
        <v>344.85348711418493</v>
      </c>
      <c r="AF81" s="48">
        <v>343.34983814771113</v>
      </c>
      <c r="AG81" s="48">
        <v>343.47716354329918</v>
      </c>
      <c r="AH81" s="48">
        <v>340.63269845132868</v>
      </c>
      <c r="AI81" s="48">
        <v>336.86218886078689</v>
      </c>
      <c r="AJ81" s="48">
        <v>332.45608169013479</v>
      </c>
      <c r="AK81" s="48">
        <v>328.65024488994413</v>
      </c>
      <c r="AL81" s="48">
        <v>326.99564272831532</v>
      </c>
      <c r="AM81" s="48">
        <v>325.22153743716331</v>
      </c>
      <c r="AN81" s="48">
        <v>325.0188755977224</v>
      </c>
      <c r="AO81" s="48">
        <v>325.08750169814522</v>
      </c>
      <c r="AP81" s="48">
        <v>321.38604304316658</v>
      </c>
      <c r="AQ81" s="48">
        <v>301.5309074585756</v>
      </c>
      <c r="AR81" s="48">
        <v>291.894735066306</v>
      </c>
      <c r="AS81" s="48">
        <v>271.95328036474547</v>
      </c>
      <c r="AT81" s="48">
        <v>259.85453527269095</v>
      </c>
      <c r="AU81" s="48">
        <v>260.78070412844534</v>
      </c>
      <c r="AV81" s="48">
        <v>261.21707133116774</v>
      </c>
      <c r="AW81" s="48">
        <v>259.89873428345595</v>
      </c>
      <c r="AX81" s="48">
        <v>259.10823333045454</v>
      </c>
      <c r="AY81" s="48">
        <v>230.41608697899483</v>
      </c>
      <c r="AZ81" s="48">
        <v>224.89394853295875</v>
      </c>
    </row>
    <row r="82" spans="1:52" ht="12" customHeight="1" x14ac:dyDescent="0.45">
      <c r="A82" s="86" t="s">
        <v>25</v>
      </c>
      <c r="B82" s="48">
        <v>0</v>
      </c>
      <c r="C82" s="48">
        <v>0</v>
      </c>
      <c r="D82" s="48">
        <v>0</v>
      </c>
      <c r="E82" s="48">
        <v>0</v>
      </c>
      <c r="F82" s="48">
        <v>0</v>
      </c>
      <c r="G82" s="48">
        <v>0</v>
      </c>
      <c r="H82" s="48">
        <v>0</v>
      </c>
      <c r="I82" s="48">
        <v>0</v>
      </c>
      <c r="J82" s="48">
        <v>0</v>
      </c>
      <c r="K82" s="48">
        <v>0</v>
      </c>
      <c r="L82" s="48">
        <v>0</v>
      </c>
      <c r="M82" s="48">
        <v>0</v>
      </c>
      <c r="N82" s="48">
        <v>0</v>
      </c>
      <c r="O82" s="48">
        <v>0</v>
      </c>
      <c r="P82" s="48">
        <v>0</v>
      </c>
      <c r="Q82" s="48">
        <v>0</v>
      </c>
      <c r="R82" s="48">
        <v>3.3554025203124314E-5</v>
      </c>
      <c r="S82" s="48">
        <v>1.2897836645817828E-4</v>
      </c>
      <c r="T82" s="48">
        <v>2.0235055999043256E-4</v>
      </c>
      <c r="U82" s="48">
        <v>2.7391711382587216E-4</v>
      </c>
      <c r="V82" s="48">
        <v>3.3267018301744676E-4</v>
      </c>
      <c r="W82" s="48">
        <v>4.6239465468280252E-4</v>
      </c>
      <c r="X82" s="48">
        <v>6.5813408162717583E-4</v>
      </c>
      <c r="Y82" s="48">
        <v>7.6291560304007867E-4</v>
      </c>
      <c r="Z82" s="48">
        <v>8.9570864422408526E-4</v>
      </c>
      <c r="AA82" s="48">
        <v>1.0802291988771743E-3</v>
      </c>
      <c r="AB82" s="48">
        <v>1.3339904484178473E-3</v>
      </c>
      <c r="AC82" s="48">
        <v>1.5967843012699532E-3</v>
      </c>
      <c r="AD82" s="48">
        <v>1.8638662272747262E-3</v>
      </c>
      <c r="AE82" s="48">
        <v>2.1365096487398539E-3</v>
      </c>
      <c r="AF82" s="48">
        <v>2.3691463281638033E-3</v>
      </c>
      <c r="AG82" s="48">
        <v>2.6152419001234861E-3</v>
      </c>
      <c r="AH82" s="48">
        <v>2.9276823029218027E-3</v>
      </c>
      <c r="AI82" s="48">
        <v>3.1403155652929859E-3</v>
      </c>
      <c r="AJ82" s="48">
        <v>3.4023223039185198E-3</v>
      </c>
      <c r="AK82" s="48">
        <v>3.6646510308659236E-3</v>
      </c>
      <c r="AL82" s="48">
        <v>4.015538533508162E-3</v>
      </c>
      <c r="AM82" s="48">
        <v>5.162851348659854E-3</v>
      </c>
      <c r="AN82" s="48">
        <v>6.3093275702777668E-3</v>
      </c>
      <c r="AO82" s="48">
        <v>9.1101262049271322E-3</v>
      </c>
      <c r="AP82" s="48">
        <v>1.4338046215750249E-2</v>
      </c>
      <c r="AQ82" s="48">
        <v>1.9319501353097721E-2</v>
      </c>
      <c r="AR82" s="48">
        <v>2.5722279226075871E-2</v>
      </c>
      <c r="AS82" s="48">
        <v>3.1333906224300996E-2</v>
      </c>
      <c r="AT82" s="48">
        <v>3.2518863656398764E-2</v>
      </c>
      <c r="AU82" s="48">
        <v>3.2800826138445795E-2</v>
      </c>
      <c r="AV82" s="48">
        <v>3.3250510337651459E-2</v>
      </c>
      <c r="AW82" s="48">
        <v>3.387362745447569E-2</v>
      </c>
      <c r="AX82" s="48">
        <v>3.4232583762258781E-2</v>
      </c>
      <c r="AY82" s="48">
        <v>3.494518748003031E-2</v>
      </c>
      <c r="AZ82" s="48">
        <v>3.5315005600522094E-2</v>
      </c>
    </row>
    <row r="83" spans="1:52" ht="12" customHeight="1" x14ac:dyDescent="0.45">
      <c r="A83" s="86" t="s">
        <v>49</v>
      </c>
      <c r="B83" s="48">
        <v>0</v>
      </c>
      <c r="C83" s="48">
        <v>0</v>
      </c>
      <c r="D83" s="48">
        <v>0</v>
      </c>
      <c r="E83" s="48">
        <v>0</v>
      </c>
      <c r="F83" s="48">
        <v>0</v>
      </c>
      <c r="G83" s="48">
        <v>0</v>
      </c>
      <c r="H83" s="48">
        <v>0</v>
      </c>
      <c r="I83" s="48">
        <v>0</v>
      </c>
      <c r="J83" s="48">
        <v>0</v>
      </c>
      <c r="K83" s="48">
        <v>0</v>
      </c>
      <c r="L83" s="48">
        <v>0</v>
      </c>
      <c r="M83" s="48">
        <v>0</v>
      </c>
      <c r="N83" s="48">
        <v>0</v>
      </c>
      <c r="O83" s="48">
        <v>0</v>
      </c>
      <c r="P83" s="48">
        <v>0</v>
      </c>
      <c r="Q83" s="48">
        <v>0</v>
      </c>
      <c r="R83" s="48">
        <v>3.4873106174112806E-5</v>
      </c>
      <c r="S83" s="48">
        <v>9.2458759193001123E-5</v>
      </c>
      <c r="T83" s="48">
        <v>1.3639912947054002E-4</v>
      </c>
      <c r="U83" s="48">
        <v>1.8119798974914499E-4</v>
      </c>
      <c r="V83" s="48">
        <v>2.2024721593533162E-4</v>
      </c>
      <c r="W83" s="48">
        <v>3.1718882678250166E-4</v>
      </c>
      <c r="X83" s="48">
        <v>4.6239332530145392E-4</v>
      </c>
      <c r="Y83" s="48">
        <v>5.4550819103295844E-4</v>
      </c>
      <c r="Z83" s="48">
        <v>6.4940563089550536E-4</v>
      </c>
      <c r="AA83" s="48">
        <v>7.9227802193655294E-4</v>
      </c>
      <c r="AB83" s="48">
        <v>9.853252179976128E-4</v>
      </c>
      <c r="AC83" s="48">
        <v>1.1857900709094629E-3</v>
      </c>
      <c r="AD83" s="48">
        <v>1.3902854805643637E-3</v>
      </c>
      <c r="AE83" s="48">
        <v>1.5971257138872217E-3</v>
      </c>
      <c r="AF83" s="48">
        <v>1.7740262443567965E-3</v>
      </c>
      <c r="AG83" s="48">
        <v>1.9610226888545652E-3</v>
      </c>
      <c r="AH83" s="48">
        <v>2.1883938329543243E-3</v>
      </c>
      <c r="AI83" s="48">
        <v>2.3463418192640486E-3</v>
      </c>
      <c r="AJ83" s="48">
        <v>2.5321957032836111E-3</v>
      </c>
      <c r="AK83" s="48">
        <v>2.7158413328289377E-3</v>
      </c>
      <c r="AL83" s="48">
        <v>2.9594894958081684E-3</v>
      </c>
      <c r="AM83" s="48">
        <v>3.8441794272838941E-3</v>
      </c>
      <c r="AN83" s="48">
        <v>4.4523224341867515E-3</v>
      </c>
      <c r="AO83" s="48">
        <v>6.0895577041110175E-3</v>
      </c>
      <c r="AP83" s="48">
        <v>9.0109661087328635E-3</v>
      </c>
      <c r="AQ83" s="48">
        <v>1.2112763123494387E-2</v>
      </c>
      <c r="AR83" s="48">
        <v>1.5715128334606306E-2</v>
      </c>
      <c r="AS83" s="48">
        <v>1.8760149125919393E-2</v>
      </c>
      <c r="AT83" s="48">
        <v>1.9258279052321393E-2</v>
      </c>
      <c r="AU83" s="48">
        <v>1.9397469167064772E-2</v>
      </c>
      <c r="AV83" s="48">
        <v>1.9606171657674816E-2</v>
      </c>
      <c r="AW83" s="48">
        <v>1.9846474803084678E-2</v>
      </c>
      <c r="AX83" s="48">
        <v>1.997157377906655E-2</v>
      </c>
      <c r="AY83" s="48">
        <v>2.0174912573488211E-2</v>
      </c>
      <c r="AZ83" s="48">
        <v>2.0220654145889409E-2</v>
      </c>
    </row>
    <row r="84" spans="1:52" ht="12" customHeight="1" x14ac:dyDescent="0.45">
      <c r="A84" s="86" t="s">
        <v>55</v>
      </c>
      <c r="B84" s="48">
        <v>159.20799979174137</v>
      </c>
      <c r="C84" s="48">
        <v>124.1993857568895</v>
      </c>
      <c r="D84" s="48">
        <v>69.752406146699698</v>
      </c>
      <c r="E84" s="48">
        <v>48.51380258503692</v>
      </c>
      <c r="F84" s="48">
        <v>10.526035758904516</v>
      </c>
      <c r="G84" s="48">
        <v>11.361234508844843</v>
      </c>
      <c r="H84" s="48">
        <v>47.680491552672436</v>
      </c>
      <c r="I84" s="48">
        <v>19.567912902400337</v>
      </c>
      <c r="J84" s="48">
        <v>22.890481356410017</v>
      </c>
      <c r="K84" s="48">
        <v>14.883444087483046</v>
      </c>
      <c r="L84" s="48">
        <v>14.038197338060071</v>
      </c>
      <c r="M84" s="48">
        <v>11.701985779365646</v>
      </c>
      <c r="N84" s="48">
        <v>7.1132816794813873</v>
      </c>
      <c r="O84" s="48">
        <v>4.0541844155738609</v>
      </c>
      <c r="P84" s="48">
        <v>3.6420726161173813</v>
      </c>
      <c r="Q84" s="48">
        <v>4.1299218558024258</v>
      </c>
      <c r="R84" s="48">
        <v>4.397172818772578</v>
      </c>
      <c r="S84" s="48">
        <v>4.3151574320234412</v>
      </c>
      <c r="T84" s="48">
        <v>4.1885843000220344</v>
      </c>
      <c r="U84" s="48">
        <v>4.107836623795575</v>
      </c>
      <c r="V84" s="48">
        <v>4.0691627379512534</v>
      </c>
      <c r="W84" s="48">
        <v>4.0772921889504641</v>
      </c>
      <c r="X84" s="48">
        <v>4.069084010205291</v>
      </c>
      <c r="Y84" s="48">
        <v>4.0428337243987942</v>
      </c>
      <c r="Z84" s="48">
        <v>4.0310318620371453</v>
      </c>
      <c r="AA84" s="48">
        <v>4.0354616453613854</v>
      </c>
      <c r="AB84" s="48">
        <v>4.0436309193077147</v>
      </c>
      <c r="AC84" s="48">
        <v>4.0458320297136847</v>
      </c>
      <c r="AD84" s="48">
        <v>4.0392059445373709</v>
      </c>
      <c r="AE84" s="48">
        <v>4.0111032077989304</v>
      </c>
      <c r="AF84" s="48">
        <v>3.9807906739883689</v>
      </c>
      <c r="AG84" s="48">
        <v>3.9560857495242638</v>
      </c>
      <c r="AH84" s="48">
        <v>3.9138834020686382</v>
      </c>
      <c r="AI84" s="48">
        <v>3.8686233950793119</v>
      </c>
      <c r="AJ84" s="48">
        <v>3.8175922625575929</v>
      </c>
      <c r="AK84" s="48">
        <v>3.7704976924365616</v>
      </c>
      <c r="AL84" s="48">
        <v>3.7385662570280767</v>
      </c>
      <c r="AM84" s="48">
        <v>3.7331869681659753</v>
      </c>
      <c r="AN84" s="48">
        <v>3.7226249001014811</v>
      </c>
      <c r="AO84" s="48">
        <v>3.7175983826577932</v>
      </c>
      <c r="AP84" s="48">
        <v>3.7159722363501886</v>
      </c>
      <c r="AQ84" s="48">
        <v>3.72164256195336</v>
      </c>
      <c r="AR84" s="48">
        <v>3.4007273988827675</v>
      </c>
      <c r="AS84" s="48">
        <v>3.4047763526166404</v>
      </c>
      <c r="AT84" s="48">
        <v>2.3580521266709571</v>
      </c>
      <c r="AU84" s="48">
        <v>2.3651399320944502</v>
      </c>
      <c r="AV84" s="48">
        <v>2.3601737559547371</v>
      </c>
      <c r="AW84" s="48">
        <v>2.3427999151680257</v>
      </c>
      <c r="AX84" s="48">
        <v>2.3386079993431541</v>
      </c>
      <c r="AY84" s="48">
        <v>2.3232072282255261</v>
      </c>
      <c r="AZ84" s="48">
        <v>2.3106989209952244</v>
      </c>
    </row>
    <row r="85" spans="1:52" ht="12" customHeight="1" x14ac:dyDescent="0.45">
      <c r="A85" s="86" t="s">
        <v>67</v>
      </c>
      <c r="B85" s="48">
        <v>3918.7091381298801</v>
      </c>
      <c r="C85" s="48">
        <v>4088.2401922856984</v>
      </c>
      <c r="D85" s="48">
        <v>4313.0915829580435</v>
      </c>
      <c r="E85" s="48">
        <v>4382.2981242037804</v>
      </c>
      <c r="F85" s="48">
        <v>4609.6558387279747</v>
      </c>
      <c r="G85" s="48">
        <v>4740.7566313616762</v>
      </c>
      <c r="H85" s="48">
        <v>4743.970533650202</v>
      </c>
      <c r="I85" s="48">
        <v>4742.6540111559743</v>
      </c>
      <c r="J85" s="48">
        <v>4058.5531617714005</v>
      </c>
      <c r="K85" s="48">
        <v>3215.6566611637463</v>
      </c>
      <c r="L85" s="48">
        <v>2932.0339659170249</v>
      </c>
      <c r="M85" s="48">
        <v>2736.9846928772499</v>
      </c>
      <c r="N85" s="48">
        <v>2380.4385583511817</v>
      </c>
      <c r="O85" s="48">
        <v>2260.8380158659916</v>
      </c>
      <c r="P85" s="48">
        <v>2123.5720477539862</v>
      </c>
      <c r="Q85" s="48">
        <v>2107.6564026235214</v>
      </c>
      <c r="R85" s="48">
        <v>2125.918739498401</v>
      </c>
      <c r="S85" s="48">
        <v>2080.845542990583</v>
      </c>
      <c r="T85" s="48">
        <v>1997.0192230686598</v>
      </c>
      <c r="U85" s="48">
        <v>1943.3577506156746</v>
      </c>
      <c r="V85" s="48">
        <v>1918.7964204080261</v>
      </c>
      <c r="W85" s="48">
        <v>1922.9491683148801</v>
      </c>
      <c r="X85" s="48">
        <v>1910.0549694350477</v>
      </c>
      <c r="Y85" s="48">
        <v>1895.3304976950083</v>
      </c>
      <c r="Z85" s="48">
        <v>1887.4150308906023</v>
      </c>
      <c r="AA85" s="48">
        <v>1891.6598801318944</v>
      </c>
      <c r="AB85" s="48">
        <v>1902.8299310621173</v>
      </c>
      <c r="AC85" s="48">
        <v>1912.9712831849574</v>
      </c>
      <c r="AD85" s="48">
        <v>1922.4848646335324</v>
      </c>
      <c r="AE85" s="48">
        <v>1923.5249180318974</v>
      </c>
      <c r="AF85" s="48">
        <v>1919.8350091851937</v>
      </c>
      <c r="AG85" s="48">
        <v>1919.1551677665202</v>
      </c>
      <c r="AH85" s="48">
        <v>1913.8025373463552</v>
      </c>
      <c r="AI85" s="48">
        <v>1900.7123753993269</v>
      </c>
      <c r="AJ85" s="48">
        <v>1885.9198787050595</v>
      </c>
      <c r="AK85" s="48">
        <v>1870.9388363858282</v>
      </c>
      <c r="AL85" s="48">
        <v>1863.8028451728815</v>
      </c>
      <c r="AM85" s="48">
        <v>1825.0512858407201</v>
      </c>
      <c r="AN85" s="48">
        <v>1793.5140550992758</v>
      </c>
      <c r="AO85" s="48">
        <v>1697.954390956593</v>
      </c>
      <c r="AP85" s="48">
        <v>1591.9000258261492</v>
      </c>
      <c r="AQ85" s="48">
        <v>1426.9584339743019</v>
      </c>
      <c r="AR85" s="48">
        <v>1274.0650732050342</v>
      </c>
      <c r="AS85" s="48">
        <v>1137.5923563608787</v>
      </c>
      <c r="AT85" s="48">
        <v>1098.6424447797917</v>
      </c>
      <c r="AU85" s="48">
        <v>1093.8159838982019</v>
      </c>
      <c r="AV85" s="48">
        <v>1087.3573686472596</v>
      </c>
      <c r="AW85" s="48">
        <v>992.34298499436318</v>
      </c>
      <c r="AX85" s="48">
        <v>982.03698337232265</v>
      </c>
      <c r="AY85" s="48">
        <v>956.12310492749225</v>
      </c>
      <c r="AZ85" s="48">
        <v>900.33851977169434</v>
      </c>
    </row>
    <row r="86" spans="1:52" ht="12" customHeight="1" x14ac:dyDescent="0.45">
      <c r="A86" s="86" t="s">
        <v>50</v>
      </c>
      <c r="B86" s="48">
        <v>3.7216667415793183</v>
      </c>
      <c r="C86" s="48">
        <v>3.699008922987562</v>
      </c>
      <c r="D86" s="48">
        <v>23.519956518022557</v>
      </c>
      <c r="E86" s="48">
        <v>10.189135389560338</v>
      </c>
      <c r="F86" s="48">
        <v>8.8631043161844953</v>
      </c>
      <c r="G86" s="48">
        <v>13.970386223563821</v>
      </c>
      <c r="H86" s="48">
        <v>11.609966114117578</v>
      </c>
      <c r="I86" s="48">
        <v>0</v>
      </c>
      <c r="J86" s="48">
        <v>4.7799362217493711</v>
      </c>
      <c r="K86" s="48">
        <v>5.6295864096331485</v>
      </c>
      <c r="L86" s="48">
        <v>0.3767983300322566</v>
      </c>
      <c r="M86" s="48">
        <v>0</v>
      </c>
      <c r="N86" s="48">
        <v>0</v>
      </c>
      <c r="O86" s="48">
        <v>8.1558885563535455</v>
      </c>
      <c r="P86" s="48">
        <v>0</v>
      </c>
      <c r="Q86" s="48">
        <v>3.2491038241865478</v>
      </c>
      <c r="R86" s="48">
        <v>3.4653812492385838</v>
      </c>
      <c r="S86" s="48">
        <v>3.4168127388583884</v>
      </c>
      <c r="T86" s="48">
        <v>3.3534326870942635</v>
      </c>
      <c r="U86" s="48">
        <v>3.2791463031669892</v>
      </c>
      <c r="V86" s="48">
        <v>3.2423658858233684</v>
      </c>
      <c r="W86" s="48">
        <v>3.2884869393744576</v>
      </c>
      <c r="X86" s="48">
        <v>3.3929090334473067</v>
      </c>
      <c r="Y86" s="48">
        <v>3.4367794815149817</v>
      </c>
      <c r="Z86" s="48">
        <v>3.5063069567984915</v>
      </c>
      <c r="AA86" s="48">
        <v>3.5960492607672059</v>
      </c>
      <c r="AB86" s="48">
        <v>3.7124737876139919</v>
      </c>
      <c r="AC86" s="48">
        <v>3.8261034708042514</v>
      </c>
      <c r="AD86" s="48">
        <v>3.9281399847988365</v>
      </c>
      <c r="AE86" s="48">
        <v>4.0292129266216756</v>
      </c>
      <c r="AF86" s="48">
        <v>4.1135738918319342</v>
      </c>
      <c r="AG86" s="48">
        <v>4.2091283611264423</v>
      </c>
      <c r="AH86" s="48">
        <v>4.3444802478625162</v>
      </c>
      <c r="AI86" s="48">
        <v>4.4436670398982185</v>
      </c>
      <c r="AJ86" s="48">
        <v>4.5876996889692796</v>
      </c>
      <c r="AK86" s="48">
        <v>4.735940258498939</v>
      </c>
      <c r="AL86" s="48">
        <v>4.939518581749498</v>
      </c>
      <c r="AM86" s="48">
        <v>5.039283801561222</v>
      </c>
      <c r="AN86" s="48">
        <v>5.083822740344381</v>
      </c>
      <c r="AO86" s="48">
        <v>5.1615788004289715</v>
      </c>
      <c r="AP86" s="48">
        <v>5.3086195333813535</v>
      </c>
      <c r="AQ86" s="48">
        <v>5.4667869616720477</v>
      </c>
      <c r="AR86" s="48">
        <v>7.0164621748210845</v>
      </c>
      <c r="AS86" s="48">
        <v>7.2366955293404969</v>
      </c>
      <c r="AT86" s="48">
        <v>11.617263138226297</v>
      </c>
      <c r="AU86" s="48">
        <v>11.880388732502549</v>
      </c>
      <c r="AV86" s="48">
        <v>12.00113274490608</v>
      </c>
      <c r="AW86" s="48">
        <v>12.056871551503598</v>
      </c>
      <c r="AX86" s="48">
        <v>12.115915754359909</v>
      </c>
      <c r="AY86" s="48">
        <v>12.211657153813203</v>
      </c>
      <c r="AZ86" s="48">
        <v>12.260532726185167</v>
      </c>
    </row>
    <row r="87" spans="1:52" ht="12" customHeight="1" x14ac:dyDescent="0.45">
      <c r="A87" s="86" t="s">
        <v>59</v>
      </c>
      <c r="B87" s="48">
        <v>316.6081469426955</v>
      </c>
      <c r="C87" s="48">
        <v>249.64294030921795</v>
      </c>
      <c r="D87" s="48">
        <v>187.85961182377943</v>
      </c>
      <c r="E87" s="48">
        <v>684.1673457903579</v>
      </c>
      <c r="F87" s="48">
        <v>808.37254505450119</v>
      </c>
      <c r="G87" s="48">
        <v>804.78991434170644</v>
      </c>
      <c r="H87" s="48">
        <v>1023.5315977592895</v>
      </c>
      <c r="I87" s="48">
        <v>1037.0536870123572</v>
      </c>
      <c r="J87" s="48">
        <v>1065.494851044378</v>
      </c>
      <c r="K87" s="48">
        <v>1046.4620366966117</v>
      </c>
      <c r="L87" s="48">
        <v>1127.5597543918248</v>
      </c>
      <c r="M87" s="48">
        <v>1291.2945180576121</v>
      </c>
      <c r="N87" s="48">
        <v>1170.8621352229216</v>
      </c>
      <c r="O87" s="48">
        <v>1142.5850893850022</v>
      </c>
      <c r="P87" s="48">
        <v>1142.395515049328</v>
      </c>
      <c r="Q87" s="48">
        <v>1181.2276317576293</v>
      </c>
      <c r="R87" s="48">
        <v>1225.220340799797</v>
      </c>
      <c r="S87" s="48">
        <v>1249.741671530508</v>
      </c>
      <c r="T87" s="48">
        <v>1214.1989876668054</v>
      </c>
      <c r="U87" s="48">
        <v>1200.4894706799184</v>
      </c>
      <c r="V87" s="48">
        <v>1193.1718644966795</v>
      </c>
      <c r="W87" s="48">
        <v>1200.8933358318052</v>
      </c>
      <c r="X87" s="48">
        <v>1200.8178502231171</v>
      </c>
      <c r="Y87" s="48">
        <v>1197.4106309551189</v>
      </c>
      <c r="Z87" s="48">
        <v>1200.4324825250735</v>
      </c>
      <c r="AA87" s="48">
        <v>1211.6568441233383</v>
      </c>
      <c r="AB87" s="48">
        <v>1229.3674158813913</v>
      </c>
      <c r="AC87" s="48">
        <v>1246.7920354657037</v>
      </c>
      <c r="AD87" s="48">
        <v>1263.7824330443375</v>
      </c>
      <c r="AE87" s="48">
        <v>1273.8170555765278</v>
      </c>
      <c r="AF87" s="48">
        <v>1277.6780386378036</v>
      </c>
      <c r="AG87" s="48">
        <v>1285.3767966058535</v>
      </c>
      <c r="AH87" s="48">
        <v>1288.195309456974</v>
      </c>
      <c r="AI87" s="48">
        <v>1283.01341698538</v>
      </c>
      <c r="AJ87" s="48">
        <v>1276.8984371693757</v>
      </c>
      <c r="AK87" s="48">
        <v>1274.0312975552165</v>
      </c>
      <c r="AL87" s="48">
        <v>1280.02569639734</v>
      </c>
      <c r="AM87" s="48">
        <v>1314.5995453109006</v>
      </c>
      <c r="AN87" s="48">
        <v>1315.9659816671704</v>
      </c>
      <c r="AO87" s="48">
        <v>1366.0592379281093</v>
      </c>
      <c r="AP87" s="48">
        <v>1402.3782604810469</v>
      </c>
      <c r="AQ87" s="48">
        <v>1510.8094030743584</v>
      </c>
      <c r="AR87" s="48">
        <v>1583.2068881630257</v>
      </c>
      <c r="AS87" s="48">
        <v>1589.7203626094902</v>
      </c>
      <c r="AT87" s="48">
        <v>1584.5221759307412</v>
      </c>
      <c r="AU87" s="48">
        <v>1597.4814339082013</v>
      </c>
      <c r="AV87" s="48">
        <v>1610.7868385339318</v>
      </c>
      <c r="AW87" s="48">
        <v>1574.8197620308099</v>
      </c>
      <c r="AX87" s="48">
        <v>1593.9127332540365</v>
      </c>
      <c r="AY87" s="48">
        <v>1622.5793917544383</v>
      </c>
      <c r="AZ87" s="48">
        <v>1591.7333171909613</v>
      </c>
    </row>
    <row r="88" spans="1:52" ht="12" customHeight="1" x14ac:dyDescent="0.45">
      <c r="A88" s="84" t="s">
        <v>142</v>
      </c>
      <c r="B88" s="85">
        <v>583.23643297133208</v>
      </c>
      <c r="C88" s="85">
        <v>545.65308273730341</v>
      </c>
      <c r="D88" s="85">
        <v>532.24796934955293</v>
      </c>
      <c r="E88" s="85">
        <v>534.85062415567677</v>
      </c>
      <c r="F88" s="85">
        <v>554.6013951283378</v>
      </c>
      <c r="G88" s="85">
        <v>540.00979943839502</v>
      </c>
      <c r="H88" s="85">
        <v>573.88241132328824</v>
      </c>
      <c r="I88" s="85">
        <v>596.35274600395303</v>
      </c>
      <c r="J88" s="85">
        <v>532.41342798048959</v>
      </c>
      <c r="K88" s="85">
        <v>426.63233047297359</v>
      </c>
      <c r="L88" s="85">
        <v>411.64753517258276</v>
      </c>
      <c r="M88" s="85">
        <v>429.04676951199258</v>
      </c>
      <c r="N88" s="85">
        <v>367.80576165233276</v>
      </c>
      <c r="O88" s="85">
        <v>346.50762889179862</v>
      </c>
      <c r="P88" s="85">
        <v>357.11168947463364</v>
      </c>
      <c r="Q88" s="85">
        <v>387.88078730361843</v>
      </c>
      <c r="R88" s="85">
        <v>395.60427837792554</v>
      </c>
      <c r="S88" s="85">
        <v>394.41564566588647</v>
      </c>
      <c r="T88" s="85">
        <v>385.78617598258722</v>
      </c>
      <c r="U88" s="85">
        <v>377.68162389568857</v>
      </c>
      <c r="V88" s="85">
        <v>375.65466702971105</v>
      </c>
      <c r="W88" s="85">
        <v>377.06503303844505</v>
      </c>
      <c r="X88" s="85">
        <v>378.39635793577997</v>
      </c>
      <c r="Y88" s="85">
        <v>377.29221457769881</v>
      </c>
      <c r="Z88" s="85">
        <v>377.7284915540663</v>
      </c>
      <c r="AA88" s="85">
        <v>380.2265889706444</v>
      </c>
      <c r="AB88" s="85">
        <v>384.06871852708474</v>
      </c>
      <c r="AC88" s="85">
        <v>387.66479162511024</v>
      </c>
      <c r="AD88" s="85">
        <v>390.85702655014308</v>
      </c>
      <c r="AE88" s="85">
        <v>392.9192582069187</v>
      </c>
      <c r="AF88" s="85">
        <v>393.04200840574765</v>
      </c>
      <c r="AG88" s="85">
        <v>394.03860908073744</v>
      </c>
      <c r="AH88" s="85">
        <v>395.22616392640333</v>
      </c>
      <c r="AI88" s="85">
        <v>393.58873858027385</v>
      </c>
      <c r="AJ88" s="85">
        <v>393.07946164685069</v>
      </c>
      <c r="AK88" s="85">
        <v>393.15226401094225</v>
      </c>
      <c r="AL88" s="85">
        <v>395.7516238386487</v>
      </c>
      <c r="AM88" s="85">
        <v>400.29696083403485</v>
      </c>
      <c r="AN88" s="85">
        <v>410.5348002913621</v>
      </c>
      <c r="AO88" s="85">
        <v>424.86156439266352</v>
      </c>
      <c r="AP88" s="85">
        <v>455.84546240249273</v>
      </c>
      <c r="AQ88" s="85">
        <v>489.74202309869281</v>
      </c>
      <c r="AR88" s="85">
        <v>531.22285182222481</v>
      </c>
      <c r="AS88" s="85">
        <v>602.69251288500243</v>
      </c>
      <c r="AT88" s="85">
        <v>632.40321784802143</v>
      </c>
      <c r="AU88" s="85">
        <v>636.06341516687894</v>
      </c>
      <c r="AV88" s="85">
        <v>645.06693971717038</v>
      </c>
      <c r="AW88" s="85">
        <v>708.03575096886561</v>
      </c>
      <c r="AX88" s="85">
        <v>714.0662764180197</v>
      </c>
      <c r="AY88" s="85">
        <v>736.45272135670245</v>
      </c>
      <c r="AZ88" s="85">
        <v>791.16780220314445</v>
      </c>
    </row>
    <row r="89" spans="1:52" ht="12" customHeight="1" x14ac:dyDescent="0.45">
      <c r="A89" s="87" t="s">
        <v>20</v>
      </c>
      <c r="B89" s="88">
        <v>357.32440093502663</v>
      </c>
      <c r="C89" s="88">
        <v>329.35284713150941</v>
      </c>
      <c r="D89" s="88">
        <v>323.52592479094693</v>
      </c>
      <c r="E89" s="88">
        <v>375.6443549871729</v>
      </c>
      <c r="F89" s="88">
        <v>335.4594122925667</v>
      </c>
      <c r="G89" s="88">
        <v>335.90892518862063</v>
      </c>
      <c r="H89" s="88">
        <v>315.52249345019885</v>
      </c>
      <c r="I89" s="88">
        <v>406.7164939351382</v>
      </c>
      <c r="J89" s="88">
        <v>379.58228782829133</v>
      </c>
      <c r="K89" s="88">
        <v>262.25562639670937</v>
      </c>
      <c r="L89" s="88">
        <v>254.84853174142393</v>
      </c>
      <c r="M89" s="88">
        <v>284.52830196065105</v>
      </c>
      <c r="N89" s="88">
        <v>217.38783909897813</v>
      </c>
      <c r="O89" s="88">
        <v>217.97094026782619</v>
      </c>
      <c r="P89" s="88">
        <v>213.22937537546525</v>
      </c>
      <c r="Q89" s="88">
        <v>217.86347623387931</v>
      </c>
      <c r="R89" s="88">
        <v>224.64449365627306</v>
      </c>
      <c r="S89" s="88">
        <v>225.39413599115159</v>
      </c>
      <c r="T89" s="88">
        <v>218.84919638033998</v>
      </c>
      <c r="U89" s="88">
        <v>215.02180918426166</v>
      </c>
      <c r="V89" s="88">
        <v>213.7110406521256</v>
      </c>
      <c r="W89" s="88">
        <v>213.99333549080356</v>
      </c>
      <c r="X89" s="88">
        <v>212.6375525735919</v>
      </c>
      <c r="Y89" s="88">
        <v>211.43643561268382</v>
      </c>
      <c r="Z89" s="88">
        <v>210.73547205799434</v>
      </c>
      <c r="AA89" s="88">
        <v>210.83979429462792</v>
      </c>
      <c r="AB89" s="88">
        <v>211.43555526311238</v>
      </c>
      <c r="AC89" s="88">
        <v>212.066837082256</v>
      </c>
      <c r="AD89" s="88">
        <v>212.64397125212898</v>
      </c>
      <c r="AE89" s="88">
        <v>212.06470918051463</v>
      </c>
      <c r="AF89" s="88">
        <v>210.7283902062841</v>
      </c>
      <c r="AG89" s="88">
        <v>210.19012967721153</v>
      </c>
      <c r="AH89" s="88">
        <v>208.02086030975326</v>
      </c>
      <c r="AI89" s="88">
        <v>205.38569316209967</v>
      </c>
      <c r="AJ89" s="88">
        <v>202.04383260688476</v>
      </c>
      <c r="AK89" s="88">
        <v>198.94195254669657</v>
      </c>
      <c r="AL89" s="88">
        <v>196.63122741836685</v>
      </c>
      <c r="AM89" s="88">
        <v>190.28975257148798</v>
      </c>
      <c r="AN89" s="88">
        <v>187.14475133876635</v>
      </c>
      <c r="AO89" s="88">
        <v>178.52700396895108</v>
      </c>
      <c r="AP89" s="88">
        <v>165.42520940097489</v>
      </c>
      <c r="AQ89" s="88">
        <v>140.37568719918178</v>
      </c>
      <c r="AR89" s="88">
        <v>120.46608967455587</v>
      </c>
      <c r="AS89" s="88">
        <v>93.336030367342047</v>
      </c>
      <c r="AT89" s="88">
        <v>84.484749674761503</v>
      </c>
      <c r="AU89" s="88">
        <v>83.844342715716706</v>
      </c>
      <c r="AV89" s="88">
        <v>82.710035404579955</v>
      </c>
      <c r="AW89" s="88">
        <v>65.575467820166196</v>
      </c>
      <c r="AX89" s="88">
        <v>64.719315605969541</v>
      </c>
      <c r="AY89" s="88">
        <v>60.348926100900975</v>
      </c>
      <c r="AZ89" s="88">
        <v>50.558080886249215</v>
      </c>
    </row>
    <row r="90" spans="1:52" ht="12" customHeight="1" x14ac:dyDescent="0.45">
      <c r="A90" s="87" t="s">
        <v>24</v>
      </c>
      <c r="B90" s="88">
        <v>0</v>
      </c>
      <c r="C90" s="88">
        <v>0</v>
      </c>
      <c r="D90" s="88">
        <v>0</v>
      </c>
      <c r="E90" s="88">
        <v>0</v>
      </c>
      <c r="F90" s="88">
        <v>0</v>
      </c>
      <c r="G90" s="88">
        <v>0</v>
      </c>
      <c r="H90" s="88">
        <v>0</v>
      </c>
      <c r="I90" s="88">
        <v>0</v>
      </c>
      <c r="J90" s="88">
        <v>0</v>
      </c>
      <c r="K90" s="88">
        <v>0</v>
      </c>
      <c r="L90" s="88">
        <v>0</v>
      </c>
      <c r="M90" s="88">
        <v>0</v>
      </c>
      <c r="N90" s="88">
        <v>0</v>
      </c>
      <c r="O90" s="88">
        <v>0</v>
      </c>
      <c r="P90" s="88">
        <v>0</v>
      </c>
      <c r="Q90" s="88">
        <v>0</v>
      </c>
      <c r="R90" s="88">
        <v>0</v>
      </c>
      <c r="S90" s="88">
        <v>0</v>
      </c>
      <c r="T90" s="88">
        <v>0</v>
      </c>
      <c r="U90" s="88">
        <v>0</v>
      </c>
      <c r="V90" s="88">
        <v>0</v>
      </c>
      <c r="W90" s="88">
        <v>0</v>
      </c>
      <c r="X90" s="88">
        <v>0</v>
      </c>
      <c r="Y90" s="88">
        <v>0</v>
      </c>
      <c r="Z90" s="88">
        <v>0</v>
      </c>
      <c r="AA90" s="88">
        <v>0</v>
      </c>
      <c r="AB90" s="88">
        <v>0</v>
      </c>
      <c r="AC90" s="88">
        <v>0</v>
      </c>
      <c r="AD90" s="88">
        <v>0</v>
      </c>
      <c r="AE90" s="88">
        <v>0</v>
      </c>
      <c r="AF90" s="88">
        <v>0</v>
      </c>
      <c r="AG90" s="88">
        <v>0</v>
      </c>
      <c r="AH90" s="88">
        <v>0</v>
      </c>
      <c r="AI90" s="88">
        <v>0</v>
      </c>
      <c r="AJ90" s="88">
        <v>0</v>
      </c>
      <c r="AK90" s="88">
        <v>0</v>
      </c>
      <c r="AL90" s="88">
        <v>0</v>
      </c>
      <c r="AM90" s="88">
        <v>0</v>
      </c>
      <c r="AN90" s="88">
        <v>0</v>
      </c>
      <c r="AO90" s="88">
        <v>0</v>
      </c>
      <c r="AP90" s="88">
        <v>0</v>
      </c>
      <c r="AQ90" s="88">
        <v>0</v>
      </c>
      <c r="AR90" s="88">
        <v>0</v>
      </c>
      <c r="AS90" s="88">
        <v>0</v>
      </c>
      <c r="AT90" s="88">
        <v>0</v>
      </c>
      <c r="AU90" s="88">
        <v>0</v>
      </c>
      <c r="AV90" s="88">
        <v>0</v>
      </c>
      <c r="AW90" s="88">
        <v>0</v>
      </c>
      <c r="AX90" s="88">
        <v>0</v>
      </c>
      <c r="AY90" s="88">
        <v>0</v>
      </c>
      <c r="AZ90" s="88">
        <v>0</v>
      </c>
    </row>
    <row r="91" spans="1:52" ht="12" customHeight="1" x14ac:dyDescent="0.45">
      <c r="A91" s="87" t="s">
        <v>25</v>
      </c>
      <c r="B91" s="88">
        <v>0</v>
      </c>
      <c r="C91" s="88">
        <v>0</v>
      </c>
      <c r="D91" s="88">
        <v>0</v>
      </c>
      <c r="E91" s="88">
        <v>0</v>
      </c>
      <c r="F91" s="88">
        <v>0</v>
      </c>
      <c r="G91" s="88">
        <v>0</v>
      </c>
      <c r="H91" s="88">
        <v>0</v>
      </c>
      <c r="I91" s="88">
        <v>0</v>
      </c>
      <c r="J91" s="88">
        <v>0</v>
      </c>
      <c r="K91" s="88">
        <v>0</v>
      </c>
      <c r="L91" s="88">
        <v>0</v>
      </c>
      <c r="M91" s="88">
        <v>0</v>
      </c>
      <c r="N91" s="88">
        <v>0</v>
      </c>
      <c r="O91" s="88">
        <v>0</v>
      </c>
      <c r="P91" s="88">
        <v>0</v>
      </c>
      <c r="Q91" s="88">
        <v>0</v>
      </c>
      <c r="R91" s="88">
        <v>4.4873608117309562E-5</v>
      </c>
      <c r="S91" s="88">
        <v>3.654428217143166E-4</v>
      </c>
      <c r="T91" s="88">
        <v>5.6697006829137665E-4</v>
      </c>
      <c r="U91" s="88">
        <v>6.6783404043043685E-4</v>
      </c>
      <c r="V91" s="88">
        <v>7.315522929729224E-4</v>
      </c>
      <c r="W91" s="88">
        <v>8.8149496749284162E-4</v>
      </c>
      <c r="X91" s="88">
        <v>1.0613406060632064E-3</v>
      </c>
      <c r="Y91" s="88">
        <v>1.129878377721623E-3</v>
      </c>
      <c r="Z91" s="88">
        <v>1.2251157661584957E-3</v>
      </c>
      <c r="AA91" s="88">
        <v>1.3745694358762842E-3</v>
      </c>
      <c r="AB91" s="88">
        <v>1.5808116287558017E-3</v>
      </c>
      <c r="AC91" s="88">
        <v>1.7913593124105176E-3</v>
      </c>
      <c r="AD91" s="88">
        <v>2.0030232304747218E-3</v>
      </c>
      <c r="AE91" s="88">
        <v>2.1912553151514935E-3</v>
      </c>
      <c r="AF91" s="88">
        <v>2.3253829296039814E-3</v>
      </c>
      <c r="AG91" s="88">
        <v>2.462146016293223E-3</v>
      </c>
      <c r="AH91" s="88">
        <v>2.5957534898382218E-3</v>
      </c>
      <c r="AI91" s="88">
        <v>2.6546615656244431E-3</v>
      </c>
      <c r="AJ91" s="88">
        <v>2.7029607573506773E-3</v>
      </c>
      <c r="AK91" s="88">
        <v>2.7395281198406701E-3</v>
      </c>
      <c r="AL91" s="88">
        <v>2.7965811218774663E-3</v>
      </c>
      <c r="AM91" s="88">
        <v>2.8850005747258572E-3</v>
      </c>
      <c r="AN91" s="88">
        <v>2.9032733811695391E-3</v>
      </c>
      <c r="AO91" s="88">
        <v>3.1183770528999859E-3</v>
      </c>
      <c r="AP91" s="88">
        <v>3.6670954697461222E-3</v>
      </c>
      <c r="AQ91" s="88">
        <v>4.1244653490817209E-3</v>
      </c>
      <c r="AR91" s="88">
        <v>4.5872253690019812E-3</v>
      </c>
      <c r="AS91" s="88">
        <v>4.8678432666562884E-3</v>
      </c>
      <c r="AT91" s="88">
        <v>4.9504924424011304E-3</v>
      </c>
      <c r="AU91" s="88">
        <v>4.9290744274438211E-3</v>
      </c>
      <c r="AV91" s="88">
        <v>4.8870299037069983E-3</v>
      </c>
      <c r="AW91" s="88">
        <v>4.8314904704333155E-3</v>
      </c>
      <c r="AX91" s="88">
        <v>4.7767219743559998E-3</v>
      </c>
      <c r="AY91" s="88">
        <v>4.6827295155792356E-3</v>
      </c>
      <c r="AZ91" s="88">
        <v>4.5852524045289682E-3</v>
      </c>
    </row>
    <row r="92" spans="1:52" ht="12" customHeight="1" x14ac:dyDescent="0.45">
      <c r="A92" s="87" t="s">
        <v>49</v>
      </c>
      <c r="B92" s="88">
        <v>0</v>
      </c>
      <c r="C92" s="88">
        <v>0</v>
      </c>
      <c r="D92" s="88">
        <v>0</v>
      </c>
      <c r="E92" s="88">
        <v>1.01182183152922E-3</v>
      </c>
      <c r="F92" s="88">
        <v>0</v>
      </c>
      <c r="G92" s="88">
        <v>0</v>
      </c>
      <c r="H92" s="88">
        <v>0</v>
      </c>
      <c r="I92" s="88">
        <v>0</v>
      </c>
      <c r="J92" s="88">
        <v>0</v>
      </c>
      <c r="K92" s="88">
        <v>0</v>
      </c>
      <c r="L92" s="88">
        <v>0</v>
      </c>
      <c r="M92" s="88">
        <v>0</v>
      </c>
      <c r="N92" s="88">
        <v>0</v>
      </c>
      <c r="O92" s="88">
        <v>0</v>
      </c>
      <c r="P92" s="88">
        <v>0</v>
      </c>
      <c r="Q92" s="88">
        <v>0</v>
      </c>
      <c r="R92" s="88">
        <v>4.5429092105068081E-5</v>
      </c>
      <c r="S92" s="88">
        <v>2.1852535037237457E-4</v>
      </c>
      <c r="T92" s="88">
        <v>3.0224052683492443E-4</v>
      </c>
      <c r="U92" s="88">
        <v>3.4467860654699244E-4</v>
      </c>
      <c r="V92" s="88">
        <v>3.7364992519265132E-4</v>
      </c>
      <c r="W92" s="88">
        <v>4.5567381980529654E-4</v>
      </c>
      <c r="X92" s="88">
        <v>5.487574852624604E-4</v>
      </c>
      <c r="Y92" s="88">
        <v>5.9128617433477817E-4</v>
      </c>
      <c r="Z92" s="88">
        <v>6.4676260125156335E-4</v>
      </c>
      <c r="AA92" s="88">
        <v>7.3239005866739752E-4</v>
      </c>
      <c r="AB92" s="88">
        <v>8.5049046382833378E-4</v>
      </c>
      <c r="AC92" s="88">
        <v>9.7311477233210882E-4</v>
      </c>
      <c r="AD92" s="88">
        <v>1.0985596987922654E-3</v>
      </c>
      <c r="AE92" s="88">
        <v>1.2076442147431463E-3</v>
      </c>
      <c r="AF92" s="88">
        <v>1.2862420467788342E-3</v>
      </c>
      <c r="AG92" s="88">
        <v>1.3668886951765762E-3</v>
      </c>
      <c r="AH92" s="88">
        <v>1.4370829392791797E-3</v>
      </c>
      <c r="AI92" s="88">
        <v>1.4711294567495376E-3</v>
      </c>
      <c r="AJ92" s="88">
        <v>1.4956197381165782E-3</v>
      </c>
      <c r="AK92" s="88">
        <v>1.5136731705311232E-3</v>
      </c>
      <c r="AL92" s="88">
        <v>1.5417820957254931E-3</v>
      </c>
      <c r="AM92" s="88">
        <v>1.6065974109084179E-3</v>
      </c>
      <c r="AN92" s="88">
        <v>1.6084790743377585E-3</v>
      </c>
      <c r="AO92" s="88">
        <v>1.7125779662485274E-3</v>
      </c>
      <c r="AP92" s="88">
        <v>1.9437674453469242E-3</v>
      </c>
      <c r="AQ92" s="88">
        <v>2.1702489022133917E-3</v>
      </c>
      <c r="AR92" s="88">
        <v>2.4070981401521259E-3</v>
      </c>
      <c r="AS92" s="88">
        <v>2.46570854223158E-3</v>
      </c>
      <c r="AT92" s="88">
        <v>2.4554769178977134E-3</v>
      </c>
      <c r="AU92" s="88">
        <v>2.4375563837873821E-3</v>
      </c>
      <c r="AV92" s="88">
        <v>2.4080869576544096E-3</v>
      </c>
      <c r="AW92" s="88">
        <v>2.3600451108706315E-3</v>
      </c>
      <c r="AX92" s="88">
        <v>2.3241204429420865E-3</v>
      </c>
      <c r="AY92" s="88">
        <v>2.2676640926168495E-3</v>
      </c>
      <c r="AZ92" s="88">
        <v>2.2103213846597662E-3</v>
      </c>
    </row>
    <row r="93" spans="1:52" ht="12" customHeight="1" x14ac:dyDescent="0.45">
      <c r="A93" s="87" t="s">
        <v>55</v>
      </c>
      <c r="B93" s="88">
        <v>70.610270726927212</v>
      </c>
      <c r="C93" s="88">
        <v>46.482793744992776</v>
      </c>
      <c r="D93" s="88">
        <v>57.659774457988071</v>
      </c>
      <c r="E93" s="88">
        <v>41.594985116493874</v>
      </c>
      <c r="F93" s="88">
        <v>41.482676683934841</v>
      </c>
      <c r="G93" s="88">
        <v>49.631792773316882</v>
      </c>
      <c r="H93" s="88">
        <v>59.976324414349158</v>
      </c>
      <c r="I93" s="88">
        <v>24.730764075054488</v>
      </c>
      <c r="J93" s="88">
        <v>18.525713106844819</v>
      </c>
      <c r="K93" s="88">
        <v>42.673738935893397</v>
      </c>
      <c r="L93" s="88">
        <v>19.702801960939645</v>
      </c>
      <c r="M93" s="88">
        <v>2.8282842969434472</v>
      </c>
      <c r="N93" s="88">
        <v>13.714421792545689</v>
      </c>
      <c r="O93" s="88">
        <v>10.511377240398092</v>
      </c>
      <c r="P93" s="88">
        <v>10.256326453278787</v>
      </c>
      <c r="Q93" s="88">
        <v>10.421433868295416</v>
      </c>
      <c r="R93" s="88">
        <v>10.170417593927564</v>
      </c>
      <c r="S93" s="88">
        <v>10.125339877771928</v>
      </c>
      <c r="T93" s="88">
        <v>9.8112513364021261</v>
      </c>
      <c r="U93" s="88">
        <v>9.4590306804796978</v>
      </c>
      <c r="V93" s="88">
        <v>9.3356227992711709</v>
      </c>
      <c r="W93" s="88">
        <v>9.387731049967071</v>
      </c>
      <c r="X93" s="88">
        <v>9.4132078748297872</v>
      </c>
      <c r="Y93" s="88">
        <v>9.3778507141097744</v>
      </c>
      <c r="Z93" s="88">
        <v>9.3825473902624328</v>
      </c>
      <c r="AA93" s="88">
        <v>9.4629040307434238</v>
      </c>
      <c r="AB93" s="88">
        <v>9.6013766491748598</v>
      </c>
      <c r="AC93" s="88">
        <v>9.7464775856704904</v>
      </c>
      <c r="AD93" s="88">
        <v>9.8937664145223483</v>
      </c>
      <c r="AE93" s="88">
        <v>10.020860434528792</v>
      </c>
      <c r="AF93" s="88">
        <v>10.103074477395209</v>
      </c>
      <c r="AG93" s="88">
        <v>10.195512982692755</v>
      </c>
      <c r="AH93" s="88">
        <v>10.300267634303639</v>
      </c>
      <c r="AI93" s="88">
        <v>10.328873430938039</v>
      </c>
      <c r="AJ93" s="88">
        <v>10.371653202489526</v>
      </c>
      <c r="AK93" s="88">
        <v>10.395150637296704</v>
      </c>
      <c r="AL93" s="88">
        <v>10.45772095836962</v>
      </c>
      <c r="AM93" s="88">
        <v>10.533287217976914</v>
      </c>
      <c r="AN93" s="88">
        <v>10.557392840889339</v>
      </c>
      <c r="AO93" s="88">
        <v>10.022375144429601</v>
      </c>
      <c r="AP93" s="88">
        <v>7.9422314459787904</v>
      </c>
      <c r="AQ93" s="88">
        <v>5.9166407094371083</v>
      </c>
      <c r="AR93" s="88">
        <v>1.8208719468198831</v>
      </c>
      <c r="AS93" s="88">
        <v>1.7029005461966666</v>
      </c>
      <c r="AT93" s="88">
        <v>1.5245664203438882</v>
      </c>
      <c r="AU93" s="88">
        <v>1.508003491224323</v>
      </c>
      <c r="AV93" s="88">
        <v>1.4753354689668476</v>
      </c>
      <c r="AW93" s="88">
        <v>1.4145007356739279</v>
      </c>
      <c r="AX93" s="88">
        <v>1.3731778366774661</v>
      </c>
      <c r="AY93" s="88">
        <v>1.3119618371636592</v>
      </c>
      <c r="AZ93" s="88">
        <v>1.2525247327400812</v>
      </c>
    </row>
    <row r="94" spans="1:52" ht="12" customHeight="1" x14ac:dyDescent="0.45">
      <c r="A94" s="87" t="s">
        <v>67</v>
      </c>
      <c r="B94" s="88">
        <v>0</v>
      </c>
      <c r="C94" s="88">
        <v>0</v>
      </c>
      <c r="D94" s="88">
        <v>0</v>
      </c>
      <c r="E94" s="88">
        <v>0</v>
      </c>
      <c r="F94" s="88">
        <v>0</v>
      </c>
      <c r="G94" s="88">
        <v>0</v>
      </c>
      <c r="H94" s="88">
        <v>0</v>
      </c>
      <c r="I94" s="88">
        <v>0</v>
      </c>
      <c r="J94" s="88">
        <v>0</v>
      </c>
      <c r="K94" s="88">
        <v>0</v>
      </c>
      <c r="L94" s="88">
        <v>0</v>
      </c>
      <c r="M94" s="88">
        <v>0</v>
      </c>
      <c r="N94" s="88">
        <v>0</v>
      </c>
      <c r="O94" s="88">
        <v>0</v>
      </c>
      <c r="P94" s="88">
        <v>0</v>
      </c>
      <c r="Q94" s="88">
        <v>0</v>
      </c>
      <c r="R94" s="88">
        <v>2.2713281870988789E-6</v>
      </c>
      <c r="S94" s="88">
        <v>1.4962511179457575E-5</v>
      </c>
      <c r="T94" s="88">
        <v>2.1953710627770863E-5</v>
      </c>
      <c r="U94" s="88">
        <v>2.496772669954246E-5</v>
      </c>
      <c r="V94" s="88">
        <v>2.6591614195515268E-5</v>
      </c>
      <c r="W94" s="88">
        <v>3.0742842538222924E-5</v>
      </c>
      <c r="X94" s="88">
        <v>3.500996880387312E-5</v>
      </c>
      <c r="Y94" s="88">
        <v>3.6406528853488322E-5</v>
      </c>
      <c r="Z94" s="88">
        <v>3.8216815105725674E-5</v>
      </c>
      <c r="AA94" s="88">
        <v>4.0994154217334081E-5</v>
      </c>
      <c r="AB94" s="88">
        <v>4.443958312362841E-5</v>
      </c>
      <c r="AC94" s="88">
        <v>4.7636603926749981E-5</v>
      </c>
      <c r="AD94" s="88">
        <v>5.061687044962759E-5</v>
      </c>
      <c r="AE94" s="88">
        <v>5.2803391271213951E-5</v>
      </c>
      <c r="AF94" s="88">
        <v>5.4227346750220613E-5</v>
      </c>
      <c r="AG94" s="88">
        <v>5.5612941879299769E-5</v>
      </c>
      <c r="AH94" s="88">
        <v>5.6494211950343484E-5</v>
      </c>
      <c r="AI94" s="88">
        <v>5.6759609888556829E-5</v>
      </c>
      <c r="AJ94" s="88">
        <v>5.6679725868261138E-5</v>
      </c>
      <c r="AK94" s="88">
        <v>5.660168433630483E-5</v>
      </c>
      <c r="AL94" s="88">
        <v>5.6729189685217144E-5</v>
      </c>
      <c r="AM94" s="88">
        <v>5.6695040600863768E-5</v>
      </c>
      <c r="AN94" s="88">
        <v>5.622607937633666E-5</v>
      </c>
      <c r="AO94" s="88">
        <v>5.635039497115384E-5</v>
      </c>
      <c r="AP94" s="88">
        <v>5.7149113519892472E-5</v>
      </c>
      <c r="AQ94" s="88">
        <v>5.7913277763845229E-5</v>
      </c>
      <c r="AR94" s="88">
        <v>5.8441967997178621E-5</v>
      </c>
      <c r="AS94" s="88">
        <v>5.8572514687673748E-5</v>
      </c>
      <c r="AT94" s="88">
        <v>5.8029861493774758E-5</v>
      </c>
      <c r="AU94" s="88">
        <v>5.7585709839439308E-5</v>
      </c>
      <c r="AV94" s="88">
        <v>5.7012080454780061E-5</v>
      </c>
      <c r="AW94" s="88">
        <v>5.6176157455189402E-5</v>
      </c>
      <c r="AX94" s="88">
        <v>5.5655006834288765E-5</v>
      </c>
      <c r="AY94" s="88">
        <v>5.4826925026578644E-5</v>
      </c>
      <c r="AZ94" s="88">
        <v>5.3995448524923047E-5</v>
      </c>
    </row>
    <row r="95" spans="1:52" ht="12" customHeight="1" x14ac:dyDescent="0.45">
      <c r="A95" s="87" t="s">
        <v>50</v>
      </c>
      <c r="B95" s="88">
        <v>0</v>
      </c>
      <c r="C95" s="88">
        <v>0</v>
      </c>
      <c r="D95" s="88">
        <v>0</v>
      </c>
      <c r="E95" s="88">
        <v>4.6282316933790389E-2</v>
      </c>
      <c r="F95" s="88">
        <v>0</v>
      </c>
      <c r="G95" s="88">
        <v>0</v>
      </c>
      <c r="H95" s="88">
        <v>0</v>
      </c>
      <c r="I95" s="88">
        <v>0</v>
      </c>
      <c r="J95" s="88">
        <v>0</v>
      </c>
      <c r="K95" s="88">
        <v>0</v>
      </c>
      <c r="L95" s="88">
        <v>0</v>
      </c>
      <c r="M95" s="88">
        <v>0</v>
      </c>
      <c r="N95" s="88">
        <v>0</v>
      </c>
      <c r="O95" s="88">
        <v>0</v>
      </c>
      <c r="P95" s="88">
        <v>0</v>
      </c>
      <c r="Q95" s="88">
        <v>0</v>
      </c>
      <c r="R95" s="88">
        <v>6.2240718414290433E-5</v>
      </c>
      <c r="S95" s="88">
        <v>4.2134340957745834E-4</v>
      </c>
      <c r="T95" s="88">
        <v>7.219430487696442E-4</v>
      </c>
      <c r="U95" s="88">
        <v>9.2591197025608269E-4</v>
      </c>
      <c r="V95" s="88">
        <v>1.0757124688753497E-3</v>
      </c>
      <c r="W95" s="88">
        <v>1.3479910665879485E-3</v>
      </c>
      <c r="X95" s="88">
        <v>1.7592383772954403E-3</v>
      </c>
      <c r="Y95" s="88">
        <v>1.9314955820710974E-3</v>
      </c>
      <c r="Z95" s="88">
        <v>2.1637413357250292E-3</v>
      </c>
      <c r="AA95" s="88">
        <v>2.5008949202357795E-3</v>
      </c>
      <c r="AB95" s="88">
        <v>2.9520086117313564E-3</v>
      </c>
      <c r="AC95" s="88">
        <v>3.3975397242988993E-3</v>
      </c>
      <c r="AD95" s="88">
        <v>3.8240493728654958E-3</v>
      </c>
      <c r="AE95" s="88">
        <v>4.2478805376726511E-3</v>
      </c>
      <c r="AF95" s="88">
        <v>4.5591466586078358E-3</v>
      </c>
      <c r="AG95" s="88">
        <v>4.8803373121874419E-3</v>
      </c>
      <c r="AH95" s="88">
        <v>5.2629965235269577E-3</v>
      </c>
      <c r="AI95" s="88">
        <v>5.4625536595925232E-3</v>
      </c>
      <c r="AJ95" s="88">
        <v>5.6881831329140342E-3</v>
      </c>
      <c r="AK95" s="88">
        <v>5.8811675889757897E-3</v>
      </c>
      <c r="AL95" s="88">
        <v>6.1491241380437038E-3</v>
      </c>
      <c r="AM95" s="88">
        <v>6.6906931470786749E-3</v>
      </c>
      <c r="AN95" s="88">
        <v>6.894150617408063E-3</v>
      </c>
      <c r="AO95" s="88">
        <v>7.9649122751778659E-3</v>
      </c>
      <c r="AP95" s="88">
        <v>1.0512600532680534E-2</v>
      </c>
      <c r="AQ95" s="88">
        <v>1.3029641822597486E-2</v>
      </c>
      <c r="AR95" s="88">
        <v>1.562557897508339E-2</v>
      </c>
      <c r="AS95" s="88">
        <v>1.7018007794576157E-2</v>
      </c>
      <c r="AT95" s="88">
        <v>1.729710395335804E-2</v>
      </c>
      <c r="AU95" s="88">
        <v>1.7288597746311023E-2</v>
      </c>
      <c r="AV95" s="88">
        <v>1.7209684665136431E-2</v>
      </c>
      <c r="AW95" s="88">
        <v>1.7199310702786956E-2</v>
      </c>
      <c r="AX95" s="88">
        <v>1.7053319186394817E-2</v>
      </c>
      <c r="AY95" s="88">
        <v>1.6789769550174218E-2</v>
      </c>
      <c r="AZ95" s="88">
        <v>1.6512596256207164E-2</v>
      </c>
    </row>
    <row r="96" spans="1:52" ht="12" customHeight="1" x14ac:dyDescent="0.45">
      <c r="A96" s="87" t="s">
        <v>56</v>
      </c>
      <c r="B96" s="88">
        <v>65.529572309660267</v>
      </c>
      <c r="C96" s="88">
        <v>81.122868047123617</v>
      </c>
      <c r="D96" s="88">
        <v>76.631143663467995</v>
      </c>
      <c r="E96" s="88">
        <v>42.743786703480545</v>
      </c>
      <c r="F96" s="88">
        <v>59.279928374120196</v>
      </c>
      <c r="G96" s="88">
        <v>56.83286510108713</v>
      </c>
      <c r="H96" s="88">
        <v>61.932183399279367</v>
      </c>
      <c r="I96" s="88">
        <v>65.822133106010597</v>
      </c>
      <c r="J96" s="88">
        <v>61.106169999999992</v>
      </c>
      <c r="K96" s="88">
        <v>43.827634255714919</v>
      </c>
      <c r="L96" s="88">
        <v>57.355246408988116</v>
      </c>
      <c r="M96" s="88">
        <v>64.112963576846852</v>
      </c>
      <c r="N96" s="88">
        <v>59.379328097809307</v>
      </c>
      <c r="O96" s="88">
        <v>55.110278032522451</v>
      </c>
      <c r="P96" s="88">
        <v>63.251821457192548</v>
      </c>
      <c r="Q96" s="88">
        <v>59.133634977539913</v>
      </c>
      <c r="R96" s="88">
        <v>64.040519242355089</v>
      </c>
      <c r="S96" s="88">
        <v>66.532628135884281</v>
      </c>
      <c r="T96" s="88">
        <v>65.55615789439716</v>
      </c>
      <c r="U96" s="88">
        <v>63.692547338600271</v>
      </c>
      <c r="V96" s="88">
        <v>63.289056807163426</v>
      </c>
      <c r="W96" s="88">
        <v>63.509881015936081</v>
      </c>
      <c r="X96" s="88">
        <v>63.491253693930219</v>
      </c>
      <c r="Y96" s="88">
        <v>63.146485938986118</v>
      </c>
      <c r="Z96" s="88">
        <v>63.014196592443319</v>
      </c>
      <c r="AA96" s="88">
        <v>63.250592693417843</v>
      </c>
      <c r="AB96" s="88">
        <v>63.65676619072368</v>
      </c>
      <c r="AC96" s="88">
        <v>64.020261691161181</v>
      </c>
      <c r="AD96" s="88">
        <v>64.309600985206387</v>
      </c>
      <c r="AE96" s="88">
        <v>64.347626464171171</v>
      </c>
      <c r="AF96" s="88">
        <v>64.054796451317003</v>
      </c>
      <c r="AG96" s="88">
        <v>63.969100057470023</v>
      </c>
      <c r="AH96" s="88">
        <v>63.634162093163198</v>
      </c>
      <c r="AI96" s="88">
        <v>62.956965635066076</v>
      </c>
      <c r="AJ96" s="88">
        <v>62.181208739139336</v>
      </c>
      <c r="AK96" s="88">
        <v>61.581911120134002</v>
      </c>
      <c r="AL96" s="88">
        <v>61.324382890734348</v>
      </c>
      <c r="AM96" s="88">
        <v>61.284736327165113</v>
      </c>
      <c r="AN96" s="88">
        <v>60.945206675534386</v>
      </c>
      <c r="AO96" s="88">
        <v>58.448857231173335</v>
      </c>
      <c r="AP96" s="88">
        <v>58.835389365875571</v>
      </c>
      <c r="AQ96" s="88">
        <v>59.34114325339236</v>
      </c>
      <c r="AR96" s="88">
        <v>56.786005516273434</v>
      </c>
      <c r="AS96" s="88">
        <v>58.118254720916603</v>
      </c>
      <c r="AT96" s="88">
        <v>59.121874347483136</v>
      </c>
      <c r="AU96" s="88">
        <v>59.119023010395559</v>
      </c>
      <c r="AV96" s="88">
        <v>59.027797678460942</v>
      </c>
      <c r="AW96" s="88">
        <v>60.951771905556946</v>
      </c>
      <c r="AX96" s="88">
        <v>60.96325878904036</v>
      </c>
      <c r="AY96" s="88">
        <v>60.625932010865931</v>
      </c>
      <c r="AZ96" s="88">
        <v>59.861300238304942</v>
      </c>
    </row>
    <row r="97" spans="1:52" ht="12" customHeight="1" x14ac:dyDescent="0.45">
      <c r="A97" s="87" t="s">
        <v>59</v>
      </c>
      <c r="B97" s="88">
        <v>0</v>
      </c>
      <c r="C97" s="88">
        <v>0</v>
      </c>
      <c r="D97" s="88">
        <v>0</v>
      </c>
      <c r="E97" s="88">
        <v>0</v>
      </c>
      <c r="F97" s="88">
        <v>0</v>
      </c>
      <c r="G97" s="88">
        <v>0</v>
      </c>
      <c r="H97" s="88">
        <v>0</v>
      </c>
      <c r="I97" s="88">
        <v>0</v>
      </c>
      <c r="J97" s="88">
        <v>0</v>
      </c>
      <c r="K97" s="88">
        <v>0</v>
      </c>
      <c r="L97" s="88">
        <v>0</v>
      </c>
      <c r="M97" s="88">
        <v>0</v>
      </c>
      <c r="N97" s="88">
        <v>0</v>
      </c>
      <c r="O97" s="88">
        <v>0</v>
      </c>
      <c r="P97" s="88">
        <v>0</v>
      </c>
      <c r="Q97" s="88">
        <v>0</v>
      </c>
      <c r="R97" s="88">
        <v>3.7281969198977528E-5</v>
      </c>
      <c r="S97" s="88">
        <v>2.2149619941183054E-4</v>
      </c>
      <c r="T97" s="88">
        <v>3.2137928859037024E-4</v>
      </c>
      <c r="U97" s="88">
        <v>3.9952595523508138E-4</v>
      </c>
      <c r="V97" s="88">
        <v>4.5748379236185453E-4</v>
      </c>
      <c r="W97" s="88">
        <v>6.0853267285327153E-4</v>
      </c>
      <c r="X97" s="88">
        <v>8.44772125996086E-4</v>
      </c>
      <c r="Y97" s="88">
        <v>9.8090577339300547E-4</v>
      </c>
      <c r="Z97" s="88">
        <v>1.1677366226666096E-3</v>
      </c>
      <c r="AA97" s="88">
        <v>1.4130703132674682E-3</v>
      </c>
      <c r="AB97" s="88">
        <v>1.7482137795819433E-3</v>
      </c>
      <c r="AC97" s="88">
        <v>2.0857984550563887E-3</v>
      </c>
      <c r="AD97" s="88">
        <v>2.4170069911930193E-3</v>
      </c>
      <c r="AE97" s="88">
        <v>2.7464906129790276E-3</v>
      </c>
      <c r="AF97" s="88">
        <v>3.0096071664536695E-3</v>
      </c>
      <c r="AG97" s="88">
        <v>3.2793364811012976E-3</v>
      </c>
      <c r="AH97" s="88">
        <v>3.6343689335690994E-3</v>
      </c>
      <c r="AI97" s="88">
        <v>3.8796207664214045E-3</v>
      </c>
      <c r="AJ97" s="88">
        <v>4.2301080622646299E-3</v>
      </c>
      <c r="AK97" s="88">
        <v>4.5760559085293237E-3</v>
      </c>
      <c r="AL97" s="88">
        <v>5.0267524167928127E-3</v>
      </c>
      <c r="AM97" s="88">
        <v>6.7987100880248048E-3</v>
      </c>
      <c r="AN97" s="88">
        <v>7.1517419619137315E-3</v>
      </c>
      <c r="AO97" s="88">
        <v>1.3032358324171645E-2</v>
      </c>
      <c r="AP97" s="88">
        <v>3.1076668659009859E-2</v>
      </c>
      <c r="AQ97" s="88">
        <v>4.9305215389104977E-2</v>
      </c>
      <c r="AR97" s="88">
        <v>7.734822694076475E-2</v>
      </c>
      <c r="AS97" s="88">
        <v>8.2869352126248116E-2</v>
      </c>
      <c r="AT97" s="88">
        <v>8.3807969720282788E-2</v>
      </c>
      <c r="AU97" s="88">
        <v>8.4834765456289082E-2</v>
      </c>
      <c r="AV97" s="88">
        <v>8.5678713828912428E-2</v>
      </c>
      <c r="AW97" s="88">
        <v>8.7795775646382135E-2</v>
      </c>
      <c r="AX97" s="88">
        <v>8.9838988267774741E-2</v>
      </c>
      <c r="AY97" s="88">
        <v>9.5777765790833497E-2</v>
      </c>
      <c r="AZ97" s="88">
        <v>0.10411349838088994</v>
      </c>
    </row>
    <row r="98" spans="1:52" ht="12" customHeight="1" x14ac:dyDescent="0.45">
      <c r="A98" s="87" t="s">
        <v>35</v>
      </c>
      <c r="B98" s="88">
        <v>89.772188999717912</v>
      </c>
      <c r="C98" s="88">
        <v>88.694573813677607</v>
      </c>
      <c r="D98" s="88">
        <v>74.431126437149956</v>
      </c>
      <c r="E98" s="88">
        <v>74.820203209764074</v>
      </c>
      <c r="F98" s="88">
        <v>118.37937777771607</v>
      </c>
      <c r="G98" s="88">
        <v>97.636216375370438</v>
      </c>
      <c r="H98" s="88">
        <v>136.45141005946087</v>
      </c>
      <c r="I98" s="88">
        <v>99.083354887749778</v>
      </c>
      <c r="J98" s="88">
        <v>73.199257045353463</v>
      </c>
      <c r="K98" s="88">
        <v>77.875330884655924</v>
      </c>
      <c r="L98" s="88">
        <v>79.740955061231034</v>
      </c>
      <c r="M98" s="88">
        <v>77.577219677551312</v>
      </c>
      <c r="N98" s="88">
        <v>77.324172662999615</v>
      </c>
      <c r="O98" s="88">
        <v>62.915033351051854</v>
      </c>
      <c r="P98" s="88">
        <v>70.374166188697046</v>
      </c>
      <c r="Q98" s="88">
        <v>100.46224222390377</v>
      </c>
      <c r="R98" s="88">
        <v>96.747252455571882</v>
      </c>
      <c r="S98" s="88">
        <v>92.350313680031476</v>
      </c>
      <c r="T98" s="88">
        <v>91.546527718246509</v>
      </c>
      <c r="U98" s="88">
        <v>89.478616356971386</v>
      </c>
      <c r="V98" s="88">
        <v>89.284136962847541</v>
      </c>
      <c r="W98" s="88">
        <v>90.122117979469962</v>
      </c>
      <c r="X98" s="88">
        <v>92.768897586296745</v>
      </c>
      <c r="Y98" s="88">
        <v>93.227290602555229</v>
      </c>
      <c r="Z98" s="88">
        <v>94.460982821557351</v>
      </c>
      <c r="AA98" s="88">
        <v>96.485368913585816</v>
      </c>
      <c r="AB98" s="88">
        <v>99.105560137864174</v>
      </c>
      <c r="AC98" s="88">
        <v>101.46383891514439</v>
      </c>
      <c r="AD98" s="88">
        <v>103.52599095682901</v>
      </c>
      <c r="AE98" s="88">
        <v>105.8664325214786</v>
      </c>
      <c r="AF98" s="88">
        <v>107.41924173365061</v>
      </c>
      <c r="AG98" s="88">
        <v>108.81840415074511</v>
      </c>
      <c r="AH98" s="88">
        <v>112.21388649581237</v>
      </c>
      <c r="AI98" s="88">
        <v>113.73861120396016</v>
      </c>
      <c r="AJ98" s="88">
        <v>117.16234662734982</v>
      </c>
      <c r="AK98" s="88">
        <v>120.7903664584047</v>
      </c>
      <c r="AL98" s="88">
        <v>125.75171526892541</v>
      </c>
      <c r="AM98" s="88">
        <v>136.18427069630431</v>
      </c>
      <c r="AN98" s="88">
        <v>149.75351077043075</v>
      </c>
      <c r="AO98" s="88">
        <v>174.45512319606482</v>
      </c>
      <c r="AP98" s="88">
        <v>215.02276222720371</v>
      </c>
      <c r="AQ98" s="88">
        <v>269.99139968632255</v>
      </c>
      <c r="AR98" s="88">
        <v>332.09336045783647</v>
      </c>
      <c r="AS98" s="88">
        <v>424.92750896476883</v>
      </c>
      <c r="AT98" s="88">
        <v>461.70089180302676</v>
      </c>
      <c r="AU98" s="88">
        <v>465.85055588512841</v>
      </c>
      <c r="AV98" s="88">
        <v>475.72539383783896</v>
      </c>
      <c r="AW98" s="88">
        <v>553.30071802067096</v>
      </c>
      <c r="AX98" s="88">
        <v>560.00457746938162</v>
      </c>
      <c r="AY98" s="88">
        <v>586.80839081266868</v>
      </c>
      <c r="AZ98" s="88">
        <v>651.69802607712427</v>
      </c>
    </row>
    <row r="99" spans="1:52" ht="12" customHeight="1" x14ac:dyDescent="0.45">
      <c r="A99" s="87" t="s">
        <v>36</v>
      </c>
      <c r="B99" s="88">
        <v>0</v>
      </c>
      <c r="C99" s="88">
        <v>0</v>
      </c>
      <c r="D99" s="88">
        <v>0</v>
      </c>
      <c r="E99" s="88">
        <v>0</v>
      </c>
      <c r="F99" s="88">
        <v>0</v>
      </c>
      <c r="G99" s="88">
        <v>0</v>
      </c>
      <c r="H99" s="88">
        <v>0</v>
      </c>
      <c r="I99" s="88">
        <v>0</v>
      </c>
      <c r="J99" s="88">
        <v>0</v>
      </c>
      <c r="K99" s="88">
        <v>0</v>
      </c>
      <c r="L99" s="88">
        <v>0</v>
      </c>
      <c r="M99" s="88">
        <v>0</v>
      </c>
      <c r="N99" s="88">
        <v>0</v>
      </c>
      <c r="O99" s="88">
        <v>0</v>
      </c>
      <c r="P99" s="88">
        <v>0</v>
      </c>
      <c r="Q99" s="88">
        <v>0</v>
      </c>
      <c r="R99" s="88">
        <v>1.4033330819720447E-3</v>
      </c>
      <c r="S99" s="88">
        <v>1.1986210754997603E-2</v>
      </c>
      <c r="T99" s="88">
        <v>2.1108166558335594E-2</v>
      </c>
      <c r="U99" s="88">
        <v>2.7257417076468036E-2</v>
      </c>
      <c r="V99" s="88">
        <v>3.2144818209712607E-2</v>
      </c>
      <c r="W99" s="88">
        <v>4.8643066899075944E-2</v>
      </c>
      <c r="X99" s="88">
        <v>8.1197088567854639E-2</v>
      </c>
      <c r="Y99" s="88">
        <v>9.9481736927442888E-2</v>
      </c>
      <c r="Z99" s="88">
        <v>0.13005111866789626</v>
      </c>
      <c r="AA99" s="88">
        <v>0.18186711938708697</v>
      </c>
      <c r="AB99" s="88">
        <v>0.26228432214266634</v>
      </c>
      <c r="AC99" s="88">
        <v>0.35908090201011872</v>
      </c>
      <c r="AD99" s="88">
        <v>0.47430368529256839</v>
      </c>
      <c r="AE99" s="88">
        <v>0.60918353215367016</v>
      </c>
      <c r="AF99" s="88">
        <v>0.72527093095256645</v>
      </c>
      <c r="AG99" s="88">
        <v>0.85341789117141864</v>
      </c>
      <c r="AH99" s="88">
        <v>1.0440006972726952</v>
      </c>
      <c r="AI99" s="88">
        <v>1.1650704231516456</v>
      </c>
      <c r="AJ99" s="88">
        <v>1.3062469195706767</v>
      </c>
      <c r="AK99" s="88">
        <v>1.428116221938051</v>
      </c>
      <c r="AL99" s="88">
        <v>1.5710063332903541</v>
      </c>
      <c r="AM99" s="88">
        <v>1.986876324839155</v>
      </c>
      <c r="AN99" s="88">
        <v>2.1153247946270204</v>
      </c>
      <c r="AO99" s="88">
        <v>3.3823202760311522</v>
      </c>
      <c r="AP99" s="88">
        <v>8.5726126812394341</v>
      </c>
      <c r="AQ99" s="88">
        <v>14.048464765618222</v>
      </c>
      <c r="AR99" s="88">
        <v>19.956497655346173</v>
      </c>
      <c r="AS99" s="88">
        <v>24.500538801533907</v>
      </c>
      <c r="AT99" s="88">
        <v>25.462566529510735</v>
      </c>
      <c r="AU99" s="88">
        <v>25.631942484690232</v>
      </c>
      <c r="AV99" s="88">
        <v>26.018136799887738</v>
      </c>
      <c r="AW99" s="88">
        <v>26.681049688709617</v>
      </c>
      <c r="AX99" s="88">
        <v>26.891897912072441</v>
      </c>
      <c r="AY99" s="88">
        <v>27.237937839228895</v>
      </c>
      <c r="AZ99" s="88">
        <v>27.67039460485119</v>
      </c>
    </row>
    <row r="100" spans="1:52" ht="12" customHeight="1" x14ac:dyDescent="0.45">
      <c r="A100" s="81" t="s">
        <v>143</v>
      </c>
      <c r="B100" s="82">
        <v>11751.44854082623</v>
      </c>
      <c r="C100" s="82">
        <v>11295.848286285134</v>
      </c>
      <c r="D100" s="82">
        <v>11174.753516517387</v>
      </c>
      <c r="E100" s="82">
        <v>11083.831523878544</v>
      </c>
      <c r="F100" s="82">
        <v>11525.42589157827</v>
      </c>
      <c r="G100" s="82">
        <v>11170.287668724906</v>
      </c>
      <c r="H100" s="82">
        <v>11793.19203638721</v>
      </c>
      <c r="I100" s="82">
        <v>12061.47048448016</v>
      </c>
      <c r="J100" s="82">
        <v>10584.663240214337</v>
      </c>
      <c r="K100" s="82">
        <v>8386.2929571722234</v>
      </c>
      <c r="L100" s="82">
        <v>7955.7390489224535</v>
      </c>
      <c r="M100" s="82">
        <v>8029.3433583240949</v>
      </c>
      <c r="N100" s="82">
        <v>7000.8522725845833</v>
      </c>
      <c r="O100" s="82">
        <v>6651.6296918201169</v>
      </c>
      <c r="P100" s="82">
        <v>6411.9410471606498</v>
      </c>
      <c r="Q100" s="82">
        <v>6515.4848133078967</v>
      </c>
      <c r="R100" s="82">
        <v>6597.2869073790598</v>
      </c>
      <c r="S100" s="82">
        <v>6531.4135630518404</v>
      </c>
      <c r="T100" s="82">
        <v>6225.0309133913615</v>
      </c>
      <c r="U100" s="82">
        <v>6089.0360265395429</v>
      </c>
      <c r="V100" s="82">
        <v>6032.7899653600452</v>
      </c>
      <c r="W100" s="82">
        <v>6054.3592584933813</v>
      </c>
      <c r="X100" s="82">
        <v>6017.8799743177906</v>
      </c>
      <c r="Y100" s="82">
        <v>5989.7235745917114</v>
      </c>
      <c r="Z100" s="82">
        <v>5985.0144940758637</v>
      </c>
      <c r="AA100" s="82">
        <v>6016.8188497673518</v>
      </c>
      <c r="AB100" s="82">
        <v>6074.1307389178355</v>
      </c>
      <c r="AC100" s="82">
        <v>6128.6973994716536</v>
      </c>
      <c r="AD100" s="82">
        <v>6180.1975339033133</v>
      </c>
      <c r="AE100" s="82">
        <v>6195.5766995351096</v>
      </c>
      <c r="AF100" s="82">
        <v>6190.5210934310908</v>
      </c>
      <c r="AG100" s="82">
        <v>6205.6019603414888</v>
      </c>
      <c r="AH100" s="82">
        <v>6189.9049295877148</v>
      </c>
      <c r="AI100" s="82">
        <v>6151.6945242091879</v>
      </c>
      <c r="AJ100" s="82">
        <v>6106.924850892733</v>
      </c>
      <c r="AK100" s="82">
        <v>6074.4918085547924</v>
      </c>
      <c r="AL100" s="82">
        <v>6079.3399359328387</v>
      </c>
      <c r="AM100" s="82">
        <v>6076.7358851921563</v>
      </c>
      <c r="AN100" s="82">
        <v>6054.7198640559782</v>
      </c>
      <c r="AO100" s="82">
        <v>6013.0938128696671</v>
      </c>
      <c r="AP100" s="82">
        <v>5967.6874264332664</v>
      </c>
      <c r="AQ100" s="82">
        <v>5920.7472553951266</v>
      </c>
      <c r="AR100" s="82">
        <v>5871.9565938426613</v>
      </c>
      <c r="AS100" s="82">
        <v>5818.5617593475026</v>
      </c>
      <c r="AT100" s="82">
        <v>5808.771911751789</v>
      </c>
      <c r="AU100" s="82">
        <v>5832.0844540136468</v>
      </c>
      <c r="AV100" s="82">
        <v>5857.0393117262811</v>
      </c>
      <c r="AW100" s="82">
        <v>5797.4714785777878</v>
      </c>
      <c r="AX100" s="82">
        <v>5822.6796581685976</v>
      </c>
      <c r="AY100" s="82">
        <v>5822.2611163554047</v>
      </c>
      <c r="AZ100" s="82">
        <v>5808.3424632507767</v>
      </c>
    </row>
    <row r="101" spans="1:52" ht="12" customHeight="1" x14ac:dyDescent="0.45">
      <c r="A101" s="84" t="s">
        <v>144</v>
      </c>
      <c r="B101" s="85">
        <v>11751.44854082623</v>
      </c>
      <c r="C101" s="85">
        <v>11295.848286285132</v>
      </c>
      <c r="D101" s="85">
        <v>11174.753516517389</v>
      </c>
      <c r="E101" s="85">
        <v>11083.831523878544</v>
      </c>
      <c r="F101" s="85">
        <v>11525.425891578267</v>
      </c>
      <c r="G101" s="85">
        <v>11170.287668724906</v>
      </c>
      <c r="H101" s="85">
        <v>11793.19203638721</v>
      </c>
      <c r="I101" s="85">
        <v>12061.470484480158</v>
      </c>
      <c r="J101" s="85">
        <v>10584.663240214339</v>
      </c>
      <c r="K101" s="85">
        <v>8386.2929571722234</v>
      </c>
      <c r="L101" s="85">
        <v>7955.7390489224554</v>
      </c>
      <c r="M101" s="85">
        <v>8029.3433583240967</v>
      </c>
      <c r="N101" s="85">
        <v>7000.8522725845824</v>
      </c>
      <c r="O101" s="85">
        <v>6651.6296918201169</v>
      </c>
      <c r="P101" s="85">
        <v>6411.9410471606507</v>
      </c>
      <c r="Q101" s="85">
        <v>6515.4848133078958</v>
      </c>
      <c r="R101" s="85">
        <v>6597.2869073790607</v>
      </c>
      <c r="S101" s="85">
        <v>6531.4135630518404</v>
      </c>
      <c r="T101" s="85">
        <v>6225.0309133913624</v>
      </c>
      <c r="U101" s="85">
        <v>6089.0360265395448</v>
      </c>
      <c r="V101" s="85">
        <v>6032.7899653600452</v>
      </c>
      <c r="W101" s="85">
        <v>6054.3592584933804</v>
      </c>
      <c r="X101" s="85">
        <v>6017.8799743177906</v>
      </c>
      <c r="Y101" s="85">
        <v>5989.7235745917114</v>
      </c>
      <c r="Z101" s="85">
        <v>5985.0144940758637</v>
      </c>
      <c r="AA101" s="85">
        <v>6016.81884976735</v>
      </c>
      <c r="AB101" s="85">
        <v>6074.1307389178346</v>
      </c>
      <c r="AC101" s="85">
        <v>6128.6973994716527</v>
      </c>
      <c r="AD101" s="85">
        <v>6180.1975339033133</v>
      </c>
      <c r="AE101" s="85">
        <v>6195.5766995351096</v>
      </c>
      <c r="AF101" s="85">
        <v>6190.4822114903127</v>
      </c>
      <c r="AG101" s="85">
        <v>6205.5122312482908</v>
      </c>
      <c r="AH101" s="85">
        <v>6189.7179199828897</v>
      </c>
      <c r="AI101" s="85">
        <v>6151.4324052015963</v>
      </c>
      <c r="AJ101" s="85">
        <v>6106.5238840101847</v>
      </c>
      <c r="AK101" s="85">
        <v>6073.9102165410077</v>
      </c>
      <c r="AL101" s="85">
        <v>6078.4609963731318</v>
      </c>
      <c r="AM101" s="85">
        <v>6074.8509278286792</v>
      </c>
      <c r="AN101" s="85">
        <v>6051.5956819315788</v>
      </c>
      <c r="AO101" s="85">
        <v>6006.1383698467771</v>
      </c>
      <c r="AP101" s="85">
        <v>5952.3909508801489</v>
      </c>
      <c r="AQ101" s="85">
        <v>5891.2061330041543</v>
      </c>
      <c r="AR101" s="85">
        <v>5821.7049567867916</v>
      </c>
      <c r="AS101" s="85">
        <v>5732.8585035076721</v>
      </c>
      <c r="AT101" s="85">
        <v>5704.1376425365452</v>
      </c>
      <c r="AU101" s="85">
        <v>5723.9333309798931</v>
      </c>
      <c r="AV101" s="85">
        <v>5739.7292941010164</v>
      </c>
      <c r="AW101" s="85">
        <v>5591.146110364989</v>
      </c>
      <c r="AX101" s="85">
        <v>5604.5207509653555</v>
      </c>
      <c r="AY101" s="85">
        <v>5563.5224909367826</v>
      </c>
      <c r="AZ101" s="85">
        <v>5442.3665766221748</v>
      </c>
    </row>
    <row r="102" spans="1:52" ht="12" customHeight="1" x14ac:dyDescent="0.45">
      <c r="A102" s="86" t="s">
        <v>20</v>
      </c>
      <c r="B102" s="48">
        <v>4592.0933304391447</v>
      </c>
      <c r="C102" s="48">
        <v>4060.0274133570838</v>
      </c>
      <c r="D102" s="48">
        <v>3506.6631841611515</v>
      </c>
      <c r="E102" s="48">
        <v>4001.8481224811117</v>
      </c>
      <c r="F102" s="48">
        <v>3813.9780917777139</v>
      </c>
      <c r="G102" s="48">
        <v>3553.9530114625554</v>
      </c>
      <c r="H102" s="48">
        <v>3797.2627057583554</v>
      </c>
      <c r="I102" s="48">
        <v>4537.5731817458036</v>
      </c>
      <c r="J102" s="48">
        <v>3631.6143992882871</v>
      </c>
      <c r="K102" s="48">
        <v>3038.1397189615946</v>
      </c>
      <c r="L102" s="48">
        <v>2932.9015278117267</v>
      </c>
      <c r="M102" s="48">
        <v>3218.607436261424</v>
      </c>
      <c r="N102" s="48">
        <v>2933.9510586226747</v>
      </c>
      <c r="O102" s="48">
        <v>2178.1996460623968</v>
      </c>
      <c r="P102" s="48">
        <v>2105.6398343547708</v>
      </c>
      <c r="Q102" s="48">
        <v>1941.8682725229519</v>
      </c>
      <c r="R102" s="48">
        <v>1991.7141701670298</v>
      </c>
      <c r="S102" s="48">
        <v>1995.3702905000434</v>
      </c>
      <c r="T102" s="48">
        <v>1880.4294414479577</v>
      </c>
      <c r="U102" s="48">
        <v>1849.951702277694</v>
      </c>
      <c r="V102" s="48">
        <v>1829.4859900747438</v>
      </c>
      <c r="W102" s="48">
        <v>1828.2224552033149</v>
      </c>
      <c r="X102" s="48">
        <v>1799.4741408060268</v>
      </c>
      <c r="Y102" s="48">
        <v>1786.4452990904201</v>
      </c>
      <c r="Z102" s="48">
        <v>1778.3390193749785</v>
      </c>
      <c r="AA102" s="48">
        <v>1775.8157862710741</v>
      </c>
      <c r="AB102" s="48">
        <v>1775.8229261660845</v>
      </c>
      <c r="AC102" s="48">
        <v>1775.1824220215872</v>
      </c>
      <c r="AD102" s="48">
        <v>1774.212484394697</v>
      </c>
      <c r="AE102" s="48">
        <v>1758.3691219603243</v>
      </c>
      <c r="AF102" s="48">
        <v>1739.5284302561752</v>
      </c>
      <c r="AG102" s="48">
        <v>1729.7068381692138</v>
      </c>
      <c r="AH102" s="48">
        <v>1699.9474022521392</v>
      </c>
      <c r="AI102" s="48">
        <v>1673.5107868973193</v>
      </c>
      <c r="AJ102" s="48">
        <v>1640.5609342533421</v>
      </c>
      <c r="AK102" s="48">
        <v>1614.2981094959343</v>
      </c>
      <c r="AL102" s="48">
        <v>1596.4875031479039</v>
      </c>
      <c r="AM102" s="48">
        <v>1550.0517956313988</v>
      </c>
      <c r="AN102" s="48">
        <v>1527.101726848387</v>
      </c>
      <c r="AO102" s="48">
        <v>1468.1792378667042</v>
      </c>
      <c r="AP102" s="48">
        <v>1403.6005786422277</v>
      </c>
      <c r="AQ102" s="48">
        <v>1232.0498636814859</v>
      </c>
      <c r="AR102" s="48">
        <v>1129.2437382262606</v>
      </c>
      <c r="AS102" s="48">
        <v>899.81523828385048</v>
      </c>
      <c r="AT102" s="48">
        <v>827.41414100039685</v>
      </c>
      <c r="AU102" s="48">
        <v>825.26773774653589</v>
      </c>
      <c r="AV102" s="48">
        <v>818.20035456487938</v>
      </c>
      <c r="AW102" s="48">
        <v>630.79520736811025</v>
      </c>
      <c r="AX102" s="48">
        <v>625.51132739243735</v>
      </c>
      <c r="AY102" s="48">
        <v>581.29348774640812</v>
      </c>
      <c r="AZ102" s="48">
        <v>505.60095796062666</v>
      </c>
    </row>
    <row r="103" spans="1:52" ht="12" customHeight="1" x14ac:dyDescent="0.45">
      <c r="A103" s="86" t="s">
        <v>25</v>
      </c>
      <c r="B103" s="48">
        <v>0</v>
      </c>
      <c r="C103" s="48">
        <v>0</v>
      </c>
      <c r="D103" s="48">
        <v>0</v>
      </c>
      <c r="E103" s="48">
        <v>0</v>
      </c>
      <c r="F103" s="48">
        <v>0</v>
      </c>
      <c r="G103" s="48">
        <v>0</v>
      </c>
      <c r="H103" s="48">
        <v>0</v>
      </c>
      <c r="I103" s="48">
        <v>0</v>
      </c>
      <c r="J103" s="48">
        <v>0</v>
      </c>
      <c r="K103" s="48">
        <v>0</v>
      </c>
      <c r="L103" s="48">
        <v>0</v>
      </c>
      <c r="M103" s="48">
        <v>0</v>
      </c>
      <c r="N103" s="48">
        <v>0</v>
      </c>
      <c r="O103" s="48">
        <v>0</v>
      </c>
      <c r="P103" s="48">
        <v>0</v>
      </c>
      <c r="Q103" s="48">
        <v>0</v>
      </c>
      <c r="R103" s="48">
        <v>1.0897890972199088E-4</v>
      </c>
      <c r="S103" s="48">
        <v>4.7387368919945047E-4</v>
      </c>
      <c r="T103" s="48">
        <v>7.9827968455822395E-4</v>
      </c>
      <c r="U103" s="48">
        <v>1.0883971744938892E-3</v>
      </c>
      <c r="V103" s="48">
        <v>1.2964296395569727E-3</v>
      </c>
      <c r="W103" s="48">
        <v>1.704033719768546E-3</v>
      </c>
      <c r="X103" s="48">
        <v>2.3167405363353258E-3</v>
      </c>
      <c r="Y103" s="48">
        <v>2.5992301491171046E-3</v>
      </c>
      <c r="Z103" s="48">
        <v>2.9654927602798457E-3</v>
      </c>
      <c r="AA103" s="48">
        <v>3.4863090084169355E-3</v>
      </c>
      <c r="AB103" s="48">
        <v>4.1594802566948721E-3</v>
      </c>
      <c r="AC103" s="48">
        <v>4.8238175755876776E-3</v>
      </c>
      <c r="AD103" s="48">
        <v>5.4680010449963713E-3</v>
      </c>
      <c r="AE103" s="48">
        <v>6.0864441289206076E-3</v>
      </c>
      <c r="AF103" s="48">
        <v>6.5816199177865919E-3</v>
      </c>
      <c r="AG103" s="48">
        <v>7.0881490908779182E-3</v>
      </c>
      <c r="AH103" s="48">
        <v>7.6956788452861215E-3</v>
      </c>
      <c r="AI103" s="48">
        <v>8.0548613076081837E-3</v>
      </c>
      <c r="AJ103" s="48">
        <v>8.4729959448970396E-3</v>
      </c>
      <c r="AK103" s="48">
        <v>8.9038428836951972E-3</v>
      </c>
      <c r="AL103" s="48">
        <v>9.4903413506651213E-3</v>
      </c>
      <c r="AM103" s="48">
        <v>1.1315904476139473E-2</v>
      </c>
      <c r="AN103" s="48">
        <v>1.4372796294536637E-2</v>
      </c>
      <c r="AO103" s="48">
        <v>2.1534056804178182E-2</v>
      </c>
      <c r="AP103" s="48">
        <v>3.6800151352626202E-2</v>
      </c>
      <c r="AQ103" s="48">
        <v>4.6928815832563316E-2</v>
      </c>
      <c r="AR103" s="48">
        <v>6.2558637008987852E-2</v>
      </c>
      <c r="AS103" s="48">
        <v>8.1548827080455091E-2</v>
      </c>
      <c r="AT103" s="48">
        <v>8.5085898670300197E-2</v>
      </c>
      <c r="AU103" s="48">
        <v>8.5512651707671999E-2</v>
      </c>
      <c r="AV103" s="48">
        <v>8.6401437370554598E-2</v>
      </c>
      <c r="AW103" s="48">
        <v>9.0479417431917231E-2</v>
      </c>
      <c r="AX103" s="48">
        <v>9.1263345640525698E-2</v>
      </c>
      <c r="AY103" s="48">
        <v>9.2381056133694406E-2</v>
      </c>
      <c r="AZ103" s="48">
        <v>9.3861129139636221E-2</v>
      </c>
    </row>
    <row r="104" spans="1:52" ht="12" customHeight="1" x14ac:dyDescent="0.45">
      <c r="A104" s="86" t="s">
        <v>49</v>
      </c>
      <c r="B104" s="48">
        <v>103.7017204825912</v>
      </c>
      <c r="C104" s="48">
        <v>12.649180686056267</v>
      </c>
      <c r="D104" s="48">
        <v>3.7990007910708332</v>
      </c>
      <c r="E104" s="48">
        <v>37.141592306710244</v>
      </c>
      <c r="F104" s="48">
        <v>42.652201161861107</v>
      </c>
      <c r="G104" s="48">
        <v>3.274380564720758</v>
      </c>
      <c r="H104" s="48">
        <v>3.2929598148350769</v>
      </c>
      <c r="I104" s="48">
        <v>9.5035090907913387E-14</v>
      </c>
      <c r="J104" s="48">
        <v>3.3750779948604759E-14</v>
      </c>
      <c r="K104" s="48">
        <v>0</v>
      </c>
      <c r="L104" s="48">
        <v>4.6629367034256559E-15</v>
      </c>
      <c r="M104" s="48">
        <v>3.0198066269804264E-14</v>
      </c>
      <c r="N104" s="48">
        <v>3.3528735343679721E-14</v>
      </c>
      <c r="O104" s="48">
        <v>2.9973381084777633</v>
      </c>
      <c r="P104" s="48">
        <v>1.5730766436725712</v>
      </c>
      <c r="Q104" s="48">
        <v>5.6843418860808009E-14</v>
      </c>
      <c r="R104" s="48">
        <v>6.1016274828947942E-14</v>
      </c>
      <c r="S104" s="48">
        <v>5.8164135375324477E-14</v>
      </c>
      <c r="T104" s="48">
        <v>5.5856694503031744E-14</v>
      </c>
      <c r="U104" s="48">
        <v>5.3744185400475352E-14</v>
      </c>
      <c r="V104" s="48">
        <v>5.2977183689397808E-14</v>
      </c>
      <c r="W104" s="48">
        <v>5.3051055639881448E-14</v>
      </c>
      <c r="X104" s="48">
        <v>5.2417217967201405E-14</v>
      </c>
      <c r="Y104" s="48">
        <v>5.1950206704019391E-14</v>
      </c>
      <c r="Z104" s="48">
        <v>5.1675179312704814E-14</v>
      </c>
      <c r="AA104" s="48">
        <v>5.1745447477169106E-14</v>
      </c>
      <c r="AB104" s="48">
        <v>5.2000569058256461E-14</v>
      </c>
      <c r="AC104" s="48">
        <v>5.2259613202622593E-14</v>
      </c>
      <c r="AD104" s="48">
        <v>5.2537186264183652E-14</v>
      </c>
      <c r="AE104" s="48">
        <v>5.251647542589695E-14</v>
      </c>
      <c r="AF104" s="48">
        <v>5.2425682838505246E-14</v>
      </c>
      <c r="AG104" s="48">
        <v>5.245138763467138E-14</v>
      </c>
      <c r="AH104" s="48">
        <v>5.2173184735753339E-14</v>
      </c>
      <c r="AI104" s="48">
        <v>5.1766938161956103E-14</v>
      </c>
      <c r="AJ104" s="48">
        <v>5.1178072047998257E-14</v>
      </c>
      <c r="AK104" s="48">
        <v>5.0608552438539844E-14</v>
      </c>
      <c r="AL104" s="48">
        <v>5.0283816371389115E-14</v>
      </c>
      <c r="AM104" s="48">
        <v>4.6361540036089267E-14</v>
      </c>
      <c r="AN104" s="48">
        <v>4.6264075215466377E-14</v>
      </c>
      <c r="AO104" s="48">
        <v>4.2102500195149606E-14</v>
      </c>
      <c r="AP104" s="48">
        <v>4.2392818513034226E-14</v>
      </c>
      <c r="AQ104" s="48">
        <v>3.4259085082239069E-14</v>
      </c>
      <c r="AR104" s="48">
        <v>3.4721559022793662E-14</v>
      </c>
      <c r="AS104" s="48">
        <v>3.0743134950297283E-14</v>
      </c>
      <c r="AT104" s="48">
        <v>3.0553196908080373E-14</v>
      </c>
      <c r="AU104" s="48">
        <v>3.0397381876405306E-14</v>
      </c>
      <c r="AV104" s="48">
        <v>3.0193593089509092E-14</v>
      </c>
      <c r="AW104" s="48">
        <v>2.5506175437036462E-14</v>
      </c>
      <c r="AX104" s="48">
        <v>2.5345320850130006E-14</v>
      </c>
      <c r="AY104" s="48">
        <v>2.4937548771173525E-14</v>
      </c>
      <c r="AZ104" s="48">
        <v>2.4594218364653737E-14</v>
      </c>
    </row>
    <row r="105" spans="1:52" ht="12" customHeight="1" x14ac:dyDescent="0.45">
      <c r="A105" s="86" t="s">
        <v>55</v>
      </c>
      <c r="B105" s="48">
        <v>2319.8296438401417</v>
      </c>
      <c r="C105" s="48">
        <v>2004.0755533663748</v>
      </c>
      <c r="D105" s="48">
        <v>1900.7628510913273</v>
      </c>
      <c r="E105" s="48">
        <v>1183.6200874365511</v>
      </c>
      <c r="F105" s="48">
        <v>903.2179448088109</v>
      </c>
      <c r="G105" s="48">
        <v>890.17786626822317</v>
      </c>
      <c r="H105" s="48">
        <v>1145.5494889129386</v>
      </c>
      <c r="I105" s="48">
        <v>848.03119138135139</v>
      </c>
      <c r="J105" s="48">
        <v>661.09053023711965</v>
      </c>
      <c r="K105" s="48">
        <v>467.28171942972585</v>
      </c>
      <c r="L105" s="48">
        <v>415.79168383866136</v>
      </c>
      <c r="M105" s="48">
        <v>355.97650705041434</v>
      </c>
      <c r="N105" s="48">
        <v>252.20328088410116</v>
      </c>
      <c r="O105" s="48">
        <v>151.82767121612943</v>
      </c>
      <c r="P105" s="48">
        <v>119.70724091676925</v>
      </c>
      <c r="Q105" s="48">
        <v>152.83569009574691</v>
      </c>
      <c r="R105" s="48">
        <v>160.52143274536365</v>
      </c>
      <c r="S105" s="48">
        <v>154.46359775704764</v>
      </c>
      <c r="T105" s="48">
        <v>147.80454959494153</v>
      </c>
      <c r="U105" s="48">
        <v>143.11436750985175</v>
      </c>
      <c r="V105" s="48">
        <v>140.67891538024824</v>
      </c>
      <c r="W105" s="48">
        <v>140.35458808394799</v>
      </c>
      <c r="X105" s="48">
        <v>137.75347642223704</v>
      </c>
      <c r="Y105" s="48">
        <v>135.98281063084252</v>
      </c>
      <c r="Z105" s="48">
        <v>134.64072318330233</v>
      </c>
      <c r="AA105" s="48">
        <v>134.05933171436905</v>
      </c>
      <c r="AB105" s="48">
        <v>133.69339293779535</v>
      </c>
      <c r="AC105" s="48">
        <v>133.24568230811832</v>
      </c>
      <c r="AD105" s="48">
        <v>132.74315956693704</v>
      </c>
      <c r="AE105" s="48">
        <v>131.44203070538907</v>
      </c>
      <c r="AF105" s="48">
        <v>130.15007045245017</v>
      </c>
      <c r="AG105" s="48">
        <v>129.11973916989228</v>
      </c>
      <c r="AH105" s="48">
        <v>127.17298080580201</v>
      </c>
      <c r="AI105" s="48">
        <v>125.30352634288718</v>
      </c>
      <c r="AJ105" s="48">
        <v>122.99761129350441</v>
      </c>
      <c r="AK105" s="48">
        <v>120.85589461108469</v>
      </c>
      <c r="AL105" s="48">
        <v>119.12922753671363</v>
      </c>
      <c r="AM105" s="48">
        <v>105.82433756290607</v>
      </c>
      <c r="AN105" s="48">
        <v>104.98963899479065</v>
      </c>
      <c r="AO105" s="48">
        <v>92.630380385132298</v>
      </c>
      <c r="AP105" s="48">
        <v>90.658054713119938</v>
      </c>
      <c r="AQ105" s="48">
        <v>66.478034802845798</v>
      </c>
      <c r="AR105" s="48">
        <v>63.507668381416387</v>
      </c>
      <c r="AS105" s="48">
        <v>50.695450397367175</v>
      </c>
      <c r="AT105" s="48">
        <v>48.773611821970896</v>
      </c>
      <c r="AU105" s="48">
        <v>48.368974537598639</v>
      </c>
      <c r="AV105" s="48">
        <v>47.888632050901464</v>
      </c>
      <c r="AW105" s="48">
        <v>36.856549674252406</v>
      </c>
      <c r="AX105" s="48">
        <v>36.441629652967954</v>
      </c>
      <c r="AY105" s="48">
        <v>33.769032409104653</v>
      </c>
      <c r="AZ105" s="48">
        <v>31.583486641043631</v>
      </c>
    </row>
    <row r="106" spans="1:52" ht="12" customHeight="1" x14ac:dyDescent="0.45">
      <c r="A106" s="86" t="s">
        <v>67</v>
      </c>
      <c r="B106" s="48">
        <v>2174.154551569703</v>
      </c>
      <c r="C106" s="48">
        <v>2721.9460698584157</v>
      </c>
      <c r="D106" s="48">
        <v>2941.939904558842</v>
      </c>
      <c r="E106" s="48">
        <v>3536.91391789505</v>
      </c>
      <c r="F106" s="48">
        <v>4402.3806920443858</v>
      </c>
      <c r="G106" s="48">
        <v>4281.6222220309573</v>
      </c>
      <c r="H106" s="48">
        <v>4069.6989746461277</v>
      </c>
      <c r="I106" s="48">
        <v>3749.7777277286077</v>
      </c>
      <c r="J106" s="48">
        <v>4154.8867731432883</v>
      </c>
      <c r="K106" s="48">
        <v>2927.4696564308742</v>
      </c>
      <c r="L106" s="48">
        <v>2764.1561936113158</v>
      </c>
      <c r="M106" s="48">
        <v>2495.4083672853112</v>
      </c>
      <c r="N106" s="48">
        <v>2225.1439517016561</v>
      </c>
      <c r="O106" s="48">
        <v>2104.6383039112711</v>
      </c>
      <c r="P106" s="48">
        <v>1758.483702153191</v>
      </c>
      <c r="Q106" s="48">
        <v>1928.6601288638064</v>
      </c>
      <c r="R106" s="48">
        <v>1883.5910488605048</v>
      </c>
      <c r="S106" s="48">
        <v>1824.7165020835789</v>
      </c>
      <c r="T106" s="48">
        <v>1731.0820616046904</v>
      </c>
      <c r="U106" s="48">
        <v>1674.862245764331</v>
      </c>
      <c r="V106" s="48">
        <v>1659.8064949078844</v>
      </c>
      <c r="W106" s="48">
        <v>1666.0669777398666</v>
      </c>
      <c r="X106" s="48">
        <v>1657.1913826472703</v>
      </c>
      <c r="Y106" s="48">
        <v>1647.4098862276428</v>
      </c>
      <c r="Z106" s="48">
        <v>1642.9084314131958</v>
      </c>
      <c r="AA106" s="48">
        <v>1650.2327400793299</v>
      </c>
      <c r="AB106" s="48">
        <v>1664.0700639238678</v>
      </c>
      <c r="AC106" s="48">
        <v>1676.7870134029295</v>
      </c>
      <c r="AD106" s="48">
        <v>1688.4603930420838</v>
      </c>
      <c r="AE106" s="48">
        <v>1692.8555342480365</v>
      </c>
      <c r="AF106" s="48">
        <v>1692.2667989455399</v>
      </c>
      <c r="AG106" s="48">
        <v>1694.3323862273328</v>
      </c>
      <c r="AH106" s="48">
        <v>1693.4675865297227</v>
      </c>
      <c r="AI106" s="48">
        <v>1684.8983916677955</v>
      </c>
      <c r="AJ106" s="48">
        <v>1676.0583137076653</v>
      </c>
      <c r="AK106" s="48">
        <v>1667.0219397783758</v>
      </c>
      <c r="AL106" s="48">
        <v>1665.4143162439655</v>
      </c>
      <c r="AM106" s="48">
        <v>1654.9386770341428</v>
      </c>
      <c r="AN106" s="48">
        <v>1626.0067743628435</v>
      </c>
      <c r="AO106" s="48">
        <v>1564.5823900055202</v>
      </c>
      <c r="AP106" s="48">
        <v>1392.8972675137527</v>
      </c>
      <c r="AQ106" s="48">
        <v>1254.0682050887622</v>
      </c>
      <c r="AR106" s="48">
        <v>1032.8050161951796</v>
      </c>
      <c r="AS106" s="48">
        <v>903.48860579884229</v>
      </c>
      <c r="AT106" s="48">
        <v>888.23106805422992</v>
      </c>
      <c r="AU106" s="48">
        <v>884.25787282024658</v>
      </c>
      <c r="AV106" s="48">
        <v>878.60172596253574</v>
      </c>
      <c r="AW106" s="48">
        <v>861.16988427227943</v>
      </c>
      <c r="AX106" s="48">
        <v>850.7879097434153</v>
      </c>
      <c r="AY106" s="48">
        <v>829.093089336704</v>
      </c>
      <c r="AZ106" s="48">
        <v>806.69140661241647</v>
      </c>
    </row>
    <row r="107" spans="1:52" ht="12" customHeight="1" x14ac:dyDescent="0.45">
      <c r="A107" s="86" t="s">
        <v>50</v>
      </c>
      <c r="B107" s="48">
        <v>1789.0275618200139</v>
      </c>
      <c r="C107" s="48">
        <v>1730.5729093264208</v>
      </c>
      <c r="D107" s="48">
        <v>1992.0133277387756</v>
      </c>
      <c r="E107" s="48">
        <v>1537.7465583941168</v>
      </c>
      <c r="F107" s="48">
        <v>1646.2433525254926</v>
      </c>
      <c r="G107" s="48">
        <v>1434.4324581987819</v>
      </c>
      <c r="H107" s="48">
        <v>1827.871263123697</v>
      </c>
      <c r="I107" s="48">
        <v>1425.8647789733816</v>
      </c>
      <c r="J107" s="48">
        <v>854.39216919085084</v>
      </c>
      <c r="K107" s="48">
        <v>449.45256526505142</v>
      </c>
      <c r="L107" s="48">
        <v>343.0249647078511</v>
      </c>
      <c r="M107" s="48">
        <v>516.14802291414151</v>
      </c>
      <c r="N107" s="48">
        <v>279.39019921532338</v>
      </c>
      <c r="O107" s="48">
        <v>550.31813004428136</v>
      </c>
      <c r="P107" s="48">
        <v>403.79442742591851</v>
      </c>
      <c r="Q107" s="48">
        <v>747.65104829834638</v>
      </c>
      <c r="R107" s="48">
        <v>765.44932625999195</v>
      </c>
      <c r="S107" s="48">
        <v>742.78961294439796</v>
      </c>
      <c r="T107" s="48">
        <v>713.457815943024</v>
      </c>
      <c r="U107" s="48">
        <v>691.13917480897805</v>
      </c>
      <c r="V107" s="48">
        <v>682.11640982862502</v>
      </c>
      <c r="W107" s="48">
        <v>685.55054700910466</v>
      </c>
      <c r="X107" s="48">
        <v>684.50518421778634</v>
      </c>
      <c r="Y107" s="48">
        <v>681.1473162720099</v>
      </c>
      <c r="Z107" s="48">
        <v>681.36245693740648</v>
      </c>
      <c r="AA107" s="48">
        <v>686.97059259350613</v>
      </c>
      <c r="AB107" s="48">
        <v>699.11112802259038</v>
      </c>
      <c r="AC107" s="48">
        <v>711.36296836726535</v>
      </c>
      <c r="AD107" s="48">
        <v>723.01926754749513</v>
      </c>
      <c r="AE107" s="48">
        <v>731.44850844084158</v>
      </c>
      <c r="AF107" s="48">
        <v>736.07580159469012</v>
      </c>
      <c r="AG107" s="48">
        <v>742.95964932563334</v>
      </c>
      <c r="AH107" s="48">
        <v>748.71350050766557</v>
      </c>
      <c r="AI107" s="48">
        <v>748.54711391879539</v>
      </c>
      <c r="AJ107" s="48">
        <v>749.34939874179804</v>
      </c>
      <c r="AK107" s="48">
        <v>750.53558845878035</v>
      </c>
      <c r="AL107" s="48">
        <v>757.66845883791677</v>
      </c>
      <c r="AM107" s="48">
        <v>758.24998143511209</v>
      </c>
      <c r="AN107" s="48">
        <v>771.69533491767334</v>
      </c>
      <c r="AO107" s="48">
        <v>771.76981041907459</v>
      </c>
      <c r="AP107" s="48">
        <v>804.46376566617414</v>
      </c>
      <c r="AQ107" s="48">
        <v>831.15821645840515</v>
      </c>
      <c r="AR107" s="48">
        <v>865.39659715035589</v>
      </c>
      <c r="AS107" s="48">
        <v>918.97381082481206</v>
      </c>
      <c r="AT107" s="48">
        <v>927.77534691407925</v>
      </c>
      <c r="AU107" s="48">
        <v>933.13023537111269</v>
      </c>
      <c r="AV107" s="48">
        <v>937.96023594393591</v>
      </c>
      <c r="AW107" s="48">
        <v>928.6432925442947</v>
      </c>
      <c r="AX107" s="48">
        <v>930.95745198551174</v>
      </c>
      <c r="AY107" s="48">
        <v>948.00545014137492</v>
      </c>
      <c r="AZ107" s="48">
        <v>953.42445742544317</v>
      </c>
    </row>
    <row r="108" spans="1:52" ht="12" customHeight="1" x14ac:dyDescent="0.45">
      <c r="A108" s="86" t="s">
        <v>59</v>
      </c>
      <c r="B108" s="48">
        <v>772.6417326746332</v>
      </c>
      <c r="C108" s="48">
        <v>766.57715969078185</v>
      </c>
      <c r="D108" s="48">
        <v>829.5752481762205</v>
      </c>
      <c r="E108" s="48">
        <v>786.56124536500226</v>
      </c>
      <c r="F108" s="48">
        <v>716.95360926000376</v>
      </c>
      <c r="G108" s="48">
        <v>1006.8277301996684</v>
      </c>
      <c r="H108" s="48">
        <v>949.51664413125525</v>
      </c>
      <c r="I108" s="48">
        <v>1500.2236046510138</v>
      </c>
      <c r="J108" s="48">
        <v>1282.679368354793</v>
      </c>
      <c r="K108" s="48">
        <v>1503.9492970849769</v>
      </c>
      <c r="L108" s="48">
        <v>1499.8646789529005</v>
      </c>
      <c r="M108" s="48">
        <v>1443.2030248128049</v>
      </c>
      <c r="N108" s="48">
        <v>1310.1637821608276</v>
      </c>
      <c r="O108" s="48">
        <v>1663.6486024775609</v>
      </c>
      <c r="P108" s="48">
        <v>2022.7427656663276</v>
      </c>
      <c r="Q108" s="48">
        <v>1744.4696735270436</v>
      </c>
      <c r="R108" s="48">
        <v>1796.0108203672612</v>
      </c>
      <c r="S108" s="48">
        <v>1814.0730858930829</v>
      </c>
      <c r="T108" s="48">
        <v>1752.2562465210642</v>
      </c>
      <c r="U108" s="48">
        <v>1729.9674477815156</v>
      </c>
      <c r="V108" s="48">
        <v>1720.7008587389034</v>
      </c>
      <c r="W108" s="48">
        <v>1734.1629864234264</v>
      </c>
      <c r="X108" s="48">
        <v>1738.9534734839335</v>
      </c>
      <c r="Y108" s="48">
        <v>1738.7356631406469</v>
      </c>
      <c r="Z108" s="48">
        <v>1747.7608976742204</v>
      </c>
      <c r="AA108" s="48">
        <v>1769.736912800063</v>
      </c>
      <c r="AB108" s="48">
        <v>1801.4290683872393</v>
      </c>
      <c r="AC108" s="48">
        <v>1832.1144895541765</v>
      </c>
      <c r="AD108" s="48">
        <v>1861.7567613510553</v>
      </c>
      <c r="AE108" s="48">
        <v>1881.4554177363898</v>
      </c>
      <c r="AF108" s="48">
        <v>1892.4545286215393</v>
      </c>
      <c r="AG108" s="48">
        <v>1909.3865302071276</v>
      </c>
      <c r="AH108" s="48">
        <v>1920.4087542087159</v>
      </c>
      <c r="AI108" s="48">
        <v>1919.1645315134906</v>
      </c>
      <c r="AJ108" s="48">
        <v>1917.5491530179302</v>
      </c>
      <c r="AK108" s="48">
        <v>1921.1897803539482</v>
      </c>
      <c r="AL108" s="48">
        <v>1939.7520002652818</v>
      </c>
      <c r="AM108" s="48">
        <v>2005.7748202606433</v>
      </c>
      <c r="AN108" s="48">
        <v>2021.7878340115897</v>
      </c>
      <c r="AO108" s="48">
        <v>2108.9550171135415</v>
      </c>
      <c r="AP108" s="48">
        <v>2260.7344841935219</v>
      </c>
      <c r="AQ108" s="48">
        <v>2507.4048841568233</v>
      </c>
      <c r="AR108" s="48">
        <v>2730.68937819657</v>
      </c>
      <c r="AS108" s="48">
        <v>2959.803849375719</v>
      </c>
      <c r="AT108" s="48">
        <v>3011.8583888471985</v>
      </c>
      <c r="AU108" s="48">
        <v>3032.8229978526915</v>
      </c>
      <c r="AV108" s="48">
        <v>3056.9919441413931</v>
      </c>
      <c r="AW108" s="48">
        <v>3133.5906970886208</v>
      </c>
      <c r="AX108" s="48">
        <v>3160.7311688453819</v>
      </c>
      <c r="AY108" s="48">
        <v>3171.2690502470568</v>
      </c>
      <c r="AZ108" s="48">
        <v>3144.9724068535047</v>
      </c>
    </row>
    <row r="109" spans="1:52" ht="12" customHeight="1" x14ac:dyDescent="0.45">
      <c r="A109" s="84" t="s">
        <v>145</v>
      </c>
      <c r="B109" s="85">
        <v>0</v>
      </c>
      <c r="C109" s="85">
        <v>0</v>
      </c>
      <c r="D109" s="85">
        <v>0</v>
      </c>
      <c r="E109" s="85">
        <v>0</v>
      </c>
      <c r="F109" s="85">
        <v>0</v>
      </c>
      <c r="G109" s="85">
        <v>0</v>
      </c>
      <c r="H109" s="85">
        <v>0</v>
      </c>
      <c r="I109" s="85">
        <v>0</v>
      </c>
      <c r="J109" s="85">
        <v>0</v>
      </c>
      <c r="K109" s="85">
        <v>0</v>
      </c>
      <c r="L109" s="85">
        <v>0</v>
      </c>
      <c r="M109" s="85">
        <v>0</v>
      </c>
      <c r="N109" s="85">
        <v>0</v>
      </c>
      <c r="O109" s="85">
        <v>0</v>
      </c>
      <c r="P109" s="85">
        <v>0</v>
      </c>
      <c r="Q109" s="85">
        <v>0</v>
      </c>
      <c r="R109" s="85">
        <v>0</v>
      </c>
      <c r="S109" s="85">
        <v>0</v>
      </c>
      <c r="T109" s="85">
        <v>0</v>
      </c>
      <c r="U109" s="85">
        <v>0</v>
      </c>
      <c r="V109" s="85">
        <v>0</v>
      </c>
      <c r="W109" s="85">
        <v>0</v>
      </c>
      <c r="X109" s="85">
        <v>0</v>
      </c>
      <c r="Y109" s="85">
        <v>0</v>
      </c>
      <c r="Z109" s="85">
        <v>0</v>
      </c>
      <c r="AA109" s="85">
        <v>0</v>
      </c>
      <c r="AB109" s="85">
        <v>0</v>
      </c>
      <c r="AC109" s="85">
        <v>0</v>
      </c>
      <c r="AD109" s="85">
        <v>0</v>
      </c>
      <c r="AE109" s="85">
        <v>0</v>
      </c>
      <c r="AF109" s="85">
        <v>3.8881940778687549E-2</v>
      </c>
      <c r="AG109" s="85">
        <v>8.9729093198492413E-2</v>
      </c>
      <c r="AH109" s="85">
        <v>0.18700960482338613</v>
      </c>
      <c r="AI109" s="85">
        <v>0.26211900759211371</v>
      </c>
      <c r="AJ109" s="85">
        <v>0.40096688254821</v>
      </c>
      <c r="AK109" s="85">
        <v>0.58159201378510261</v>
      </c>
      <c r="AL109" s="85">
        <v>0.87893955970741811</v>
      </c>
      <c r="AM109" s="85">
        <v>1.8849573634754553</v>
      </c>
      <c r="AN109" s="85">
        <v>3.124182124401611</v>
      </c>
      <c r="AO109" s="85">
        <v>6.9554430228896189</v>
      </c>
      <c r="AP109" s="85">
        <v>15.296475553118363</v>
      </c>
      <c r="AQ109" s="85">
        <v>29.541122390971214</v>
      </c>
      <c r="AR109" s="85">
        <v>50.251637055869921</v>
      </c>
      <c r="AS109" s="85">
        <v>85.703255839830959</v>
      </c>
      <c r="AT109" s="85">
        <v>104.63426921524359</v>
      </c>
      <c r="AU109" s="85">
        <v>108.15112303375325</v>
      </c>
      <c r="AV109" s="85">
        <v>117.31001762526368</v>
      </c>
      <c r="AW109" s="85">
        <v>206.32536821279763</v>
      </c>
      <c r="AX109" s="85">
        <v>218.15890720324441</v>
      </c>
      <c r="AY109" s="85">
        <v>258.73862541862206</v>
      </c>
      <c r="AZ109" s="85">
        <v>365.97588662860289</v>
      </c>
    </row>
    <row r="110" spans="1:52" ht="12" customHeight="1" x14ac:dyDescent="0.45">
      <c r="A110" s="189" t="s">
        <v>146</v>
      </c>
      <c r="B110" s="190">
        <v>636.12585170168575</v>
      </c>
      <c r="C110" s="190">
        <v>612.90602568169629</v>
      </c>
      <c r="D110" s="190">
        <v>606.08576710970033</v>
      </c>
      <c r="E110" s="190">
        <v>602.61404671534081</v>
      </c>
      <c r="F110" s="190">
        <v>625.96745840936057</v>
      </c>
      <c r="G110" s="190">
        <v>606.89391189765843</v>
      </c>
      <c r="H110" s="190">
        <v>639.41146192786084</v>
      </c>
      <c r="I110" s="190">
        <v>655.290795155517</v>
      </c>
      <c r="J110" s="190">
        <v>573.90514310252991</v>
      </c>
      <c r="K110" s="190">
        <v>453.34468525822246</v>
      </c>
      <c r="L110" s="190">
        <v>430.16931897380175</v>
      </c>
      <c r="M110" s="190">
        <v>430.44067664671422</v>
      </c>
      <c r="N110" s="190">
        <v>377.24068418921354</v>
      </c>
      <c r="O110" s="190">
        <v>360.661889922863</v>
      </c>
      <c r="P110" s="190">
        <v>346.01592376564616</v>
      </c>
      <c r="Q110" s="190">
        <v>353.38996900068457</v>
      </c>
      <c r="R110" s="190">
        <v>359.75138026420478</v>
      </c>
      <c r="S110" s="190">
        <v>360.36144338132124</v>
      </c>
      <c r="T110" s="190">
        <v>359.39571394315413</v>
      </c>
      <c r="U110" s="190">
        <v>355.72436342711882</v>
      </c>
      <c r="V110" s="190">
        <v>352.61288173141838</v>
      </c>
      <c r="W110" s="190">
        <v>353.96039953782503</v>
      </c>
      <c r="X110" s="190">
        <v>357.65375976580123</v>
      </c>
      <c r="Y110" s="190">
        <v>355.61347611897634</v>
      </c>
      <c r="Z110" s="190">
        <v>355.57715791801201</v>
      </c>
      <c r="AA110" s="190">
        <v>356.81102026024263</v>
      </c>
      <c r="AB110" s="190">
        <v>360.26943928896759</v>
      </c>
      <c r="AC110" s="190">
        <v>363.79860076514063</v>
      </c>
      <c r="AD110" s="190">
        <v>367.19871051646214</v>
      </c>
      <c r="AE110" s="190">
        <v>369.75934685020434</v>
      </c>
      <c r="AF110" s="190">
        <v>371.04494638064568</v>
      </c>
      <c r="AG110" s="190">
        <v>371.75294184603661</v>
      </c>
      <c r="AH110" s="190">
        <v>374.02776940692542</v>
      </c>
      <c r="AI110" s="190">
        <v>372.20250554397154</v>
      </c>
      <c r="AJ110" s="190">
        <v>372.01631735241375</v>
      </c>
      <c r="AK110" s="190">
        <v>371.14798122298583</v>
      </c>
      <c r="AL110" s="190">
        <v>371.66822352822976</v>
      </c>
      <c r="AM110" s="190">
        <v>373.48259872955691</v>
      </c>
      <c r="AN110" s="190">
        <v>373.99603491368305</v>
      </c>
      <c r="AO110" s="190">
        <v>373.9144699788194</v>
      </c>
      <c r="AP110" s="190">
        <v>375.09266070965151</v>
      </c>
      <c r="AQ110" s="190">
        <v>375.84018076063484</v>
      </c>
      <c r="AR110" s="190">
        <v>378.60319227243434</v>
      </c>
      <c r="AS110" s="190">
        <v>380.01552488621564</v>
      </c>
      <c r="AT110" s="190">
        <v>382.43858933391181</v>
      </c>
      <c r="AU110" s="190">
        <v>383.60603594665781</v>
      </c>
      <c r="AV110" s="190">
        <v>386.25998091537798</v>
      </c>
      <c r="AW110" s="190">
        <v>387.53645828630692</v>
      </c>
      <c r="AX110" s="190">
        <v>388.94974364096623</v>
      </c>
      <c r="AY110" s="190">
        <v>391.35733226946638</v>
      </c>
      <c r="AZ110" s="190">
        <v>392.28983562849453</v>
      </c>
    </row>
    <row r="111" spans="1:52" ht="12" customHeight="1" x14ac:dyDescent="0.45">
      <c r="A111" s="67" t="s">
        <v>133</v>
      </c>
      <c r="B111" s="140">
        <v>13067.010421232462</v>
      </c>
      <c r="C111" s="140">
        <v>14046.280092663015</v>
      </c>
      <c r="D111" s="140">
        <v>13450.080488960168</v>
      </c>
      <c r="E111" s="140">
        <v>15038.770632023439</v>
      </c>
      <c r="F111" s="140">
        <v>14798.828634246627</v>
      </c>
      <c r="G111" s="140">
        <v>16296.543469175736</v>
      </c>
      <c r="H111" s="140">
        <v>13918.50157463574</v>
      </c>
      <c r="I111" s="140">
        <v>14277.781768086597</v>
      </c>
      <c r="J111" s="140">
        <v>16181.661208164351</v>
      </c>
      <c r="K111" s="140">
        <v>12975.771534410178</v>
      </c>
      <c r="L111" s="140">
        <v>14278.563626101944</v>
      </c>
      <c r="M111" s="140">
        <v>14301.96832002295</v>
      </c>
      <c r="N111" s="140">
        <v>14288.968496575269</v>
      </c>
      <c r="O111" s="140">
        <v>14183.530916568981</v>
      </c>
      <c r="P111" s="140">
        <v>14191.000578625615</v>
      </c>
      <c r="Q111" s="140">
        <v>13765.194899411199</v>
      </c>
      <c r="R111" s="140">
        <v>13649.772148892587</v>
      </c>
      <c r="S111" s="140">
        <v>13441.783766948063</v>
      </c>
      <c r="T111" s="140">
        <v>13144.309960256542</v>
      </c>
      <c r="U111" s="140">
        <v>12849.464439995681</v>
      </c>
      <c r="V111" s="140">
        <v>12750.735408093555</v>
      </c>
      <c r="W111" s="140">
        <v>12715.502549665285</v>
      </c>
      <c r="X111" s="140">
        <v>12675.083706580706</v>
      </c>
      <c r="Y111" s="140">
        <v>12446.165558633211</v>
      </c>
      <c r="Z111" s="140">
        <v>12410.936151111755</v>
      </c>
      <c r="AA111" s="140">
        <v>12276.291809127073</v>
      </c>
      <c r="AB111" s="140">
        <v>12404.979899368165</v>
      </c>
      <c r="AC111" s="140">
        <v>12447.79300272338</v>
      </c>
      <c r="AD111" s="140">
        <v>12501.579839856153</v>
      </c>
      <c r="AE111" s="140">
        <v>12577.303413997481</v>
      </c>
      <c r="AF111" s="140">
        <v>12569.809059763516</v>
      </c>
      <c r="AG111" s="140">
        <v>12628.158320445786</v>
      </c>
      <c r="AH111" s="140">
        <v>12625.045883952827</v>
      </c>
      <c r="AI111" s="140">
        <v>12606.351649085187</v>
      </c>
      <c r="AJ111" s="140">
        <v>12561.42489520651</v>
      </c>
      <c r="AK111" s="140">
        <v>12563.337764972124</v>
      </c>
      <c r="AL111" s="140">
        <v>12637.794407676192</v>
      </c>
      <c r="AM111" s="140">
        <v>12696.95799506677</v>
      </c>
      <c r="AN111" s="140">
        <v>12732.603495484684</v>
      </c>
      <c r="AO111" s="140">
        <v>12781.885561413326</v>
      </c>
      <c r="AP111" s="140">
        <v>12851.557365115408</v>
      </c>
      <c r="AQ111" s="140">
        <v>12934.783252660101</v>
      </c>
      <c r="AR111" s="140">
        <v>13029.330673446275</v>
      </c>
      <c r="AS111" s="140">
        <v>13046.893101152482</v>
      </c>
      <c r="AT111" s="140">
        <v>13118.442231014393</v>
      </c>
      <c r="AU111" s="140">
        <v>13140.214106299876</v>
      </c>
      <c r="AV111" s="140">
        <v>13273.188502157624</v>
      </c>
      <c r="AW111" s="140">
        <v>13289.242761722457</v>
      </c>
      <c r="AX111" s="140">
        <v>13285.000047245072</v>
      </c>
      <c r="AY111" s="140">
        <v>13367.552635908796</v>
      </c>
      <c r="AZ111" s="140">
        <v>13366.745279740746</v>
      </c>
    </row>
    <row r="112" spans="1:52" ht="12" customHeight="1" x14ac:dyDescent="0.45">
      <c r="A112" s="69" t="s">
        <v>47</v>
      </c>
      <c r="B112" s="70">
        <v>91.046635293225179</v>
      </c>
      <c r="C112" s="70">
        <v>99.921499392774422</v>
      </c>
      <c r="D112" s="70">
        <v>92.778343228671574</v>
      </c>
      <c r="E112" s="70">
        <v>106.75997668290182</v>
      </c>
      <c r="F112" s="70">
        <v>101.2383396316169</v>
      </c>
      <c r="G112" s="70">
        <v>116.15120483423323</v>
      </c>
      <c r="H112" s="70">
        <v>97.71064091102734</v>
      </c>
      <c r="I112" s="70">
        <v>98.360137663977682</v>
      </c>
      <c r="J112" s="70">
        <v>116.15480099158373</v>
      </c>
      <c r="K112" s="70">
        <v>92.618739183354691</v>
      </c>
      <c r="L112" s="70">
        <v>101.54166497593198</v>
      </c>
      <c r="M112" s="70">
        <v>100.72018706275806</v>
      </c>
      <c r="N112" s="70">
        <v>99.592534473123763</v>
      </c>
      <c r="O112" s="70">
        <v>98.310027208183158</v>
      </c>
      <c r="P112" s="70">
        <v>97.819166131849073</v>
      </c>
      <c r="Q112" s="70">
        <v>94.286612921164746</v>
      </c>
      <c r="R112" s="70">
        <v>75.156478857499152</v>
      </c>
      <c r="S112" s="70">
        <v>59.127371646712191</v>
      </c>
      <c r="T112" s="70">
        <v>46.149079030351984</v>
      </c>
      <c r="U112" s="70">
        <v>35.674374739090489</v>
      </c>
      <c r="V112" s="70">
        <v>61.966495906553774</v>
      </c>
      <c r="W112" s="70">
        <v>54.691624759839904</v>
      </c>
      <c r="X112" s="70">
        <v>41.907104578824558</v>
      </c>
      <c r="Y112" s="70">
        <v>41.812379485240847</v>
      </c>
      <c r="Z112" s="70">
        <v>55.843282688392776</v>
      </c>
      <c r="AA112" s="70">
        <v>50.213799247606673</v>
      </c>
      <c r="AB112" s="70">
        <v>50.915162353541085</v>
      </c>
      <c r="AC112" s="70">
        <v>45.768995177791531</v>
      </c>
      <c r="AD112" s="70">
        <v>55.598701467059307</v>
      </c>
      <c r="AE112" s="70">
        <v>50.699255540357441</v>
      </c>
      <c r="AF112" s="70">
        <v>54.479349110950807</v>
      </c>
      <c r="AG112" s="70">
        <v>55.694673867221134</v>
      </c>
      <c r="AH112" s="70">
        <v>57.983759667246225</v>
      </c>
      <c r="AI112" s="70">
        <v>62.360026950534866</v>
      </c>
      <c r="AJ112" s="70">
        <v>64.569199713275154</v>
      </c>
      <c r="AK112" s="70">
        <v>64.683125447164983</v>
      </c>
      <c r="AL112" s="70">
        <v>64.608146826750115</v>
      </c>
      <c r="AM112" s="70">
        <v>64.674208166991491</v>
      </c>
      <c r="AN112" s="70">
        <v>65.940800883570375</v>
      </c>
      <c r="AO112" s="70">
        <v>65.669619208306926</v>
      </c>
      <c r="AP112" s="70">
        <v>66.216044287143546</v>
      </c>
      <c r="AQ112" s="70">
        <v>66.167905888523975</v>
      </c>
      <c r="AR112" s="70">
        <v>66.89622640815351</v>
      </c>
      <c r="AS112" s="70">
        <v>68.055806827536443</v>
      </c>
      <c r="AT112" s="70">
        <v>68.386282472714967</v>
      </c>
      <c r="AU112" s="70">
        <v>68.99098483849663</v>
      </c>
      <c r="AV112" s="70">
        <v>69.704258487439759</v>
      </c>
      <c r="AW112" s="70">
        <v>69.869917853033144</v>
      </c>
      <c r="AX112" s="70">
        <v>70.827679708924308</v>
      </c>
      <c r="AY112" s="70">
        <v>70.930982756803473</v>
      </c>
      <c r="AZ112" s="70">
        <v>71.579261061246569</v>
      </c>
    </row>
    <row r="113" spans="1:52" ht="12" customHeight="1" x14ac:dyDescent="0.45">
      <c r="A113" s="71" t="s">
        <v>48</v>
      </c>
      <c r="B113" s="72">
        <v>69.17705940976424</v>
      </c>
      <c r="C113" s="72">
        <v>75.930019588820812</v>
      </c>
      <c r="D113" s="72">
        <v>70.489270181995337</v>
      </c>
      <c r="E113" s="72">
        <v>81.099817731268288</v>
      </c>
      <c r="F113" s="72">
        <v>76.919568121349641</v>
      </c>
      <c r="G113" s="72">
        <v>88.256941546820613</v>
      </c>
      <c r="H113" s="72">
        <v>74.24873155425098</v>
      </c>
      <c r="I113" s="72">
        <v>74.732375492778004</v>
      </c>
      <c r="J113" s="72">
        <v>88.239698256393652</v>
      </c>
      <c r="K113" s="72">
        <v>70.36065011601174</v>
      </c>
      <c r="L113" s="72">
        <v>77.137951648114125</v>
      </c>
      <c r="M113" s="72">
        <v>76.51413137579641</v>
      </c>
      <c r="N113" s="72">
        <v>75.659146003473154</v>
      </c>
      <c r="O113" s="72">
        <v>74.693429179765872</v>
      </c>
      <c r="P113" s="72">
        <v>74.318852682238287</v>
      </c>
      <c r="Q113" s="72">
        <v>71.655652482003546</v>
      </c>
      <c r="R113" s="72">
        <v>70.883243667256608</v>
      </c>
      <c r="S113" s="72">
        <v>70.121819169376181</v>
      </c>
      <c r="T113" s="72">
        <v>69.967225283880765</v>
      </c>
      <c r="U113" s="72">
        <v>69.466096246101614</v>
      </c>
      <c r="V113" s="72">
        <v>68.812202235838114</v>
      </c>
      <c r="W113" s="72">
        <v>68.658476756389433</v>
      </c>
      <c r="X113" s="72">
        <v>68.881847033966849</v>
      </c>
      <c r="Y113" s="72">
        <v>67.596528154459719</v>
      </c>
      <c r="Z113" s="72">
        <v>67.38016637830232</v>
      </c>
      <c r="AA113" s="72">
        <v>66.54856421410588</v>
      </c>
      <c r="AB113" s="72">
        <v>67.298021573373575</v>
      </c>
      <c r="AC113" s="72">
        <v>67.557831613820028</v>
      </c>
      <c r="AD113" s="72">
        <v>67.489715917562549</v>
      </c>
      <c r="AE113" s="72">
        <v>68.087205250060308</v>
      </c>
      <c r="AF113" s="72">
        <v>68.072791078492585</v>
      </c>
      <c r="AG113" s="72">
        <v>68.135144561771327</v>
      </c>
      <c r="AH113" s="72">
        <v>68.312779155340422</v>
      </c>
      <c r="AI113" s="72">
        <v>67.460360989199671</v>
      </c>
      <c r="AJ113" s="72">
        <v>67.397278287357906</v>
      </c>
      <c r="AK113" s="72">
        <v>66.813895367563049</v>
      </c>
      <c r="AL113" s="72">
        <v>67.159061455116714</v>
      </c>
      <c r="AM113" s="72">
        <v>67.397502120125125</v>
      </c>
      <c r="AN113" s="72">
        <v>66.970521371096041</v>
      </c>
      <c r="AO113" s="72">
        <v>67.187795975254431</v>
      </c>
      <c r="AP113" s="72">
        <v>67.085197982702027</v>
      </c>
      <c r="AQ113" s="72">
        <v>67.124180417678545</v>
      </c>
      <c r="AR113" s="72">
        <v>67.259364555794349</v>
      </c>
      <c r="AS113" s="72">
        <v>66.403311399867775</v>
      </c>
      <c r="AT113" s="72">
        <v>66.553118192547501</v>
      </c>
      <c r="AU113" s="72">
        <v>65.975011546258813</v>
      </c>
      <c r="AV113" s="72">
        <v>66.653634246689819</v>
      </c>
      <c r="AW113" s="72">
        <v>66.766680771546305</v>
      </c>
      <c r="AX113" s="72">
        <v>66.228315036773893</v>
      </c>
      <c r="AY113" s="72">
        <v>66.726180506603626</v>
      </c>
      <c r="AZ113" s="72">
        <v>66.609862708357397</v>
      </c>
    </row>
    <row r="114" spans="1:52" ht="12" customHeight="1" x14ac:dyDescent="0.45">
      <c r="A114" s="73" t="s">
        <v>49</v>
      </c>
      <c r="B114" s="74">
        <v>12.684048011749658</v>
      </c>
      <c r="C114" s="74">
        <v>15.186003917764163</v>
      </c>
      <c r="D114" s="74">
        <v>13.997998414923197</v>
      </c>
      <c r="E114" s="74">
        <v>16.20065500182659</v>
      </c>
      <c r="F114" s="74">
        <v>15.369510134507507</v>
      </c>
      <c r="G114" s="74">
        <v>17.626833494452548</v>
      </c>
      <c r="H114" s="74">
        <v>14.816844654443493</v>
      </c>
      <c r="I114" s="74">
        <v>14.880956756349377</v>
      </c>
      <c r="J114" s="74">
        <v>17.588822834954893</v>
      </c>
      <c r="K114" s="74">
        <v>14.042545808106537</v>
      </c>
      <c r="L114" s="74">
        <v>15.390011123271409</v>
      </c>
      <c r="M114" s="74">
        <v>15.25795352537807</v>
      </c>
      <c r="N114" s="74">
        <v>14.850809569563422</v>
      </c>
      <c r="O114" s="74">
        <v>14.673223070701665</v>
      </c>
      <c r="P114" s="74">
        <v>14.568914220831079</v>
      </c>
      <c r="Q114" s="74">
        <v>14.324623128147287</v>
      </c>
      <c r="R114" s="74">
        <v>14.153645852790032</v>
      </c>
      <c r="S114" s="74">
        <v>13.865659589606972</v>
      </c>
      <c r="T114" s="74">
        <v>13.295060799102391</v>
      </c>
      <c r="U114" s="74">
        <v>12.976424454637518</v>
      </c>
      <c r="V114" s="74">
        <v>12.29235832742159</v>
      </c>
      <c r="W114" s="74">
        <v>11.771628818503993</v>
      </c>
      <c r="X114" s="74">
        <v>11.427278868455112</v>
      </c>
      <c r="Y114" s="74">
        <v>9.8973773652561263</v>
      </c>
      <c r="Z114" s="74">
        <v>9.4544570991354107</v>
      </c>
      <c r="AA114" s="74">
        <v>8.1889453014228089</v>
      </c>
      <c r="AB114" s="74">
        <v>8.22882249823083</v>
      </c>
      <c r="AC114" s="74">
        <v>8.0701743274408262</v>
      </c>
      <c r="AD114" s="74">
        <v>7.8239615957117374</v>
      </c>
      <c r="AE114" s="74">
        <v>7.9128957621264799</v>
      </c>
      <c r="AF114" s="74">
        <v>7.9119365644416755</v>
      </c>
      <c r="AG114" s="74">
        <v>7.6642034810440274</v>
      </c>
      <c r="AH114" s="74">
        <v>7.444078704645495</v>
      </c>
      <c r="AI114" s="74">
        <v>6.6880238676900525</v>
      </c>
      <c r="AJ114" s="74">
        <v>6.4814751015839169</v>
      </c>
      <c r="AK114" s="74">
        <v>6.0454568598591152</v>
      </c>
      <c r="AL114" s="74">
        <v>6.0233077022625583</v>
      </c>
      <c r="AM114" s="74">
        <v>5.9052717975280027</v>
      </c>
      <c r="AN114" s="74">
        <v>5.5708699476000421</v>
      </c>
      <c r="AO114" s="74">
        <v>5.5163035380552525</v>
      </c>
      <c r="AP114" s="74">
        <v>5.3289181633370468</v>
      </c>
      <c r="AQ114" s="74">
        <v>5.2015717030483879</v>
      </c>
      <c r="AR114" s="74">
        <v>5.0741402656640835</v>
      </c>
      <c r="AS114" s="74">
        <v>4.6962771470476099</v>
      </c>
      <c r="AT114" s="74">
        <v>4.5724919845131771</v>
      </c>
      <c r="AU114" s="74">
        <v>4.3041459715622716</v>
      </c>
      <c r="AV114" s="74">
        <v>4.2981819557372374</v>
      </c>
      <c r="AW114" s="74">
        <v>4.2003097894767851</v>
      </c>
      <c r="AX114" s="74">
        <v>3.9672512380235641</v>
      </c>
      <c r="AY114" s="74">
        <v>3.9332844594463845</v>
      </c>
      <c r="AZ114" s="74">
        <v>3.8001475099106363</v>
      </c>
    </row>
    <row r="115" spans="1:52" ht="12" customHeight="1" x14ac:dyDescent="0.45">
      <c r="A115" s="73" t="s">
        <v>50</v>
      </c>
      <c r="B115" s="74">
        <v>20.75312401000803</v>
      </c>
      <c r="C115" s="74">
        <v>22.799057079255117</v>
      </c>
      <c r="D115" s="74">
        <v>21.140081344084656</v>
      </c>
      <c r="E115" s="74">
        <v>24.276401557605865</v>
      </c>
      <c r="F115" s="74">
        <v>23.044932942556173</v>
      </c>
      <c r="G115" s="74">
        <v>26.446803002056228</v>
      </c>
      <c r="H115" s="74">
        <v>22.274362335327371</v>
      </c>
      <c r="I115" s="74">
        <v>22.401424955349334</v>
      </c>
      <c r="J115" s="74">
        <v>26.426303987676018</v>
      </c>
      <c r="K115" s="74">
        <v>21.054038134250515</v>
      </c>
      <c r="L115" s="74">
        <v>23.077783843725552</v>
      </c>
      <c r="M115" s="74">
        <v>22.897109531225119</v>
      </c>
      <c r="N115" s="74">
        <v>22.678803952518727</v>
      </c>
      <c r="O115" s="74">
        <v>22.38985781992773</v>
      </c>
      <c r="P115" s="74">
        <v>22.248439449585334</v>
      </c>
      <c r="Q115" s="74">
        <v>21.478976291497258</v>
      </c>
      <c r="R115" s="74">
        <v>21.269037636004047</v>
      </c>
      <c r="S115" s="74">
        <v>21.091502202703023</v>
      </c>
      <c r="T115" s="74">
        <v>21.220134138552325</v>
      </c>
      <c r="U115" s="74">
        <v>21.106956069016999</v>
      </c>
      <c r="V115" s="74">
        <v>20.985921859487387</v>
      </c>
      <c r="W115" s="74">
        <v>20.868540048052079</v>
      </c>
      <c r="X115" s="74">
        <v>20.804653990317142</v>
      </c>
      <c r="Y115" s="74">
        <v>19.809428681991132</v>
      </c>
      <c r="Z115" s="74">
        <v>19.550189392303238</v>
      </c>
      <c r="AA115" s="74">
        <v>18.758995817423067</v>
      </c>
      <c r="AB115" s="74">
        <v>18.886264719422567</v>
      </c>
      <c r="AC115" s="74">
        <v>18.689192087061677</v>
      </c>
      <c r="AD115" s="74">
        <v>17.823677597146496</v>
      </c>
      <c r="AE115" s="74">
        <v>17.782124807156791</v>
      </c>
      <c r="AF115" s="74">
        <v>17.209269799230402</v>
      </c>
      <c r="AG115" s="74">
        <v>16.876294478362102</v>
      </c>
      <c r="AH115" s="74">
        <v>16.614376567598526</v>
      </c>
      <c r="AI115" s="74">
        <v>15.49974024268719</v>
      </c>
      <c r="AJ115" s="74">
        <v>15.249659951150081</v>
      </c>
      <c r="AK115" s="74">
        <v>14.637991256410858</v>
      </c>
      <c r="AL115" s="74">
        <v>14.64875138792201</v>
      </c>
      <c r="AM115" s="74">
        <v>14.542313463413372</v>
      </c>
      <c r="AN115" s="74">
        <v>14.072698034615012</v>
      </c>
      <c r="AO115" s="74">
        <v>14.04158240693455</v>
      </c>
      <c r="AP115" s="74">
        <v>13.832318275321885</v>
      </c>
      <c r="AQ115" s="74">
        <v>13.705055059745257</v>
      </c>
      <c r="AR115" s="74">
        <v>13.615336662693609</v>
      </c>
      <c r="AS115" s="74">
        <v>13.181353186257603</v>
      </c>
      <c r="AT115" s="74">
        <v>13.102962647612566</v>
      </c>
      <c r="AU115" s="74">
        <v>12.778512346605471</v>
      </c>
      <c r="AV115" s="74">
        <v>12.863300391106108</v>
      </c>
      <c r="AW115" s="74">
        <v>12.796468472588646</v>
      </c>
      <c r="AX115" s="74">
        <v>12.506460798024927</v>
      </c>
      <c r="AY115" s="74">
        <v>12.552061942201783</v>
      </c>
      <c r="AZ115" s="74">
        <v>12.42449280803076</v>
      </c>
    </row>
    <row r="116" spans="1:52" ht="12" customHeight="1" x14ac:dyDescent="0.45">
      <c r="A116" s="73" t="s">
        <v>34</v>
      </c>
      <c r="B116" s="74">
        <v>0</v>
      </c>
      <c r="C116" s="74">
        <v>0</v>
      </c>
      <c r="D116" s="74">
        <v>0</v>
      </c>
      <c r="E116" s="74">
        <v>9.6542722135355127E-2</v>
      </c>
      <c r="F116" s="74">
        <v>7.2017448812108684E-2</v>
      </c>
      <c r="G116" s="74">
        <v>0.1227740745578509</v>
      </c>
      <c r="H116" s="74">
        <v>8.2503632980593197E-2</v>
      </c>
      <c r="I116" s="74">
        <v>0.12960145138498369</v>
      </c>
      <c r="J116" s="74">
        <v>0.13852728585343438</v>
      </c>
      <c r="K116" s="74">
        <v>0.1311423753181839</v>
      </c>
      <c r="L116" s="74">
        <v>0.17361618136066628</v>
      </c>
      <c r="M116" s="74">
        <v>0.20945419866189569</v>
      </c>
      <c r="N116" s="74">
        <v>8.7808796269396833E-2</v>
      </c>
      <c r="O116" s="74">
        <v>3.1877796825666313E-2</v>
      </c>
      <c r="P116" s="74">
        <v>3.2156361348496254E-2</v>
      </c>
      <c r="Q116" s="74">
        <v>3.2536841267111219E-2</v>
      </c>
      <c r="R116" s="74">
        <v>3.2391695781958101E-2</v>
      </c>
      <c r="S116" s="74">
        <v>3.4463244181488391E-2</v>
      </c>
      <c r="T116" s="74">
        <v>3.8076548258813459E-2</v>
      </c>
      <c r="U116" s="74">
        <v>4.0429099172223378E-2</v>
      </c>
      <c r="V116" s="74">
        <v>4.842285376188378E-2</v>
      </c>
      <c r="W116" s="74">
        <v>9.5628954833640714E-2</v>
      </c>
      <c r="X116" s="74">
        <v>0.11094209998375086</v>
      </c>
      <c r="Y116" s="74">
        <v>0.31230501147416651</v>
      </c>
      <c r="Z116" s="74">
        <v>0.3300588380367524</v>
      </c>
      <c r="AA116" s="74">
        <v>0.45302372412446845</v>
      </c>
      <c r="AB116" s="74">
        <v>0.46148584264857279</v>
      </c>
      <c r="AC116" s="74">
        <v>0.47499973367888298</v>
      </c>
      <c r="AD116" s="74">
        <v>0.50306362641622759</v>
      </c>
      <c r="AE116" s="74">
        <v>0.51087542248412243</v>
      </c>
      <c r="AF116" s="74">
        <v>0.52311928157520926</v>
      </c>
      <c r="AG116" s="74">
        <v>0.546372267414581</v>
      </c>
      <c r="AH116" s="74">
        <v>0.55468735515030387</v>
      </c>
      <c r="AI116" s="74">
        <v>0.56650463645884686</v>
      </c>
      <c r="AJ116" s="74">
        <v>0.56854079594139517</v>
      </c>
      <c r="AK116" s="74">
        <v>0.56134967953141535</v>
      </c>
      <c r="AL116" s="74">
        <v>0.56364146507271684</v>
      </c>
      <c r="AM116" s="74">
        <v>0.56666041082634844</v>
      </c>
      <c r="AN116" s="74">
        <v>0.56650809005516289</v>
      </c>
      <c r="AO116" s="74">
        <v>0.56835273674005027</v>
      </c>
      <c r="AP116" s="74">
        <v>0.56973561188318878</v>
      </c>
      <c r="AQ116" s="74">
        <v>0.56662482304159179</v>
      </c>
      <c r="AR116" s="74">
        <v>0.570365619631094</v>
      </c>
      <c r="AS116" s="74">
        <v>0.55542996981055903</v>
      </c>
      <c r="AT116" s="74">
        <v>0.56163827784125941</v>
      </c>
      <c r="AU116" s="74">
        <v>0.5552789500674794</v>
      </c>
      <c r="AV116" s="74">
        <v>0.56300335124616729</v>
      </c>
      <c r="AW116" s="74">
        <v>0.56638660767259907</v>
      </c>
      <c r="AX116" s="74">
        <v>0.56893340220336874</v>
      </c>
      <c r="AY116" s="74">
        <v>0.57562303287248195</v>
      </c>
      <c r="AZ116" s="74">
        <v>0.58289066306153414</v>
      </c>
    </row>
    <row r="117" spans="1:52" ht="12" customHeight="1" x14ac:dyDescent="0.45">
      <c r="A117" s="75" t="s">
        <v>36</v>
      </c>
      <c r="B117" s="76">
        <v>35.739887388006565</v>
      </c>
      <c r="C117" s="76">
        <v>37.94495859180153</v>
      </c>
      <c r="D117" s="76">
        <v>35.351190422987465</v>
      </c>
      <c r="E117" s="76">
        <v>40.526218449700487</v>
      </c>
      <c r="F117" s="76">
        <v>38.433107595473864</v>
      </c>
      <c r="G117" s="76">
        <v>44.060530975753977</v>
      </c>
      <c r="H117" s="76">
        <v>37.075020931499523</v>
      </c>
      <c r="I117" s="76">
        <v>37.320392329694307</v>
      </c>
      <c r="J117" s="76">
        <v>44.086044147909305</v>
      </c>
      <c r="K117" s="76">
        <v>35.132923798336513</v>
      </c>
      <c r="L117" s="76">
        <v>38.496540499756492</v>
      </c>
      <c r="M117" s="76">
        <v>38.149614120531311</v>
      </c>
      <c r="N117" s="76">
        <v>38.04172368512161</v>
      </c>
      <c r="O117" s="76">
        <v>37.598470492310817</v>
      </c>
      <c r="P117" s="76">
        <v>37.469342650473372</v>
      </c>
      <c r="Q117" s="76">
        <v>35.819516221091895</v>
      </c>
      <c r="R117" s="76">
        <v>35.428168482680576</v>
      </c>
      <c r="S117" s="76">
        <v>35.130194132884711</v>
      </c>
      <c r="T117" s="76">
        <v>35.413953797967267</v>
      </c>
      <c r="U117" s="76">
        <v>35.342286623274887</v>
      </c>
      <c r="V117" s="76">
        <v>35.485499195167236</v>
      </c>
      <c r="W117" s="76">
        <v>35.922678934999709</v>
      </c>
      <c r="X117" s="76">
        <v>36.538972075210829</v>
      </c>
      <c r="Y117" s="76">
        <v>37.577417095738298</v>
      </c>
      <c r="Z117" s="76">
        <v>38.045461048826922</v>
      </c>
      <c r="AA117" s="76">
        <v>39.147599371135541</v>
      </c>
      <c r="AB117" s="76">
        <v>39.721448513071607</v>
      </c>
      <c r="AC117" s="76">
        <v>40.323465465638648</v>
      </c>
      <c r="AD117" s="76">
        <v>41.339013098288071</v>
      </c>
      <c r="AE117" s="76">
        <v>41.881309258292909</v>
      </c>
      <c r="AF117" s="76">
        <v>42.428465433245307</v>
      </c>
      <c r="AG117" s="76">
        <v>43.048274334950612</v>
      </c>
      <c r="AH117" s="76">
        <v>43.699636527946112</v>
      </c>
      <c r="AI117" s="76">
        <v>44.706092242363567</v>
      </c>
      <c r="AJ117" s="76">
        <v>45.097602438682507</v>
      </c>
      <c r="AK117" s="76">
        <v>45.569097571761688</v>
      </c>
      <c r="AL117" s="76">
        <v>45.923360899859425</v>
      </c>
      <c r="AM117" s="76">
        <v>46.3832564483574</v>
      </c>
      <c r="AN117" s="76">
        <v>46.760445298825807</v>
      </c>
      <c r="AO117" s="76">
        <v>47.061557293524565</v>
      </c>
      <c r="AP117" s="76">
        <v>47.354225932159906</v>
      </c>
      <c r="AQ117" s="76">
        <v>47.650928831843302</v>
      </c>
      <c r="AR117" s="76">
        <v>47.999522007805567</v>
      </c>
      <c r="AS117" s="76">
        <v>47.970251096752001</v>
      </c>
      <c r="AT117" s="76">
        <v>48.316025282580519</v>
      </c>
      <c r="AU117" s="76">
        <v>48.337074278023607</v>
      </c>
      <c r="AV117" s="76">
        <v>48.929148548600324</v>
      </c>
      <c r="AW117" s="76">
        <v>49.203515901808274</v>
      </c>
      <c r="AX117" s="76">
        <v>49.185669598522061</v>
      </c>
      <c r="AY117" s="76">
        <v>49.665211072082997</v>
      </c>
      <c r="AZ117" s="76">
        <v>49.802331727354471</v>
      </c>
    </row>
    <row r="118" spans="1:52" ht="12" customHeight="1" x14ac:dyDescent="0.45">
      <c r="A118" s="77" t="s">
        <v>51</v>
      </c>
      <c r="B118" s="78">
        <v>93.576281145412665</v>
      </c>
      <c r="C118" s="78">
        <v>102.70457099923054</v>
      </c>
      <c r="D118" s="78">
        <v>95.353645617900838</v>
      </c>
      <c r="E118" s="78">
        <v>109.71494409775053</v>
      </c>
      <c r="F118" s="78">
        <v>104.05036840701317</v>
      </c>
      <c r="G118" s="78">
        <v>119.38216310140164</v>
      </c>
      <c r="H118" s="78">
        <v>100.43125643270886</v>
      </c>
      <c r="I118" s="78">
        <v>101.0919619129226</v>
      </c>
      <c r="J118" s="78">
        <v>119.37198334793777</v>
      </c>
      <c r="K118" s="78">
        <v>95.184499304105202</v>
      </c>
      <c r="L118" s="78">
        <v>104.35372841539592</v>
      </c>
      <c r="M118" s="78">
        <v>103.50966064964501</v>
      </c>
      <c r="N118" s="78">
        <v>102.35192965233254</v>
      </c>
      <c r="O118" s="78">
        <v>101.03985312458849</v>
      </c>
      <c r="P118" s="78">
        <v>100.53422779183525</v>
      </c>
      <c r="Q118" s="78">
        <v>96.917993077492966</v>
      </c>
      <c r="R118" s="78">
        <v>95.836623892459727</v>
      </c>
      <c r="S118" s="78">
        <v>94.751222995391061</v>
      </c>
      <c r="T118" s="78">
        <v>94.625095840702954</v>
      </c>
      <c r="U118" s="78">
        <v>94.216157048687748</v>
      </c>
      <c r="V118" s="78">
        <v>93.44900071395773</v>
      </c>
      <c r="W118" s="78">
        <v>93.218077077724587</v>
      </c>
      <c r="X118" s="78">
        <v>93.380759114333188</v>
      </c>
      <c r="Y118" s="78">
        <v>91.478719637580099</v>
      </c>
      <c r="Z118" s="78">
        <v>90.968519293009493</v>
      </c>
      <c r="AA118" s="78">
        <v>89.469135276972054</v>
      </c>
      <c r="AB118" s="78">
        <v>90.423461325606311</v>
      </c>
      <c r="AC118" s="78">
        <v>90.507431084623548</v>
      </c>
      <c r="AD118" s="78">
        <v>89.577826581237019</v>
      </c>
      <c r="AE118" s="78">
        <v>90.182595994771134</v>
      </c>
      <c r="AF118" s="78">
        <v>89.526428054171944</v>
      </c>
      <c r="AG118" s="78">
        <v>89.216489340157082</v>
      </c>
      <c r="AH118" s="78">
        <v>88.933445571191783</v>
      </c>
      <c r="AI118" s="78">
        <v>86.887373051350039</v>
      </c>
      <c r="AJ118" s="78">
        <v>86.447215265915446</v>
      </c>
      <c r="AK118" s="78">
        <v>85.215044139147395</v>
      </c>
      <c r="AL118" s="78">
        <v>85.588492612760277</v>
      </c>
      <c r="AM118" s="78">
        <v>85.834076906851593</v>
      </c>
      <c r="AN118" s="78">
        <v>85.229839458562935</v>
      </c>
      <c r="AO118" s="78">
        <v>85.546445311403133</v>
      </c>
      <c r="AP118" s="78">
        <v>85.613661188642723</v>
      </c>
      <c r="AQ118" s="78">
        <v>85.898779253732343</v>
      </c>
      <c r="AR118" s="78">
        <v>86.407494580264256</v>
      </c>
      <c r="AS118" s="78">
        <v>86.120282093203741</v>
      </c>
      <c r="AT118" s="78">
        <v>86.742718670294835</v>
      </c>
      <c r="AU118" s="78">
        <v>86.754182199306015</v>
      </c>
      <c r="AV118" s="78">
        <v>87.835249015318738</v>
      </c>
      <c r="AW118" s="78">
        <v>88.396341308544834</v>
      </c>
      <c r="AX118" s="78">
        <v>88.494055301040035</v>
      </c>
      <c r="AY118" s="78">
        <v>89.432288121418864</v>
      </c>
      <c r="AZ118" s="78">
        <v>89.854675955974542</v>
      </c>
    </row>
    <row r="119" spans="1:52" ht="12" customHeight="1" x14ac:dyDescent="0.45">
      <c r="A119" s="77" t="s">
        <v>52</v>
      </c>
      <c r="B119" s="78">
        <v>129.65882500386314</v>
      </c>
      <c r="C119" s="78">
        <v>142.28349618540153</v>
      </c>
      <c r="D119" s="78">
        <v>132.1299465888564</v>
      </c>
      <c r="E119" s="78">
        <v>152.0590275222047</v>
      </c>
      <c r="F119" s="78">
        <v>144.17435247290098</v>
      </c>
      <c r="G119" s="78">
        <v>165.40229532135632</v>
      </c>
      <c r="H119" s="78">
        <v>139.13712789521088</v>
      </c>
      <c r="I119" s="78">
        <v>140.07600865712718</v>
      </c>
      <c r="J119" s="78">
        <v>165.43570297350811</v>
      </c>
      <c r="K119" s="78">
        <v>131.9130681544421</v>
      </c>
      <c r="L119" s="78">
        <v>144.62342514045207</v>
      </c>
      <c r="M119" s="78">
        <v>143.45308734109904</v>
      </c>
      <c r="N119" s="78">
        <v>141.84465281454288</v>
      </c>
      <c r="O119" s="78">
        <v>140.00588221236978</v>
      </c>
      <c r="P119" s="78">
        <v>139.30914634134598</v>
      </c>
      <c r="Q119" s="78">
        <v>134.24897210657355</v>
      </c>
      <c r="R119" s="78">
        <v>132.74558499932209</v>
      </c>
      <c r="S119" s="78">
        <v>131.28208065816631</v>
      </c>
      <c r="T119" s="78">
        <v>131.04759877841818</v>
      </c>
      <c r="U119" s="78">
        <v>130.26804611338054</v>
      </c>
      <c r="V119" s="78">
        <v>129.13949222778015</v>
      </c>
      <c r="W119" s="78">
        <v>128.896579927587</v>
      </c>
      <c r="X119" s="78">
        <v>129.20013211906215</v>
      </c>
      <c r="Y119" s="78">
        <v>126.90040984650263</v>
      </c>
      <c r="Z119" s="78">
        <v>126.34585389288293</v>
      </c>
      <c r="AA119" s="78">
        <v>124.67081951076123</v>
      </c>
      <c r="AB119" s="78">
        <v>126.04799330598644</v>
      </c>
      <c r="AC119" s="78">
        <v>126.35788352163389</v>
      </c>
      <c r="AD119" s="78">
        <v>125.65521386141239</v>
      </c>
      <c r="AE119" s="78">
        <v>126.67648548566201</v>
      </c>
      <c r="AF119" s="78">
        <v>126.31383568322416</v>
      </c>
      <c r="AG119" s="78">
        <v>126.38739164918238</v>
      </c>
      <c r="AH119" s="78">
        <v>126.60998621737197</v>
      </c>
      <c r="AI119" s="78">
        <v>125.35095103594215</v>
      </c>
      <c r="AJ119" s="78">
        <v>125.3247839869918</v>
      </c>
      <c r="AK119" s="78">
        <v>124.73907689519262</v>
      </c>
      <c r="AL119" s="78">
        <v>125.46085760801472</v>
      </c>
      <c r="AM119" s="78">
        <v>126.27395276729455</v>
      </c>
      <c r="AN119" s="78">
        <v>126.36028948502613</v>
      </c>
      <c r="AO119" s="78">
        <v>127.08801774580486</v>
      </c>
      <c r="AP119" s="78">
        <v>127.74034920140737</v>
      </c>
      <c r="AQ119" s="78">
        <v>128.54935084875154</v>
      </c>
      <c r="AR119" s="78">
        <v>129.72490742386387</v>
      </c>
      <c r="AS119" s="78">
        <v>130.07295780741075</v>
      </c>
      <c r="AT119" s="78">
        <v>131.31285002512917</v>
      </c>
      <c r="AU119" s="78">
        <v>131.80959855327654</v>
      </c>
      <c r="AV119" s="78">
        <v>133.54144231895805</v>
      </c>
      <c r="AW119" s="78">
        <v>134.57057736806644</v>
      </c>
      <c r="AX119" s="78">
        <v>135.03583835375215</v>
      </c>
      <c r="AY119" s="78">
        <v>136.55200942768502</v>
      </c>
      <c r="AZ119" s="78">
        <v>137.38060706149858</v>
      </c>
    </row>
    <row r="120" spans="1:52" ht="12" customHeight="1" x14ac:dyDescent="0.45">
      <c r="A120" s="79" t="s">
        <v>53</v>
      </c>
      <c r="B120" s="80">
        <v>66.648118150293072</v>
      </c>
      <c r="C120" s="80">
        <v>73.147721356359042</v>
      </c>
      <c r="D120" s="80">
        <v>67.914685750811273</v>
      </c>
      <c r="E120" s="80">
        <v>78.145676346629045</v>
      </c>
      <c r="F120" s="80">
        <v>74.108322798848036</v>
      </c>
      <c r="G120" s="80">
        <v>85.026882207688544</v>
      </c>
      <c r="H120" s="80">
        <v>71.528872282053001</v>
      </c>
      <c r="I120" s="80">
        <v>72.001312419400463</v>
      </c>
      <c r="J120" s="80">
        <v>85.023414652446959</v>
      </c>
      <c r="K120" s="80">
        <v>67.795606643265771</v>
      </c>
      <c r="L120" s="80">
        <v>74.326673885858071</v>
      </c>
      <c r="M120" s="80">
        <v>73.725437112288077</v>
      </c>
      <c r="N120" s="80">
        <v>72.900521439315852</v>
      </c>
      <c r="O120" s="80">
        <v>71.96436404224599</v>
      </c>
      <c r="P120" s="80">
        <v>71.604547985944023</v>
      </c>
      <c r="Q120" s="80">
        <v>69.025002163735124</v>
      </c>
      <c r="R120" s="80">
        <v>68.269651090218289</v>
      </c>
      <c r="S120" s="80">
        <v>67.542739223627535</v>
      </c>
      <c r="T120" s="80">
        <v>67.522561038766142</v>
      </c>
      <c r="U120" s="80">
        <v>67.214121520970536</v>
      </c>
      <c r="V120" s="80">
        <v>66.726239070725626</v>
      </c>
      <c r="W120" s="80">
        <v>66.632082630096164</v>
      </c>
      <c r="X120" s="80">
        <v>66.805376986877661</v>
      </c>
      <c r="Y120" s="80">
        <v>65.489903781918386</v>
      </c>
      <c r="Z120" s="80">
        <v>65.130718997562695</v>
      </c>
      <c r="AA120" s="80">
        <v>64.026073678555434</v>
      </c>
      <c r="AB120" s="80">
        <v>64.675649033485556</v>
      </c>
      <c r="AC120" s="80">
        <v>64.643811484980901</v>
      </c>
      <c r="AD120" s="80">
        <v>63.718292474480947</v>
      </c>
      <c r="AE120" s="80">
        <v>64.085904303098076</v>
      </c>
      <c r="AF120" s="80">
        <v>63.44548148930852</v>
      </c>
      <c r="AG120" s="80">
        <v>63.124676337772151</v>
      </c>
      <c r="AH120" s="80">
        <v>62.838573189632726</v>
      </c>
      <c r="AI120" s="80">
        <v>61.272311314534662</v>
      </c>
      <c r="AJ120" s="80">
        <v>60.948085500293971</v>
      </c>
      <c r="AK120" s="80">
        <v>60.117114635860027</v>
      </c>
      <c r="AL120" s="80">
        <v>60.399250030150945</v>
      </c>
      <c r="AM120" s="80">
        <v>60.635500162743298</v>
      </c>
      <c r="AN120" s="80">
        <v>60.383446936733172</v>
      </c>
      <c r="AO120" s="80">
        <v>60.657602675885833</v>
      </c>
      <c r="AP120" s="80">
        <v>60.828481762073295</v>
      </c>
      <c r="AQ120" s="80">
        <v>61.118752393398715</v>
      </c>
      <c r="AR120" s="80">
        <v>61.569413324403477</v>
      </c>
      <c r="AS120" s="80">
        <v>61.546116888094389</v>
      </c>
      <c r="AT120" s="80">
        <v>62.057937021390821</v>
      </c>
      <c r="AU120" s="80">
        <v>62.175110385447333</v>
      </c>
      <c r="AV120" s="80">
        <v>62.96898812121011</v>
      </c>
      <c r="AW120" s="80">
        <v>63.406348072286747</v>
      </c>
      <c r="AX120" s="80">
        <v>63.538922522352927</v>
      </c>
      <c r="AY120" s="80">
        <v>64.226548871505813</v>
      </c>
      <c r="AZ120" s="80">
        <v>64.556278381757096</v>
      </c>
    </row>
    <row r="121" spans="1:52" ht="12" customHeight="1" x14ac:dyDescent="0.45">
      <c r="A121" s="96" t="s">
        <v>147</v>
      </c>
      <c r="B121" s="107">
        <v>587.00969536525292</v>
      </c>
      <c r="C121" s="107">
        <v>626.82343610162684</v>
      </c>
      <c r="D121" s="107">
        <v>641.79502177260986</v>
      </c>
      <c r="E121" s="107">
        <v>671.85136610889685</v>
      </c>
      <c r="F121" s="107">
        <v>668.87357202807641</v>
      </c>
      <c r="G121" s="107">
        <v>748.20111070092594</v>
      </c>
      <c r="H121" s="107">
        <v>686.28514306498835</v>
      </c>
      <c r="I121" s="107">
        <v>695.21756948911548</v>
      </c>
      <c r="J121" s="107">
        <v>742.61119563542752</v>
      </c>
      <c r="K121" s="107">
        <v>627.92755582340544</v>
      </c>
      <c r="L121" s="107">
        <v>662.53718793105008</v>
      </c>
      <c r="M121" s="107">
        <v>635.62861541156519</v>
      </c>
      <c r="N121" s="107">
        <v>655.88641897358241</v>
      </c>
      <c r="O121" s="107">
        <v>631.2208233564171</v>
      </c>
      <c r="P121" s="107">
        <v>633.54027051442949</v>
      </c>
      <c r="Q121" s="107">
        <v>598.18770573316101</v>
      </c>
      <c r="R121" s="107">
        <v>591.71253190397033</v>
      </c>
      <c r="S121" s="107">
        <v>587.49820420636729</v>
      </c>
      <c r="T121" s="107">
        <v>586.83814183629784</v>
      </c>
      <c r="U121" s="107">
        <v>579.88834201798704</v>
      </c>
      <c r="V121" s="107">
        <v>576.05111419758623</v>
      </c>
      <c r="W121" s="107">
        <v>576.357346177713</v>
      </c>
      <c r="X121" s="107">
        <v>579.70398294537256</v>
      </c>
      <c r="Y121" s="107">
        <v>576.79391903947646</v>
      </c>
      <c r="Z121" s="107">
        <v>577.82335467292103</v>
      </c>
      <c r="AA121" s="107">
        <v>578.74609464635148</v>
      </c>
      <c r="AB121" s="107">
        <v>585.09716000091532</v>
      </c>
      <c r="AC121" s="107">
        <v>589.72774947368714</v>
      </c>
      <c r="AD121" s="107">
        <v>595.02681963694943</v>
      </c>
      <c r="AE121" s="107">
        <v>601.53922703913031</v>
      </c>
      <c r="AF121" s="107">
        <v>604.81946850881491</v>
      </c>
      <c r="AG121" s="107">
        <v>608.72079356388542</v>
      </c>
      <c r="AH121" s="107">
        <v>613.78041411324477</v>
      </c>
      <c r="AI121" s="107">
        <v>617.320845198553</v>
      </c>
      <c r="AJ121" s="107">
        <v>619.95291899065285</v>
      </c>
      <c r="AK121" s="107">
        <v>621.60577626604322</v>
      </c>
      <c r="AL121" s="107">
        <v>625.78239243040866</v>
      </c>
      <c r="AM121" s="107">
        <v>629.75045431553212</v>
      </c>
      <c r="AN121" s="107">
        <v>633.67353882432917</v>
      </c>
      <c r="AO121" s="107">
        <v>636.26004520550566</v>
      </c>
      <c r="AP121" s="107">
        <v>641.17200080474595</v>
      </c>
      <c r="AQ121" s="107">
        <v>645.61126075547679</v>
      </c>
      <c r="AR121" s="107">
        <v>651.26079848730933</v>
      </c>
      <c r="AS121" s="107">
        <v>656.27214634022766</v>
      </c>
      <c r="AT121" s="107">
        <v>662.48041909762821</v>
      </c>
      <c r="AU121" s="107">
        <v>666.86851547850063</v>
      </c>
      <c r="AV121" s="107">
        <v>674.64631868897061</v>
      </c>
      <c r="AW121" s="107">
        <v>680.14188001073387</v>
      </c>
      <c r="AX121" s="107">
        <v>682.57459947101847</v>
      </c>
      <c r="AY121" s="107">
        <v>690.21662435026701</v>
      </c>
      <c r="AZ121" s="107">
        <v>693.79420279961869</v>
      </c>
    </row>
    <row r="122" spans="1:52" ht="12" customHeight="1" x14ac:dyDescent="0.45">
      <c r="A122" s="81" t="s">
        <v>148</v>
      </c>
      <c r="B122" s="82">
        <v>1992.8955389159071</v>
      </c>
      <c r="C122" s="82">
        <v>2155.7514225023174</v>
      </c>
      <c r="D122" s="82">
        <v>1984.0835464966506</v>
      </c>
      <c r="E122" s="82">
        <v>2301.8604446326831</v>
      </c>
      <c r="F122" s="82">
        <v>2242.8671096327721</v>
      </c>
      <c r="G122" s="82">
        <v>2462.3610739486026</v>
      </c>
      <c r="H122" s="82">
        <v>2010.45718712036</v>
      </c>
      <c r="I122" s="82">
        <v>2074.1606658270566</v>
      </c>
      <c r="J122" s="82">
        <v>2476.7873258446311</v>
      </c>
      <c r="K122" s="82">
        <v>1915.4612570081556</v>
      </c>
      <c r="L122" s="82">
        <v>2178.6152968703195</v>
      </c>
      <c r="M122" s="82">
        <v>2230.7722955162935</v>
      </c>
      <c r="N122" s="82">
        <v>2181.6735453053248</v>
      </c>
      <c r="O122" s="82">
        <v>2205.3165552711339</v>
      </c>
      <c r="P122" s="82">
        <v>2186.4618372910309</v>
      </c>
      <c r="Q122" s="82">
        <v>2129.1577215233306</v>
      </c>
      <c r="R122" s="82">
        <v>2113.6115619345087</v>
      </c>
      <c r="S122" s="82">
        <v>2090.4170163639715</v>
      </c>
      <c r="T122" s="82">
        <v>2056.6090797763222</v>
      </c>
      <c r="U122" s="82">
        <v>2014.9334640194734</v>
      </c>
      <c r="V122" s="82">
        <v>1996.1106661838214</v>
      </c>
      <c r="W122" s="82">
        <v>1991.7503334623032</v>
      </c>
      <c r="X122" s="82">
        <v>1987.2875506940272</v>
      </c>
      <c r="Y122" s="82">
        <v>1950.6789393851695</v>
      </c>
      <c r="Z122" s="82">
        <v>1941.3571596024644</v>
      </c>
      <c r="AA122" s="82">
        <v>1918.6725078345539</v>
      </c>
      <c r="AB122" s="82">
        <v>1937.173335539341</v>
      </c>
      <c r="AC122" s="82">
        <v>1942.4613327236118</v>
      </c>
      <c r="AD122" s="82">
        <v>1942.009743352404</v>
      </c>
      <c r="AE122" s="82">
        <v>1954.5769234650895</v>
      </c>
      <c r="AF122" s="82">
        <v>1948.2999272379482</v>
      </c>
      <c r="AG122" s="82">
        <v>1954.5329694474799</v>
      </c>
      <c r="AH122" s="82">
        <v>1950.5060287902495</v>
      </c>
      <c r="AI122" s="82">
        <v>1941.1553482894305</v>
      </c>
      <c r="AJ122" s="82">
        <v>1932.0774060899319</v>
      </c>
      <c r="AK122" s="82">
        <v>1931.3079682957778</v>
      </c>
      <c r="AL122" s="82">
        <v>1941.2447211216161</v>
      </c>
      <c r="AM122" s="82">
        <v>1950.8652448945868</v>
      </c>
      <c r="AN122" s="82">
        <v>1956.1754263827613</v>
      </c>
      <c r="AO122" s="82">
        <v>1961.228804048244</v>
      </c>
      <c r="AP122" s="82">
        <v>1969.8729739108439</v>
      </c>
      <c r="AQ122" s="82">
        <v>1978.598556326182</v>
      </c>
      <c r="AR122" s="82">
        <v>1988.0142805727533</v>
      </c>
      <c r="AS122" s="82">
        <v>1976.2642130941492</v>
      </c>
      <c r="AT122" s="82">
        <v>1983.0314516428523</v>
      </c>
      <c r="AU122" s="82">
        <v>1972.5624562046312</v>
      </c>
      <c r="AV122" s="82">
        <v>1990.6412053418067</v>
      </c>
      <c r="AW122" s="82">
        <v>1986.9808525053372</v>
      </c>
      <c r="AX122" s="82">
        <v>1973.9058061551195</v>
      </c>
      <c r="AY122" s="82">
        <v>1985.9781392674338</v>
      </c>
      <c r="AZ122" s="82">
        <v>1981.2969947822926</v>
      </c>
    </row>
    <row r="123" spans="1:52" ht="12" customHeight="1" x14ac:dyDescent="0.45">
      <c r="A123" s="84" t="s">
        <v>149</v>
      </c>
      <c r="B123" s="85">
        <v>1684.8083269501503</v>
      </c>
      <c r="C123" s="85">
        <v>1811.9568248531998</v>
      </c>
      <c r="D123" s="85">
        <v>1645.940332333596</v>
      </c>
      <c r="E123" s="85">
        <v>1944.3767228898416</v>
      </c>
      <c r="F123" s="85">
        <v>1871.5445712303176</v>
      </c>
      <c r="G123" s="85">
        <v>2060.2120118104367</v>
      </c>
      <c r="H123" s="85">
        <v>1664.9765315579139</v>
      </c>
      <c r="I123" s="85">
        <v>1723.7043436841855</v>
      </c>
      <c r="J123" s="85">
        <v>2081.4185225746132</v>
      </c>
      <c r="K123" s="85">
        <v>1595.4477650865415</v>
      </c>
      <c r="L123" s="85">
        <v>1826.1551063179063</v>
      </c>
      <c r="M123" s="85">
        <v>1873.4830956567687</v>
      </c>
      <c r="N123" s="85">
        <v>1812.6758030193355</v>
      </c>
      <c r="O123" s="85">
        <v>1804.824371311523</v>
      </c>
      <c r="P123" s="85">
        <v>1771.9625336389745</v>
      </c>
      <c r="Q123" s="85">
        <v>1688.6103556082087</v>
      </c>
      <c r="R123" s="85">
        <v>1669.5212892290724</v>
      </c>
      <c r="S123" s="85">
        <v>1648.2825295028586</v>
      </c>
      <c r="T123" s="85">
        <v>1619.806254059099</v>
      </c>
      <c r="U123" s="85">
        <v>1581.6537775871479</v>
      </c>
      <c r="V123" s="85">
        <v>1562.3642979104884</v>
      </c>
      <c r="W123" s="85">
        <v>1556.4985644832157</v>
      </c>
      <c r="X123" s="85">
        <v>1548.8191585988884</v>
      </c>
      <c r="Y123" s="85">
        <v>1508.8296315694472</v>
      </c>
      <c r="Z123" s="85">
        <v>1496.9924437255384</v>
      </c>
      <c r="AA123" s="85">
        <v>1466.6644293293502</v>
      </c>
      <c r="AB123" s="85">
        <v>1477.2278798996017</v>
      </c>
      <c r="AC123" s="85">
        <v>1471.7965036214227</v>
      </c>
      <c r="AD123" s="85">
        <v>1456.0281699843765</v>
      </c>
      <c r="AE123" s="85">
        <v>1460.8922547651853</v>
      </c>
      <c r="AF123" s="85">
        <v>1438.7658458079809</v>
      </c>
      <c r="AG123" s="85">
        <v>1432.6113864636106</v>
      </c>
      <c r="AH123" s="85">
        <v>1408.6158660974984</v>
      </c>
      <c r="AI123" s="85">
        <v>1380.6420069575743</v>
      </c>
      <c r="AJ123" s="85">
        <v>1354.5218033828016</v>
      </c>
      <c r="AK123" s="85">
        <v>1337.0218695170793</v>
      </c>
      <c r="AL123" s="85">
        <v>1339.5351695388645</v>
      </c>
      <c r="AM123" s="85">
        <v>1334.3999005823589</v>
      </c>
      <c r="AN123" s="85">
        <v>1327.3786585020737</v>
      </c>
      <c r="AO123" s="85">
        <v>1316.7051234494634</v>
      </c>
      <c r="AP123" s="85">
        <v>1307.8005632516456</v>
      </c>
      <c r="AQ123" s="85">
        <v>1286.4639775387961</v>
      </c>
      <c r="AR123" s="85">
        <v>1255.9312268790266</v>
      </c>
      <c r="AS123" s="85">
        <v>1167.9931189369026</v>
      </c>
      <c r="AT123" s="85">
        <v>1137.1034427747718</v>
      </c>
      <c r="AU123" s="85">
        <v>1055.4715582775734</v>
      </c>
      <c r="AV123" s="85">
        <v>1046.8079811660905</v>
      </c>
      <c r="AW123" s="85">
        <v>995.75661043338982</v>
      </c>
      <c r="AX123" s="85">
        <v>904.58699891332458</v>
      </c>
      <c r="AY123" s="85">
        <v>890.42317748315395</v>
      </c>
      <c r="AZ123" s="85">
        <v>828.79433374420546</v>
      </c>
    </row>
    <row r="124" spans="1:52" ht="12" customHeight="1" x14ac:dyDescent="0.45">
      <c r="A124" s="86" t="s">
        <v>20</v>
      </c>
      <c r="B124" s="48">
        <v>12.915764442166097</v>
      </c>
      <c r="C124" s="48">
        <v>21.861355283104022</v>
      </c>
      <c r="D124" s="48">
        <v>33.739809547455764</v>
      </c>
      <c r="E124" s="48">
        <v>19.834786815765707</v>
      </c>
      <c r="F124" s="48">
        <v>12.224834965653248</v>
      </c>
      <c r="G124" s="48">
        <v>16.272946400059919</v>
      </c>
      <c r="H124" s="48">
        <v>3.5056799427782459</v>
      </c>
      <c r="I124" s="48">
        <v>21.950436220604967</v>
      </c>
      <c r="J124" s="48">
        <v>24.037467963503058</v>
      </c>
      <c r="K124" s="48">
        <v>10.189733454789655</v>
      </c>
      <c r="L124" s="48">
        <v>4.8153571009326033</v>
      </c>
      <c r="M124" s="48">
        <v>15.62927200683048</v>
      </c>
      <c r="N124" s="48">
        <v>73.277053818642116</v>
      </c>
      <c r="O124" s="48">
        <v>71.64108296174517</v>
      </c>
      <c r="P124" s="48">
        <v>75.727936887234364</v>
      </c>
      <c r="Q124" s="48">
        <v>39.498542381728875</v>
      </c>
      <c r="R124" s="48">
        <v>40.606587404947845</v>
      </c>
      <c r="S124" s="48">
        <v>37.90398924607927</v>
      </c>
      <c r="T124" s="48">
        <v>36.124177361572166</v>
      </c>
      <c r="U124" s="48">
        <v>35.69766318129237</v>
      </c>
      <c r="V124" s="48">
        <v>35.709902274497082</v>
      </c>
      <c r="W124" s="48">
        <v>32.705659931622911</v>
      </c>
      <c r="X124" s="48">
        <v>32.28296794978035</v>
      </c>
      <c r="Y124" s="48">
        <v>32.072806724263074</v>
      </c>
      <c r="Z124" s="48">
        <v>32.160511796204652</v>
      </c>
      <c r="AA124" s="48">
        <v>32.495231548877598</v>
      </c>
      <c r="AB124" s="48">
        <v>31.469159706858655</v>
      </c>
      <c r="AC124" s="48">
        <v>27.53211062876413</v>
      </c>
      <c r="AD124" s="48">
        <v>28.254313697699253</v>
      </c>
      <c r="AE124" s="48">
        <v>28.252084869791446</v>
      </c>
      <c r="AF124" s="48">
        <v>23.217395112185425</v>
      </c>
      <c r="AG124" s="48">
        <v>23.289886787673115</v>
      </c>
      <c r="AH124" s="48">
        <v>19.521023842959071</v>
      </c>
      <c r="AI124" s="48">
        <v>18.053423099016193</v>
      </c>
      <c r="AJ124" s="48">
        <v>15.493832110462696</v>
      </c>
      <c r="AK124" s="48">
        <v>14.098867230226299</v>
      </c>
      <c r="AL124" s="48">
        <v>13.970517193923463</v>
      </c>
      <c r="AM124" s="48">
        <v>13.243082541354234</v>
      </c>
      <c r="AN124" s="48">
        <v>12.933255563649835</v>
      </c>
      <c r="AO124" s="48">
        <v>12.712292749982494</v>
      </c>
      <c r="AP124" s="48">
        <v>12.517024942065918</v>
      </c>
      <c r="AQ124" s="48">
        <v>10.641921290651455</v>
      </c>
      <c r="AR124" s="48">
        <v>9.8859732380500542</v>
      </c>
      <c r="AS124" s="48">
        <v>8.5464791703689205</v>
      </c>
      <c r="AT124" s="48">
        <v>8.0640634927431805</v>
      </c>
      <c r="AU124" s="48">
        <v>7.052216566681448</v>
      </c>
      <c r="AV124" s="48">
        <v>6.349027364437644</v>
      </c>
      <c r="AW124" s="48">
        <v>4.6806023382901261</v>
      </c>
      <c r="AX124" s="48">
        <v>3.9842624676158453</v>
      </c>
      <c r="AY124" s="48">
        <v>3.8201913963675489</v>
      </c>
      <c r="AZ124" s="48">
        <v>2.684764102341489</v>
      </c>
    </row>
    <row r="125" spans="1:52" ht="12" customHeight="1" x14ac:dyDescent="0.45">
      <c r="A125" s="86" t="s">
        <v>25</v>
      </c>
      <c r="B125" s="48">
        <v>313.17582000540204</v>
      </c>
      <c r="C125" s="48">
        <v>314.49508476819898</v>
      </c>
      <c r="D125" s="48">
        <v>371.0258532524868</v>
      </c>
      <c r="E125" s="48">
        <v>332.85248203258124</v>
      </c>
      <c r="F125" s="48">
        <v>350.20442569351809</v>
      </c>
      <c r="G125" s="48">
        <v>312.32495555964198</v>
      </c>
      <c r="H125" s="48">
        <v>327.34342842086056</v>
      </c>
      <c r="I125" s="48">
        <v>283.31003287647189</v>
      </c>
      <c r="J125" s="48">
        <v>238.77528888112192</v>
      </c>
      <c r="K125" s="48">
        <v>219.44868340824053</v>
      </c>
      <c r="L125" s="48">
        <v>238.55166321833443</v>
      </c>
      <c r="M125" s="48">
        <v>220.4716931313821</v>
      </c>
      <c r="N125" s="48">
        <v>200.78110382716144</v>
      </c>
      <c r="O125" s="48">
        <v>169.61396502061672</v>
      </c>
      <c r="P125" s="48">
        <v>145.13793502367116</v>
      </c>
      <c r="Q125" s="48">
        <v>210.92001056404919</v>
      </c>
      <c r="R125" s="48">
        <v>206.68471555711031</v>
      </c>
      <c r="S125" s="48">
        <v>198.85283002891148</v>
      </c>
      <c r="T125" s="48">
        <v>194.99581242948727</v>
      </c>
      <c r="U125" s="48">
        <v>188.45116450974473</v>
      </c>
      <c r="V125" s="48">
        <v>184.39796263361143</v>
      </c>
      <c r="W125" s="48">
        <v>183.36774104291828</v>
      </c>
      <c r="X125" s="48">
        <v>182.73628163589592</v>
      </c>
      <c r="Y125" s="48">
        <v>170.0351726003324</v>
      </c>
      <c r="Z125" s="48">
        <v>166.58424579535921</v>
      </c>
      <c r="AA125" s="48">
        <v>156.42598527198825</v>
      </c>
      <c r="AB125" s="48">
        <v>158.03133432684339</v>
      </c>
      <c r="AC125" s="48">
        <v>156.75326379376014</v>
      </c>
      <c r="AD125" s="48">
        <v>158.6216347584373</v>
      </c>
      <c r="AE125" s="48">
        <v>159.12134346446285</v>
      </c>
      <c r="AF125" s="48">
        <v>158.9542792617433</v>
      </c>
      <c r="AG125" s="48">
        <v>160.16522052719935</v>
      </c>
      <c r="AH125" s="48">
        <v>157.44708730404719</v>
      </c>
      <c r="AI125" s="48">
        <v>155.03212727556578</v>
      </c>
      <c r="AJ125" s="48">
        <v>150.9663450436843</v>
      </c>
      <c r="AK125" s="48">
        <v>149.2301897475065</v>
      </c>
      <c r="AL125" s="48">
        <v>149.37406150184711</v>
      </c>
      <c r="AM125" s="48">
        <v>148.85934405971815</v>
      </c>
      <c r="AN125" s="48">
        <v>147.77338680078572</v>
      </c>
      <c r="AO125" s="48">
        <v>146.18311119475587</v>
      </c>
      <c r="AP125" s="48">
        <v>144.75598539230614</v>
      </c>
      <c r="AQ125" s="48">
        <v>141.48478157930359</v>
      </c>
      <c r="AR125" s="48">
        <v>139.15465324213517</v>
      </c>
      <c r="AS125" s="48">
        <v>126.20644196834526</v>
      </c>
      <c r="AT125" s="48">
        <v>121.8514142704073</v>
      </c>
      <c r="AU125" s="48">
        <v>109.9443948759727</v>
      </c>
      <c r="AV125" s="48">
        <v>109.01074657688692</v>
      </c>
      <c r="AW125" s="48">
        <v>105.03792493975465</v>
      </c>
      <c r="AX125" s="48">
        <v>95.937879142739249</v>
      </c>
      <c r="AY125" s="48">
        <v>94.331492373612349</v>
      </c>
      <c r="AZ125" s="48">
        <v>89.771849996854584</v>
      </c>
    </row>
    <row r="126" spans="1:52" ht="12" customHeight="1" x14ac:dyDescent="0.45">
      <c r="A126" s="86" t="s">
        <v>49</v>
      </c>
      <c r="B126" s="48">
        <v>511.19022839959041</v>
      </c>
      <c r="C126" s="48">
        <v>672.13805149070026</v>
      </c>
      <c r="D126" s="48">
        <v>619.67112854135803</v>
      </c>
      <c r="E126" s="48">
        <v>557.24271153533221</v>
      </c>
      <c r="F126" s="48">
        <v>546.01108545607121</v>
      </c>
      <c r="G126" s="48">
        <v>683.04333823686591</v>
      </c>
      <c r="H126" s="48">
        <v>551.70105518184141</v>
      </c>
      <c r="I126" s="48">
        <v>696.42016200421858</v>
      </c>
      <c r="J126" s="48">
        <v>821.72976731562301</v>
      </c>
      <c r="K126" s="48">
        <v>762.95745290830189</v>
      </c>
      <c r="L126" s="48">
        <v>798.9966067255009</v>
      </c>
      <c r="M126" s="48">
        <v>698.53610420714051</v>
      </c>
      <c r="N126" s="48">
        <v>584.50572062576828</v>
      </c>
      <c r="O126" s="48">
        <v>588.06786366113533</v>
      </c>
      <c r="P126" s="48">
        <v>545.75698864003948</v>
      </c>
      <c r="Q126" s="48">
        <v>591.62947029217798</v>
      </c>
      <c r="R126" s="48">
        <v>584.36505143355521</v>
      </c>
      <c r="S126" s="48">
        <v>583.72050483739554</v>
      </c>
      <c r="T126" s="48">
        <v>574.62937217749322</v>
      </c>
      <c r="U126" s="48">
        <v>561.28745140520084</v>
      </c>
      <c r="V126" s="48">
        <v>554.61435491786119</v>
      </c>
      <c r="W126" s="48">
        <v>548.84493234687716</v>
      </c>
      <c r="X126" s="48">
        <v>543.23011065800119</v>
      </c>
      <c r="Y126" s="48">
        <v>515.69558709233195</v>
      </c>
      <c r="Z126" s="48">
        <v>511.37954407260509</v>
      </c>
      <c r="AA126" s="48">
        <v>486.41475964374615</v>
      </c>
      <c r="AB126" s="48">
        <v>488.81645299570772</v>
      </c>
      <c r="AC126" s="48">
        <v>486.00271243967808</v>
      </c>
      <c r="AD126" s="48">
        <v>451.25590558041523</v>
      </c>
      <c r="AE126" s="48">
        <v>453.61499869680364</v>
      </c>
      <c r="AF126" s="48">
        <v>436.61272965740386</v>
      </c>
      <c r="AG126" s="48">
        <v>433.79894540994559</v>
      </c>
      <c r="AH126" s="48">
        <v>420.61694492632489</v>
      </c>
      <c r="AI126" s="48">
        <v>404.28615448156359</v>
      </c>
      <c r="AJ126" s="48">
        <v>396.47756710915479</v>
      </c>
      <c r="AK126" s="48">
        <v>390.83418853782723</v>
      </c>
      <c r="AL126" s="48">
        <v>391.70720641675535</v>
      </c>
      <c r="AM126" s="48">
        <v>389.4782480735285</v>
      </c>
      <c r="AN126" s="48">
        <v>387.5049896847558</v>
      </c>
      <c r="AO126" s="48">
        <v>384.18552949292678</v>
      </c>
      <c r="AP126" s="48">
        <v>381.39606504000324</v>
      </c>
      <c r="AQ126" s="48">
        <v>369.10032940216769</v>
      </c>
      <c r="AR126" s="48">
        <v>357.46163925290995</v>
      </c>
      <c r="AS126" s="48">
        <v>321.63250345479815</v>
      </c>
      <c r="AT126" s="48">
        <v>313.05078725388319</v>
      </c>
      <c r="AU126" s="48">
        <v>280.37017370174368</v>
      </c>
      <c r="AV126" s="48">
        <v>275.89966030186883</v>
      </c>
      <c r="AW126" s="48">
        <v>259.81271550010638</v>
      </c>
      <c r="AX126" s="48">
        <v>211.56789544846876</v>
      </c>
      <c r="AY126" s="48">
        <v>207.26735144158263</v>
      </c>
      <c r="AZ126" s="48">
        <v>182.55404940717662</v>
      </c>
    </row>
    <row r="127" spans="1:52" ht="12" customHeight="1" x14ac:dyDescent="0.45">
      <c r="A127" s="86" t="s">
        <v>55</v>
      </c>
      <c r="B127" s="48">
        <v>57.132685334452084</v>
      </c>
      <c r="C127" s="48">
        <v>53.655982325063377</v>
      </c>
      <c r="D127" s="48">
        <v>21.324145829003786</v>
      </c>
      <c r="E127" s="48">
        <v>42.29167190389542</v>
      </c>
      <c r="F127" s="48">
        <v>20.14926926826357</v>
      </c>
      <c r="G127" s="48">
        <v>38.013819568619738</v>
      </c>
      <c r="H127" s="48">
        <v>54.021128467765074</v>
      </c>
      <c r="I127" s="48">
        <v>41.140090266646666</v>
      </c>
      <c r="J127" s="48">
        <v>46.60421396283909</v>
      </c>
      <c r="K127" s="48">
        <v>45.773870836544468</v>
      </c>
      <c r="L127" s="48">
        <v>88.296087029090145</v>
      </c>
      <c r="M127" s="48">
        <v>58.316576185946857</v>
      </c>
      <c r="N127" s="48">
        <v>11.22563713088053</v>
      </c>
      <c r="O127" s="48">
        <v>6.6688678747211503</v>
      </c>
      <c r="P127" s="48">
        <v>10.742662883697367</v>
      </c>
      <c r="Q127" s="48">
        <v>12.249658598930973</v>
      </c>
      <c r="R127" s="48">
        <v>12.533019825159236</v>
      </c>
      <c r="S127" s="48">
        <v>12.487524337633509</v>
      </c>
      <c r="T127" s="48">
        <v>12.132777236408479</v>
      </c>
      <c r="U127" s="48">
        <v>11.872494912159706</v>
      </c>
      <c r="V127" s="48">
        <v>11.75965561091035</v>
      </c>
      <c r="W127" s="48">
        <v>11.49163540855899</v>
      </c>
      <c r="X127" s="48">
        <v>11.364290378657314</v>
      </c>
      <c r="Y127" s="48">
        <v>11.234227508073852</v>
      </c>
      <c r="Z127" s="48">
        <v>11.194197044579315</v>
      </c>
      <c r="AA127" s="48">
        <v>11.306596206951882</v>
      </c>
      <c r="AB127" s="48">
        <v>10.908366990167872</v>
      </c>
      <c r="AC127" s="48">
        <v>10.358033806117922</v>
      </c>
      <c r="AD127" s="48">
        <v>10.517442611604691</v>
      </c>
      <c r="AE127" s="48">
        <v>10.512238091058579</v>
      </c>
      <c r="AF127" s="48">
        <v>9.9766010346131093</v>
      </c>
      <c r="AG127" s="48">
        <v>9.9460453498734562</v>
      </c>
      <c r="AH127" s="48">
        <v>8.3481729573569456</v>
      </c>
      <c r="AI127" s="48">
        <v>7.7506836485346398</v>
      </c>
      <c r="AJ127" s="48">
        <v>6.4547277285788089</v>
      </c>
      <c r="AK127" s="48">
        <v>5.7719676485597446</v>
      </c>
      <c r="AL127" s="48">
        <v>5.7528972044325055</v>
      </c>
      <c r="AM127" s="48">
        <v>5.4741530135863963</v>
      </c>
      <c r="AN127" s="48">
        <v>5.3559823158792907</v>
      </c>
      <c r="AO127" s="48">
        <v>5.2691221766067162</v>
      </c>
      <c r="AP127" s="48">
        <v>5.1965367610365938</v>
      </c>
      <c r="AQ127" s="48">
        <v>4.7614299108492846</v>
      </c>
      <c r="AR127" s="48">
        <v>4.3783921272974933</v>
      </c>
      <c r="AS127" s="48">
        <v>3.6275776599824603</v>
      </c>
      <c r="AT127" s="48">
        <v>3.285370685916476</v>
      </c>
      <c r="AU127" s="48">
        <v>2.8797559804326451</v>
      </c>
      <c r="AV127" s="48">
        <v>2.6192367929778779</v>
      </c>
      <c r="AW127" s="48">
        <v>2.2701719787543726</v>
      </c>
      <c r="AX127" s="48">
        <v>2.1111975411673294</v>
      </c>
      <c r="AY127" s="48">
        <v>2.0560304856405645</v>
      </c>
      <c r="AZ127" s="48">
        <v>1.8768812477951167</v>
      </c>
    </row>
    <row r="128" spans="1:52" ht="12" customHeight="1" x14ac:dyDescent="0.45">
      <c r="A128" s="86" t="s">
        <v>50</v>
      </c>
      <c r="B128" s="48">
        <v>790.39382876853972</v>
      </c>
      <c r="C128" s="48">
        <v>749.80635098613311</v>
      </c>
      <c r="D128" s="48">
        <v>600.17939516329147</v>
      </c>
      <c r="E128" s="48">
        <v>992.15507060226707</v>
      </c>
      <c r="F128" s="48">
        <v>942.95495584681134</v>
      </c>
      <c r="G128" s="48">
        <v>1010.5569520452491</v>
      </c>
      <c r="H128" s="48">
        <v>728.40523954466869</v>
      </c>
      <c r="I128" s="48">
        <v>680.8836223162433</v>
      </c>
      <c r="J128" s="48">
        <v>950.27178445152629</v>
      </c>
      <c r="K128" s="48">
        <v>557.07802447866493</v>
      </c>
      <c r="L128" s="48">
        <v>695.49539224404816</v>
      </c>
      <c r="M128" s="48">
        <v>880.52945012546877</v>
      </c>
      <c r="N128" s="48">
        <v>942.88628761688324</v>
      </c>
      <c r="O128" s="48">
        <v>968.83259179330469</v>
      </c>
      <c r="P128" s="48">
        <v>994.59701020433215</v>
      </c>
      <c r="Q128" s="48">
        <v>834.31267377132167</v>
      </c>
      <c r="R128" s="48">
        <v>825.3319150082998</v>
      </c>
      <c r="S128" s="48">
        <v>815.31768105283868</v>
      </c>
      <c r="T128" s="48">
        <v>801.92411485413777</v>
      </c>
      <c r="U128" s="48">
        <v>784.34500357875015</v>
      </c>
      <c r="V128" s="48">
        <v>775.88242247360847</v>
      </c>
      <c r="W128" s="48">
        <v>780.08859575323834</v>
      </c>
      <c r="X128" s="48">
        <v>779.20550797655358</v>
      </c>
      <c r="Y128" s="48">
        <v>779.79183764444588</v>
      </c>
      <c r="Z128" s="48">
        <v>775.67394501679007</v>
      </c>
      <c r="AA128" s="48">
        <v>780.02185665778643</v>
      </c>
      <c r="AB128" s="48">
        <v>788.00256588002389</v>
      </c>
      <c r="AC128" s="48">
        <v>791.15038295310239</v>
      </c>
      <c r="AD128" s="48">
        <v>807.37887333622007</v>
      </c>
      <c r="AE128" s="48">
        <v>809.39158964306876</v>
      </c>
      <c r="AF128" s="48">
        <v>810.00484074203541</v>
      </c>
      <c r="AG128" s="48">
        <v>805.41128838891916</v>
      </c>
      <c r="AH128" s="48">
        <v>802.68263706681046</v>
      </c>
      <c r="AI128" s="48">
        <v>795.51961845289418</v>
      </c>
      <c r="AJ128" s="48">
        <v>785.12933139092104</v>
      </c>
      <c r="AK128" s="48">
        <v>777.08665635295949</v>
      </c>
      <c r="AL128" s="48">
        <v>778.73048722190595</v>
      </c>
      <c r="AM128" s="48">
        <v>777.34507289417161</v>
      </c>
      <c r="AN128" s="48">
        <v>773.81104413700302</v>
      </c>
      <c r="AO128" s="48">
        <v>768.35506783519156</v>
      </c>
      <c r="AP128" s="48">
        <v>763.93495111623361</v>
      </c>
      <c r="AQ128" s="48">
        <v>760.47551535582409</v>
      </c>
      <c r="AR128" s="48">
        <v>745.05056901863395</v>
      </c>
      <c r="AS128" s="48">
        <v>707.9801166834078</v>
      </c>
      <c r="AT128" s="48">
        <v>690.85180707182178</v>
      </c>
      <c r="AU128" s="48">
        <v>655.22501715274302</v>
      </c>
      <c r="AV128" s="48">
        <v>652.92931012991914</v>
      </c>
      <c r="AW128" s="48">
        <v>623.95519567648432</v>
      </c>
      <c r="AX128" s="48">
        <v>590.98576431333345</v>
      </c>
      <c r="AY128" s="48">
        <v>582.9481117859508</v>
      </c>
      <c r="AZ128" s="48">
        <v>551.90678899003763</v>
      </c>
    </row>
    <row r="129" spans="1:52" ht="12" customHeight="1" x14ac:dyDescent="0.45">
      <c r="A129" s="84" t="s">
        <v>150</v>
      </c>
      <c r="B129" s="85">
        <v>308.08721196575647</v>
      </c>
      <c r="C129" s="85">
        <v>343.79459764911718</v>
      </c>
      <c r="D129" s="85">
        <v>338.14321416305449</v>
      </c>
      <c r="E129" s="85">
        <v>357.483721742841</v>
      </c>
      <c r="F129" s="85">
        <v>371.32253840245448</v>
      </c>
      <c r="G129" s="85">
        <v>402.14906213816562</v>
      </c>
      <c r="H129" s="85">
        <v>345.48065556244603</v>
      </c>
      <c r="I129" s="85">
        <v>350.45632214287025</v>
      </c>
      <c r="J129" s="85">
        <v>395.36880327001785</v>
      </c>
      <c r="K129" s="85">
        <v>320.01349192161388</v>
      </c>
      <c r="L129" s="85">
        <v>352.46019055241271</v>
      </c>
      <c r="M129" s="85">
        <v>357.28919985952547</v>
      </c>
      <c r="N129" s="85">
        <v>368.99774228598892</v>
      </c>
      <c r="O129" s="85">
        <v>400.49218395961071</v>
      </c>
      <c r="P129" s="85">
        <v>414.49930365205739</v>
      </c>
      <c r="Q129" s="85">
        <v>414.54736591512176</v>
      </c>
      <c r="R129" s="85">
        <v>417.71339140909862</v>
      </c>
      <c r="S129" s="85">
        <v>414.69257155838511</v>
      </c>
      <c r="T129" s="85">
        <v>408.91962735821437</v>
      </c>
      <c r="U129" s="85">
        <v>404.80107883973602</v>
      </c>
      <c r="V129" s="85">
        <v>404.38064787771225</v>
      </c>
      <c r="W129" s="85">
        <v>403.2725328215115</v>
      </c>
      <c r="X129" s="85">
        <v>402.21523461204231</v>
      </c>
      <c r="Y129" s="85">
        <v>399.70145050649097</v>
      </c>
      <c r="Z129" s="85">
        <v>397.22821055602162</v>
      </c>
      <c r="AA129" s="85">
        <v>395.99912104410015</v>
      </c>
      <c r="AB129" s="85">
        <v>399.22657438378877</v>
      </c>
      <c r="AC129" s="85">
        <v>398.42936280660376</v>
      </c>
      <c r="AD129" s="85">
        <v>394.75749357333046</v>
      </c>
      <c r="AE129" s="85">
        <v>396.88604813572482</v>
      </c>
      <c r="AF129" s="85">
        <v>390.78418766314928</v>
      </c>
      <c r="AG129" s="85">
        <v>389.69392481583685</v>
      </c>
      <c r="AH129" s="85">
        <v>386.0055994827232</v>
      </c>
      <c r="AI129" s="85">
        <v>372.81385651478644</v>
      </c>
      <c r="AJ129" s="85">
        <v>370.4191590933238</v>
      </c>
      <c r="AK129" s="85">
        <v>366.93161591846837</v>
      </c>
      <c r="AL129" s="85">
        <v>367.06702431973463</v>
      </c>
      <c r="AM129" s="85">
        <v>365.19204923902004</v>
      </c>
      <c r="AN129" s="85">
        <v>363.63693115829153</v>
      </c>
      <c r="AO129" s="85">
        <v>361.17212050064353</v>
      </c>
      <c r="AP129" s="85">
        <v>358.71518289807256</v>
      </c>
      <c r="AQ129" s="85">
        <v>350.56416687780518</v>
      </c>
      <c r="AR129" s="85">
        <v>341.2133090348803</v>
      </c>
      <c r="AS129" s="85">
        <v>328.62987566700639</v>
      </c>
      <c r="AT129" s="85">
        <v>319.44286654126307</v>
      </c>
      <c r="AU129" s="85">
        <v>307.90888280577974</v>
      </c>
      <c r="AV129" s="85">
        <v>307.47818874781689</v>
      </c>
      <c r="AW129" s="85">
        <v>301.52633124657575</v>
      </c>
      <c r="AX129" s="85">
        <v>287.64775735893392</v>
      </c>
      <c r="AY129" s="85">
        <v>286.95435666027731</v>
      </c>
      <c r="AZ129" s="85">
        <v>276.73326192219253</v>
      </c>
    </row>
    <row r="130" spans="1:52" ht="12" customHeight="1" x14ac:dyDescent="0.45">
      <c r="A130" s="191" t="s">
        <v>20</v>
      </c>
      <c r="B130" s="88">
        <v>47.11946784180391</v>
      </c>
      <c r="C130" s="88">
        <v>48.353399765025948</v>
      </c>
      <c r="D130" s="88">
        <v>37.854025765719186</v>
      </c>
      <c r="E130" s="88">
        <v>58.187643503806235</v>
      </c>
      <c r="F130" s="88">
        <v>53.060106859047046</v>
      </c>
      <c r="G130" s="88">
        <v>91.861128621223187</v>
      </c>
      <c r="H130" s="88">
        <v>67.568085060198314</v>
      </c>
      <c r="I130" s="88">
        <v>75.872103663664561</v>
      </c>
      <c r="J130" s="88">
        <v>102.52755047158662</v>
      </c>
      <c r="K130" s="88">
        <v>81.450389274574505</v>
      </c>
      <c r="L130" s="88">
        <v>96.56958077498561</v>
      </c>
      <c r="M130" s="88">
        <v>120.1309984117724</v>
      </c>
      <c r="N130" s="88">
        <v>127.32191878902663</v>
      </c>
      <c r="O130" s="88">
        <v>155.20420727239593</v>
      </c>
      <c r="P130" s="88">
        <v>174.65270049290325</v>
      </c>
      <c r="Q130" s="88">
        <v>147.19306112399943</v>
      </c>
      <c r="R130" s="88">
        <v>150.7171619129148</v>
      </c>
      <c r="S130" s="88">
        <v>150.6190515251306</v>
      </c>
      <c r="T130" s="88">
        <v>145.44695152302552</v>
      </c>
      <c r="U130" s="88">
        <v>141.87628549323199</v>
      </c>
      <c r="V130" s="88">
        <v>139.60872969463941</v>
      </c>
      <c r="W130" s="88">
        <v>139.20948178140856</v>
      </c>
      <c r="X130" s="88">
        <v>136.04431772329494</v>
      </c>
      <c r="Y130" s="88">
        <v>135.82048642397135</v>
      </c>
      <c r="Z130" s="88">
        <v>132.74480565469048</v>
      </c>
      <c r="AA130" s="88">
        <v>130.08965371291777</v>
      </c>
      <c r="AB130" s="88">
        <v>130.57772120016469</v>
      </c>
      <c r="AC130" s="88">
        <v>126.37922793759901</v>
      </c>
      <c r="AD130" s="88">
        <v>114.87772088846725</v>
      </c>
      <c r="AE130" s="88">
        <v>114.98766494454946</v>
      </c>
      <c r="AF130" s="88">
        <v>105.9202253017007</v>
      </c>
      <c r="AG130" s="88">
        <v>103.17331875615747</v>
      </c>
      <c r="AH130" s="88">
        <v>97.94934788678222</v>
      </c>
      <c r="AI130" s="88">
        <v>73.915607862188935</v>
      </c>
      <c r="AJ130" s="88">
        <v>70.109925689943253</v>
      </c>
      <c r="AK130" s="88">
        <v>66.166728679979641</v>
      </c>
      <c r="AL130" s="88">
        <v>64.936160653789443</v>
      </c>
      <c r="AM130" s="88">
        <v>62.213724813835213</v>
      </c>
      <c r="AN130" s="88">
        <v>60.603506531815036</v>
      </c>
      <c r="AO130" s="88">
        <v>59.103506242292482</v>
      </c>
      <c r="AP130" s="88">
        <v>57.8100630562841</v>
      </c>
      <c r="AQ130" s="88">
        <v>54.247567844057244</v>
      </c>
      <c r="AR130" s="88">
        <v>50.821884636118853</v>
      </c>
      <c r="AS130" s="88">
        <v>45.820953568015199</v>
      </c>
      <c r="AT130" s="88">
        <v>42.895136903195159</v>
      </c>
      <c r="AU130" s="88">
        <v>37.162024359676046</v>
      </c>
      <c r="AV130" s="88">
        <v>35.715783805301555</v>
      </c>
      <c r="AW130" s="88">
        <v>31.223388445375313</v>
      </c>
      <c r="AX130" s="88">
        <v>18.790135185743672</v>
      </c>
      <c r="AY130" s="88">
        <v>17.325616070071089</v>
      </c>
      <c r="AZ130" s="88">
        <v>12.220321980554138</v>
      </c>
    </row>
    <row r="131" spans="1:52" ht="12" customHeight="1" x14ac:dyDescent="0.45">
      <c r="A131" s="191" t="s">
        <v>24</v>
      </c>
      <c r="B131" s="88">
        <v>0</v>
      </c>
      <c r="C131" s="88">
        <v>0</v>
      </c>
      <c r="D131" s="88">
        <v>0</v>
      </c>
      <c r="E131" s="88">
        <v>0</v>
      </c>
      <c r="F131" s="88">
        <v>0</v>
      </c>
      <c r="G131" s="88">
        <v>0</v>
      </c>
      <c r="H131" s="88">
        <v>0</v>
      </c>
      <c r="I131" s="88">
        <v>0</v>
      </c>
      <c r="J131" s="88">
        <v>0</v>
      </c>
      <c r="K131" s="88">
        <v>0</v>
      </c>
      <c r="L131" s="88">
        <v>0</v>
      </c>
      <c r="M131" s="88">
        <v>0</v>
      </c>
      <c r="N131" s="88">
        <v>0</v>
      </c>
      <c r="O131" s="88">
        <v>0</v>
      </c>
      <c r="P131" s="88">
        <v>0</v>
      </c>
      <c r="Q131" s="88">
        <v>0</v>
      </c>
      <c r="R131" s="88">
        <v>0</v>
      </c>
      <c r="S131" s="88">
        <v>0</v>
      </c>
      <c r="T131" s="88">
        <v>0</v>
      </c>
      <c r="U131" s="88">
        <v>0</v>
      </c>
      <c r="V131" s="88">
        <v>0</v>
      </c>
      <c r="W131" s="88">
        <v>0</v>
      </c>
      <c r="X131" s="88">
        <v>0</v>
      </c>
      <c r="Y131" s="88">
        <v>0</v>
      </c>
      <c r="Z131" s="88">
        <v>0</v>
      </c>
      <c r="AA131" s="88">
        <v>0</v>
      </c>
      <c r="AB131" s="88">
        <v>0</v>
      </c>
      <c r="AC131" s="88">
        <v>0</v>
      </c>
      <c r="AD131" s="88">
        <v>0</v>
      </c>
      <c r="AE131" s="88">
        <v>0</v>
      </c>
      <c r="AF131" s="88">
        <v>0</v>
      </c>
      <c r="AG131" s="88">
        <v>0</v>
      </c>
      <c r="AH131" s="88">
        <v>0</v>
      </c>
      <c r="AI131" s="88">
        <v>0</v>
      </c>
      <c r="AJ131" s="88">
        <v>0</v>
      </c>
      <c r="AK131" s="88">
        <v>0</v>
      </c>
      <c r="AL131" s="88">
        <v>0</v>
      </c>
      <c r="AM131" s="88">
        <v>0</v>
      </c>
      <c r="AN131" s="88">
        <v>0</v>
      </c>
      <c r="AO131" s="88">
        <v>0</v>
      </c>
      <c r="AP131" s="88">
        <v>0</v>
      </c>
      <c r="AQ131" s="88">
        <v>0</v>
      </c>
      <c r="AR131" s="88">
        <v>0</v>
      </c>
      <c r="AS131" s="88">
        <v>0</v>
      </c>
      <c r="AT131" s="88">
        <v>0</v>
      </c>
      <c r="AU131" s="88">
        <v>0</v>
      </c>
      <c r="AV131" s="88">
        <v>0</v>
      </c>
      <c r="AW131" s="88">
        <v>0</v>
      </c>
      <c r="AX131" s="88">
        <v>0</v>
      </c>
      <c r="AY131" s="88">
        <v>0</v>
      </c>
      <c r="AZ131" s="88">
        <v>0</v>
      </c>
    </row>
    <row r="132" spans="1:52" ht="12" customHeight="1" x14ac:dyDescent="0.45">
      <c r="A132" s="191" t="s">
        <v>25</v>
      </c>
      <c r="B132" s="88">
        <v>0</v>
      </c>
      <c r="C132" s="88">
        <v>0</v>
      </c>
      <c r="D132" s="88">
        <v>0</v>
      </c>
      <c r="E132" s="88">
        <v>0</v>
      </c>
      <c r="F132" s="88">
        <v>0</v>
      </c>
      <c r="G132" s="88">
        <v>0</v>
      </c>
      <c r="H132" s="88">
        <v>0</v>
      </c>
      <c r="I132" s="88">
        <v>0</v>
      </c>
      <c r="J132" s="88">
        <v>0</v>
      </c>
      <c r="K132" s="88">
        <v>0</v>
      </c>
      <c r="L132" s="88">
        <v>0</v>
      </c>
      <c r="M132" s="88">
        <v>1.7763568394002495E-15</v>
      </c>
      <c r="N132" s="88">
        <v>0</v>
      </c>
      <c r="O132" s="88">
        <v>0</v>
      </c>
      <c r="P132" s="88">
        <v>7.1054273576010011E-15</v>
      </c>
      <c r="Q132" s="88">
        <v>0</v>
      </c>
      <c r="R132" s="88">
        <v>2.2455712498448463E-4</v>
      </c>
      <c r="S132" s="88">
        <v>7.9283766487740347E-4</v>
      </c>
      <c r="T132" s="88">
        <v>1.1840636700958345E-3</v>
      </c>
      <c r="U132" s="88">
        <v>1.6895257457591145E-3</v>
      </c>
      <c r="V132" s="88">
        <v>2.1250564443121333E-3</v>
      </c>
      <c r="W132" s="88">
        <v>3.3654498837500609E-3</v>
      </c>
      <c r="X132" s="88">
        <v>4.3112640520317907E-3</v>
      </c>
      <c r="Y132" s="88">
        <v>6.7521279874994148E-3</v>
      </c>
      <c r="Z132" s="88">
        <v>7.6847971947190544E-3</v>
      </c>
      <c r="AA132" s="88">
        <v>9.6630819548647068E-3</v>
      </c>
      <c r="AB132" s="88">
        <v>9.9324415717150782E-3</v>
      </c>
      <c r="AC132" s="88">
        <v>1.0860696610812719E-2</v>
      </c>
      <c r="AD132" s="88">
        <v>1.2641914839498595E-2</v>
      </c>
      <c r="AE132" s="88">
        <v>1.282990350757582E-2</v>
      </c>
      <c r="AF132" s="88">
        <v>1.3876735489144549E-2</v>
      </c>
      <c r="AG132" s="88">
        <v>1.4312577307402164E-2</v>
      </c>
      <c r="AH132" s="88">
        <v>1.4967813721577961E-2</v>
      </c>
      <c r="AI132" s="88">
        <v>1.5910020260256397E-2</v>
      </c>
      <c r="AJ132" s="88">
        <v>1.6218914836926626E-2</v>
      </c>
      <c r="AK132" s="88">
        <v>1.6366985610113186E-2</v>
      </c>
      <c r="AL132" s="88">
        <v>1.6236698104537147E-2</v>
      </c>
      <c r="AM132" s="88">
        <v>1.5795477458869684E-2</v>
      </c>
      <c r="AN132" s="88">
        <v>1.5457722030329074E-2</v>
      </c>
      <c r="AO132" s="88">
        <v>1.5015749042714443E-2</v>
      </c>
      <c r="AP132" s="88">
        <v>1.4638000869154504E-2</v>
      </c>
      <c r="AQ132" s="88">
        <v>1.3705521533563279E-2</v>
      </c>
      <c r="AR132" s="88">
        <v>1.2874811939093771E-2</v>
      </c>
      <c r="AS132" s="88">
        <v>1.0996590972033954E-2</v>
      </c>
      <c r="AT132" s="88">
        <v>1.0145397632923041E-2</v>
      </c>
      <c r="AU132" s="88">
        <v>8.4918381105398115E-3</v>
      </c>
      <c r="AV132" s="88">
        <v>8.2586174415748888E-3</v>
      </c>
      <c r="AW132" s="88">
        <v>7.4089249735828601E-3</v>
      </c>
      <c r="AX132" s="88">
        <v>5.7776658261294118E-3</v>
      </c>
      <c r="AY132" s="88">
        <v>5.5398070236095266E-3</v>
      </c>
      <c r="AZ132" s="88">
        <v>4.5571898875805096E-3</v>
      </c>
    </row>
    <row r="133" spans="1:52" ht="12" customHeight="1" x14ac:dyDescent="0.45">
      <c r="A133" s="191" t="s">
        <v>49</v>
      </c>
      <c r="B133" s="88">
        <v>2.3067390071624925E-17</v>
      </c>
      <c r="C133" s="88">
        <v>3.4929047517609704E-16</v>
      </c>
      <c r="D133" s="88">
        <v>1.1464349921604295E-2</v>
      </c>
      <c r="E133" s="88">
        <v>2.0919791508798111E-2</v>
      </c>
      <c r="F133" s="88">
        <v>7.4156517168312347E-3</v>
      </c>
      <c r="G133" s="88">
        <v>5.2267449323989981E-16</v>
      </c>
      <c r="H133" s="88">
        <v>1.171518459909878E-15</v>
      </c>
      <c r="I133" s="88">
        <v>2.0395854087041195E-17</v>
      </c>
      <c r="J133" s="88">
        <v>0</v>
      </c>
      <c r="K133" s="88">
        <v>7.9768030876789474E-16</v>
      </c>
      <c r="L133" s="88">
        <v>1.2573317059177946E-16</v>
      </c>
      <c r="M133" s="88">
        <v>0.31374816072553241</v>
      </c>
      <c r="N133" s="88">
        <v>4.8518584649927581E-2</v>
      </c>
      <c r="O133" s="88">
        <v>1.9174008292510032</v>
      </c>
      <c r="P133" s="88">
        <v>2.7519649509693496</v>
      </c>
      <c r="Q133" s="88">
        <v>4.3274380066738498</v>
      </c>
      <c r="R133" s="88">
        <v>4.2917493696842275</v>
      </c>
      <c r="S133" s="88">
        <v>4.3289178344058685</v>
      </c>
      <c r="T133" s="88">
        <v>4.3215782849821336</v>
      </c>
      <c r="U133" s="88">
        <v>4.2935751788410581</v>
      </c>
      <c r="V133" s="88">
        <v>4.2751322258573206</v>
      </c>
      <c r="W133" s="88">
        <v>4.0432885626568007</v>
      </c>
      <c r="X133" s="88">
        <v>4.0498298234233046</v>
      </c>
      <c r="Y133" s="88">
        <v>3.0424367006159678</v>
      </c>
      <c r="Z133" s="88">
        <v>3.0920241052535768</v>
      </c>
      <c r="AA133" s="88">
        <v>2.6137899217710134</v>
      </c>
      <c r="AB133" s="88">
        <v>2.6397271895615853</v>
      </c>
      <c r="AC133" s="88">
        <v>2.6903474339104814</v>
      </c>
      <c r="AD133" s="88">
        <v>2.8094796873437984</v>
      </c>
      <c r="AE133" s="88">
        <v>2.8237961825174152</v>
      </c>
      <c r="AF133" s="88">
        <v>2.8755012015022334</v>
      </c>
      <c r="AG133" s="88">
        <v>2.9080698183099365</v>
      </c>
      <c r="AH133" s="88">
        <v>2.9439901618752282</v>
      </c>
      <c r="AI133" s="88">
        <v>2.9735338854557605</v>
      </c>
      <c r="AJ133" s="88">
        <v>2.9444431834687199</v>
      </c>
      <c r="AK133" s="88">
        <v>2.945975861534325</v>
      </c>
      <c r="AL133" s="88">
        <v>2.9479287047131932</v>
      </c>
      <c r="AM133" s="88">
        <v>2.9328689258620777</v>
      </c>
      <c r="AN133" s="88">
        <v>2.9158318628217139</v>
      </c>
      <c r="AO133" s="88">
        <v>2.8948392304521806</v>
      </c>
      <c r="AP133" s="88">
        <v>2.8781235475730145</v>
      </c>
      <c r="AQ133" s="88">
        <v>2.5729999732876316</v>
      </c>
      <c r="AR133" s="88">
        <v>2.498005286067543</v>
      </c>
      <c r="AS133" s="88">
        <v>1.5973321073524815</v>
      </c>
      <c r="AT133" s="88">
        <v>1.5548976206318177</v>
      </c>
      <c r="AU133" s="88">
        <v>1.0628712645072649</v>
      </c>
      <c r="AV133" s="88">
        <v>1.0341557354259547</v>
      </c>
      <c r="AW133" s="88">
        <v>0.98306854542098021</v>
      </c>
      <c r="AX133" s="88">
        <v>0.87518652451020162</v>
      </c>
      <c r="AY133" s="88">
        <v>0.84796907558006018</v>
      </c>
      <c r="AZ133" s="88">
        <v>0.79468169820743695</v>
      </c>
    </row>
    <row r="134" spans="1:52" ht="12" customHeight="1" x14ac:dyDescent="0.45">
      <c r="A134" s="191" t="s">
        <v>55</v>
      </c>
      <c r="B134" s="88">
        <v>192.51612936294558</v>
      </c>
      <c r="C134" s="88">
        <v>212.29108974489242</v>
      </c>
      <c r="D134" s="88">
        <v>225.83248087765386</v>
      </c>
      <c r="E134" s="88">
        <v>229.45513429858437</v>
      </c>
      <c r="F134" s="88">
        <v>196.80856937519536</v>
      </c>
      <c r="G134" s="88">
        <v>175.17835397360548</v>
      </c>
      <c r="H134" s="88">
        <v>170.81524396098803</v>
      </c>
      <c r="I134" s="88">
        <v>140.3904864729661</v>
      </c>
      <c r="J134" s="88">
        <v>154.5364098437847</v>
      </c>
      <c r="K134" s="88">
        <v>145.35855778741026</v>
      </c>
      <c r="L134" s="88">
        <v>137.94213253836989</v>
      </c>
      <c r="M134" s="88">
        <v>104.24060642144364</v>
      </c>
      <c r="N134" s="88">
        <v>97.903251153739362</v>
      </c>
      <c r="O134" s="88">
        <v>76.562220335323715</v>
      </c>
      <c r="P134" s="88">
        <v>43.890315637856958</v>
      </c>
      <c r="Q134" s="88">
        <v>38.245261713371654</v>
      </c>
      <c r="R134" s="88">
        <v>38.759014420032493</v>
      </c>
      <c r="S134" s="88">
        <v>37.894641916742181</v>
      </c>
      <c r="T134" s="88">
        <v>37.218937568513347</v>
      </c>
      <c r="U134" s="88">
        <v>36.368174991236899</v>
      </c>
      <c r="V134" s="88">
        <v>35.813215310870035</v>
      </c>
      <c r="W134" s="88">
        <v>34.563045028104852</v>
      </c>
      <c r="X134" s="88">
        <v>33.608419903135264</v>
      </c>
      <c r="Y134" s="88">
        <v>32.36182166700776</v>
      </c>
      <c r="Z134" s="88">
        <v>31.490959458417656</v>
      </c>
      <c r="AA134" s="88">
        <v>30.709549467206575</v>
      </c>
      <c r="AB134" s="88">
        <v>30.706795724306453</v>
      </c>
      <c r="AC134" s="88">
        <v>29.618476214547442</v>
      </c>
      <c r="AD134" s="88">
        <v>25.992773561075303</v>
      </c>
      <c r="AE134" s="88">
        <v>25.717874509510079</v>
      </c>
      <c r="AF134" s="88">
        <v>23.656748808245876</v>
      </c>
      <c r="AG134" s="88">
        <v>22.797297347473215</v>
      </c>
      <c r="AH134" s="88">
        <v>17.07753792669244</v>
      </c>
      <c r="AI134" s="88">
        <v>12.999138755604864</v>
      </c>
      <c r="AJ134" s="88">
        <v>11.899668110055602</v>
      </c>
      <c r="AK134" s="88">
        <v>11.250897638178499</v>
      </c>
      <c r="AL134" s="88">
        <v>11.168070719653981</v>
      </c>
      <c r="AM134" s="88">
        <v>10.924476908876308</v>
      </c>
      <c r="AN134" s="88">
        <v>10.751968253955646</v>
      </c>
      <c r="AO134" s="88">
        <v>10.545159081972681</v>
      </c>
      <c r="AP134" s="88">
        <v>10.357497531513291</v>
      </c>
      <c r="AQ134" s="88">
        <v>9.2280232876005499</v>
      </c>
      <c r="AR134" s="88">
        <v>8.5154244228845908</v>
      </c>
      <c r="AS134" s="88">
        <v>7.900585534903759</v>
      </c>
      <c r="AT134" s="88">
        <v>7.3517559588843504</v>
      </c>
      <c r="AU134" s="88">
        <v>6.8860179731147264</v>
      </c>
      <c r="AV134" s="88">
        <v>6.647402140696383</v>
      </c>
      <c r="AW134" s="88">
        <v>6.014579976828176</v>
      </c>
      <c r="AX134" s="88">
        <v>4.0792063740080584</v>
      </c>
      <c r="AY134" s="88">
        <v>3.7786504106401231</v>
      </c>
      <c r="AZ134" s="88">
        <v>3.1228168359045139</v>
      </c>
    </row>
    <row r="135" spans="1:52" ht="12" customHeight="1" x14ac:dyDescent="0.45">
      <c r="A135" s="191" t="s">
        <v>67</v>
      </c>
      <c r="B135" s="88">
        <v>0</v>
      </c>
      <c r="C135" s="88">
        <v>0</v>
      </c>
      <c r="D135" s="88">
        <v>0</v>
      </c>
      <c r="E135" s="88">
        <v>0</v>
      </c>
      <c r="F135" s="88">
        <v>0</v>
      </c>
      <c r="G135" s="88">
        <v>0</v>
      </c>
      <c r="H135" s="88">
        <v>0</v>
      </c>
      <c r="I135" s="88">
        <v>0</v>
      </c>
      <c r="J135" s="88">
        <v>0</v>
      </c>
      <c r="K135" s="88">
        <v>0</v>
      </c>
      <c r="L135" s="88">
        <v>0</v>
      </c>
      <c r="M135" s="88">
        <v>0</v>
      </c>
      <c r="N135" s="88">
        <v>0</v>
      </c>
      <c r="O135" s="88">
        <v>0</v>
      </c>
      <c r="P135" s="88">
        <v>0</v>
      </c>
      <c r="Q135" s="88">
        <v>0</v>
      </c>
      <c r="R135" s="88">
        <v>7.852953560136995E-6</v>
      </c>
      <c r="S135" s="88">
        <v>2.495377997382801E-5</v>
      </c>
      <c r="T135" s="88">
        <v>3.4694472849449649E-5</v>
      </c>
      <c r="U135" s="88">
        <v>4.5856442958979185E-5</v>
      </c>
      <c r="V135" s="88">
        <v>5.4625726866966444E-5</v>
      </c>
      <c r="W135" s="88">
        <v>8.0424327880818295E-5</v>
      </c>
      <c r="X135" s="88">
        <v>9.8409930646310679E-5</v>
      </c>
      <c r="Y135" s="88">
        <v>1.3976156349588056E-4</v>
      </c>
      <c r="Z135" s="88">
        <v>1.5352574385656722E-4</v>
      </c>
      <c r="AA135" s="88">
        <v>1.81744893190638E-4</v>
      </c>
      <c r="AB135" s="88">
        <v>1.8558960337308362E-4</v>
      </c>
      <c r="AC135" s="88">
        <v>1.9891849714639886E-4</v>
      </c>
      <c r="AD135" s="88">
        <v>2.1963245541571066E-4</v>
      </c>
      <c r="AE135" s="88">
        <v>2.2124496607318298E-4</v>
      </c>
      <c r="AF135" s="88">
        <v>2.309984556111385E-4</v>
      </c>
      <c r="AG135" s="88">
        <v>2.3501454869654363E-4</v>
      </c>
      <c r="AH135" s="88">
        <v>2.3945549363810299E-4</v>
      </c>
      <c r="AI135" s="88">
        <v>2.467343358649207E-4</v>
      </c>
      <c r="AJ135" s="88">
        <v>2.4753332102824574E-4</v>
      </c>
      <c r="AK135" s="88">
        <v>2.4756117780069705E-4</v>
      </c>
      <c r="AL135" s="88">
        <v>2.4096332310382859E-4</v>
      </c>
      <c r="AM135" s="88">
        <v>2.2549741864414963E-4</v>
      </c>
      <c r="AN135" s="88">
        <v>2.1537000061137073E-4</v>
      </c>
      <c r="AO135" s="88">
        <v>2.0385193788380034E-4</v>
      </c>
      <c r="AP135" s="88">
        <v>1.9485361668745239E-4</v>
      </c>
      <c r="AQ135" s="88">
        <v>1.7142822319543316E-4</v>
      </c>
      <c r="AR135" s="88">
        <v>1.533680193751989E-4</v>
      </c>
      <c r="AS135" s="88">
        <v>1.1382277155547174E-4</v>
      </c>
      <c r="AT135" s="88">
        <v>9.990314702662698E-5</v>
      </c>
      <c r="AU135" s="88">
        <v>7.3039361660043808E-5</v>
      </c>
      <c r="AV135" s="88">
        <v>6.9253557144204682E-5</v>
      </c>
      <c r="AW135" s="88">
        <v>5.6821500915871719E-5</v>
      </c>
      <c r="AX135" s="88">
        <v>3.7170714413236683E-5</v>
      </c>
      <c r="AY135" s="88">
        <v>3.4347351946868277E-5</v>
      </c>
      <c r="AZ135" s="88">
        <v>2.4792121856284844E-5</v>
      </c>
    </row>
    <row r="136" spans="1:52" ht="12" customHeight="1" x14ac:dyDescent="0.45">
      <c r="A136" s="191" t="s">
        <v>50</v>
      </c>
      <c r="B136" s="88">
        <v>8.6511102962850004E-16</v>
      </c>
      <c r="C136" s="88">
        <v>1.6526099499126281E-14</v>
      </c>
      <c r="D136" s="88">
        <v>0.65826327037781052</v>
      </c>
      <c r="E136" s="88">
        <v>0.95690406218620438</v>
      </c>
      <c r="F136" s="88">
        <v>0.33293266833160651</v>
      </c>
      <c r="G136" s="88">
        <v>2.1418607658604756E-15</v>
      </c>
      <c r="H136" s="88">
        <v>1.2373202440517032E-14</v>
      </c>
      <c r="I136" s="88">
        <v>2.2000501951632724E-15</v>
      </c>
      <c r="J136" s="88">
        <v>0</v>
      </c>
      <c r="K136" s="88">
        <v>7.3069477709957489E-15</v>
      </c>
      <c r="L136" s="88">
        <v>2.5388020885085959E-15</v>
      </c>
      <c r="M136" s="88">
        <v>5.2832215610589666</v>
      </c>
      <c r="N136" s="88">
        <v>1.1531066362695954</v>
      </c>
      <c r="O136" s="88">
        <v>22.062252043319205</v>
      </c>
      <c r="P136" s="88">
        <v>37.751619010185962</v>
      </c>
      <c r="Q136" s="88">
        <v>41.587093492468512</v>
      </c>
      <c r="R136" s="88">
        <v>41.192862419024763</v>
      </c>
      <c r="S136" s="88">
        <v>41.680903214111538</v>
      </c>
      <c r="T136" s="88">
        <v>41.754388810097026</v>
      </c>
      <c r="U136" s="88">
        <v>41.827701979933749</v>
      </c>
      <c r="V136" s="88">
        <v>41.906172728736919</v>
      </c>
      <c r="W136" s="88">
        <v>41.852647729514956</v>
      </c>
      <c r="X136" s="88">
        <v>42.481586986147747</v>
      </c>
      <c r="Y136" s="88">
        <v>42.224897536697043</v>
      </c>
      <c r="Z136" s="88">
        <v>43.197987623446977</v>
      </c>
      <c r="AA136" s="88">
        <v>43.748286515588148</v>
      </c>
      <c r="AB136" s="88">
        <v>44.30746239415582</v>
      </c>
      <c r="AC136" s="88">
        <v>45.311574007567827</v>
      </c>
      <c r="AD136" s="88">
        <v>47.372950493576141</v>
      </c>
      <c r="AE136" s="88">
        <v>47.760743871982697</v>
      </c>
      <c r="AF136" s="88">
        <v>48.758545288959283</v>
      </c>
      <c r="AG136" s="88">
        <v>49.397668966089171</v>
      </c>
      <c r="AH136" s="88">
        <v>50.19294505614269</v>
      </c>
      <c r="AI136" s="88">
        <v>51.451626529880294</v>
      </c>
      <c r="AJ136" s="88">
        <v>51.301854695849194</v>
      </c>
      <c r="AK136" s="88">
        <v>51.44900199158954</v>
      </c>
      <c r="AL136" s="88">
        <v>51.58901458021078</v>
      </c>
      <c r="AM136" s="88">
        <v>51.647073108361276</v>
      </c>
      <c r="AN136" s="88">
        <v>51.533715592995897</v>
      </c>
      <c r="AO136" s="88">
        <v>51.195038479004346</v>
      </c>
      <c r="AP136" s="88">
        <v>50.952870083065385</v>
      </c>
      <c r="AQ136" s="88">
        <v>49.293593791078152</v>
      </c>
      <c r="AR136" s="88">
        <v>48.127263882668267</v>
      </c>
      <c r="AS136" s="88">
        <v>40.371950441578768</v>
      </c>
      <c r="AT136" s="88">
        <v>39.972805518859772</v>
      </c>
      <c r="AU136" s="88">
        <v>34.986313562452601</v>
      </c>
      <c r="AV136" s="88">
        <v>34.786400474869289</v>
      </c>
      <c r="AW136" s="88">
        <v>33.934316908538293</v>
      </c>
      <c r="AX136" s="88">
        <v>32.34092708968943</v>
      </c>
      <c r="AY136" s="88">
        <v>31.9921903532511</v>
      </c>
      <c r="AZ136" s="88">
        <v>31.109424673798657</v>
      </c>
    </row>
    <row r="137" spans="1:52" ht="12" customHeight="1" x14ac:dyDescent="0.45">
      <c r="A137" s="191" t="s">
        <v>56</v>
      </c>
      <c r="B137" s="88">
        <v>3.5003438863268488</v>
      </c>
      <c r="C137" s="88">
        <v>4.1400219528763778</v>
      </c>
      <c r="D137" s="88">
        <v>5.3654463365320044</v>
      </c>
      <c r="E137" s="88">
        <v>2.9785732965194458</v>
      </c>
      <c r="F137" s="88">
        <v>4.1262416258797918</v>
      </c>
      <c r="G137" s="88">
        <v>3.2377082850786563</v>
      </c>
      <c r="H137" s="88">
        <v>1.5454466007206338</v>
      </c>
      <c r="I137" s="88">
        <v>0.96569689398939207</v>
      </c>
      <c r="J137" s="88">
        <v>0</v>
      </c>
      <c r="K137" s="88">
        <v>3.766845744285066</v>
      </c>
      <c r="L137" s="88">
        <v>3.2687884720358218</v>
      </c>
      <c r="M137" s="88">
        <v>3.001311176149307</v>
      </c>
      <c r="N137" s="88">
        <v>2.8543546580622903</v>
      </c>
      <c r="O137" s="88">
        <v>1.4188303537794356</v>
      </c>
      <c r="P137" s="88">
        <v>3.9858014400947259</v>
      </c>
      <c r="Q137" s="88">
        <v>15.622094058771427</v>
      </c>
      <c r="R137" s="88">
        <v>17.664189454955626</v>
      </c>
      <c r="S137" s="88">
        <v>18.85903781153015</v>
      </c>
      <c r="T137" s="88">
        <v>18.864871017797405</v>
      </c>
      <c r="U137" s="88">
        <v>18.958893756419794</v>
      </c>
      <c r="V137" s="88">
        <v>19.091778635903534</v>
      </c>
      <c r="W137" s="88">
        <v>18.563538067577337</v>
      </c>
      <c r="X137" s="88">
        <v>17.311937501844472</v>
      </c>
      <c r="Y137" s="88">
        <v>17.31658470039622</v>
      </c>
      <c r="Z137" s="88">
        <v>15.821527770565423</v>
      </c>
      <c r="AA137" s="88">
        <v>15.932719198610657</v>
      </c>
      <c r="AB137" s="88">
        <v>16.055098380487227</v>
      </c>
      <c r="AC137" s="88">
        <v>16.186922006408114</v>
      </c>
      <c r="AD137" s="88">
        <v>16.001944277086206</v>
      </c>
      <c r="AE137" s="88">
        <v>16.058561135123412</v>
      </c>
      <c r="AF137" s="88">
        <v>15.070247627434771</v>
      </c>
      <c r="AG137" s="88">
        <v>14.672221403943666</v>
      </c>
      <c r="AH137" s="88">
        <v>14.621678319984165</v>
      </c>
      <c r="AI137" s="88">
        <v>14.596997435137739</v>
      </c>
      <c r="AJ137" s="88">
        <v>14.528092634464947</v>
      </c>
      <c r="AK137" s="88">
        <v>14.52494345769666</v>
      </c>
      <c r="AL137" s="88">
        <v>14.584982400787396</v>
      </c>
      <c r="AM137" s="88">
        <v>13.920926008436473</v>
      </c>
      <c r="AN137" s="88">
        <v>13.488918075062637</v>
      </c>
      <c r="AO137" s="88">
        <v>13.244086691635482</v>
      </c>
      <c r="AP137" s="88">
        <v>13.065764319516814</v>
      </c>
      <c r="AQ137" s="88">
        <v>11.280096872661789</v>
      </c>
      <c r="AR137" s="88">
        <v>8.3950014807876574</v>
      </c>
      <c r="AS137" s="88">
        <v>8.4174433169689156</v>
      </c>
      <c r="AT137" s="88">
        <v>5.7908269007389803</v>
      </c>
      <c r="AU137" s="88">
        <v>5.741450348834797</v>
      </c>
      <c r="AV137" s="88">
        <v>5.6781459252430126</v>
      </c>
      <c r="AW137" s="88">
        <v>5.5786597829571249</v>
      </c>
      <c r="AX137" s="88">
        <v>5.0785129810275897</v>
      </c>
      <c r="AY137" s="88">
        <v>4.9728048795304574</v>
      </c>
      <c r="AZ137" s="88">
        <v>3.901378773069506</v>
      </c>
    </row>
    <row r="138" spans="1:52" ht="12" customHeight="1" x14ac:dyDescent="0.45">
      <c r="A138" s="191" t="s">
        <v>59</v>
      </c>
      <c r="B138" s="88">
        <v>0</v>
      </c>
      <c r="C138" s="88">
        <v>0</v>
      </c>
      <c r="D138" s="88">
        <v>0</v>
      </c>
      <c r="E138" s="88">
        <v>0</v>
      </c>
      <c r="F138" s="88">
        <v>0</v>
      </c>
      <c r="G138" s="88">
        <v>0</v>
      </c>
      <c r="H138" s="88">
        <v>0</v>
      </c>
      <c r="I138" s="88">
        <v>0</v>
      </c>
      <c r="J138" s="88">
        <v>0</v>
      </c>
      <c r="K138" s="88">
        <v>0</v>
      </c>
      <c r="L138" s="88">
        <v>0</v>
      </c>
      <c r="M138" s="88">
        <v>0</v>
      </c>
      <c r="N138" s="88">
        <v>0</v>
      </c>
      <c r="O138" s="88">
        <v>0</v>
      </c>
      <c r="P138" s="88">
        <v>0</v>
      </c>
      <c r="Q138" s="88">
        <v>0</v>
      </c>
      <c r="R138" s="88">
        <v>1.5280224763077814E-4</v>
      </c>
      <c r="S138" s="88">
        <v>5.3357683646009326E-4</v>
      </c>
      <c r="T138" s="88">
        <v>8.1136390701035349E-4</v>
      </c>
      <c r="U138" s="88">
        <v>1.1540308265973241E-3</v>
      </c>
      <c r="V138" s="88">
        <v>1.4664713640922173E-3</v>
      </c>
      <c r="W138" s="88">
        <v>3.1876327612220825E-3</v>
      </c>
      <c r="X138" s="88">
        <v>4.4529266216223667E-3</v>
      </c>
      <c r="Y138" s="88">
        <v>8.9886647798760738E-3</v>
      </c>
      <c r="Z138" s="88">
        <v>1.0332786194174048E-2</v>
      </c>
      <c r="AA138" s="88">
        <v>1.3629203295654438E-2</v>
      </c>
      <c r="AB138" s="88">
        <v>1.4024142767872649E-2</v>
      </c>
      <c r="AC138" s="88">
        <v>1.5198447286405778E-2</v>
      </c>
      <c r="AD138" s="88">
        <v>1.7698718045640074E-2</v>
      </c>
      <c r="AE138" s="88">
        <v>1.8000977112542546E-2</v>
      </c>
      <c r="AF138" s="88">
        <v>1.9586851071572084E-2</v>
      </c>
      <c r="AG138" s="88">
        <v>2.0101310734254755E-2</v>
      </c>
      <c r="AH138" s="88">
        <v>2.1477501261968533E-2</v>
      </c>
      <c r="AI138" s="88">
        <v>2.3279461295893481E-2</v>
      </c>
      <c r="AJ138" s="88">
        <v>2.3807309886542387E-2</v>
      </c>
      <c r="AK138" s="88">
        <v>2.4114334749777144E-2</v>
      </c>
      <c r="AL138" s="88">
        <v>2.422263380407351E-2</v>
      </c>
      <c r="AM138" s="88">
        <v>2.4193482659344887E-2</v>
      </c>
      <c r="AN138" s="88">
        <v>2.4162538058228145E-2</v>
      </c>
      <c r="AO138" s="88">
        <v>2.4079220568811753E-2</v>
      </c>
      <c r="AP138" s="88">
        <v>2.4037691080369319E-2</v>
      </c>
      <c r="AQ138" s="88">
        <v>2.4600132012701434E-2</v>
      </c>
      <c r="AR138" s="88">
        <v>2.3915996286635471E-2</v>
      </c>
      <c r="AS138" s="88">
        <v>2.5315881427500679E-2</v>
      </c>
      <c r="AT138" s="88">
        <v>2.4539569906985977E-2</v>
      </c>
      <c r="AU138" s="88">
        <v>2.4558509525702283E-2</v>
      </c>
      <c r="AV138" s="88">
        <v>2.463549694179493E-2</v>
      </c>
      <c r="AW138" s="88">
        <v>2.3910577875732347E-2</v>
      </c>
      <c r="AX138" s="88">
        <v>2.2592920576901029E-2</v>
      </c>
      <c r="AY138" s="88">
        <v>2.2647063865935509E-2</v>
      </c>
      <c r="AZ138" s="88">
        <v>2.1743358182339811E-2</v>
      </c>
    </row>
    <row r="139" spans="1:52" ht="12" customHeight="1" x14ac:dyDescent="0.45">
      <c r="A139" s="191" t="s">
        <v>35</v>
      </c>
      <c r="B139" s="88">
        <v>64.951270874680134</v>
      </c>
      <c r="C139" s="88">
        <v>79.010086186322425</v>
      </c>
      <c r="D139" s="88">
        <v>68.421533562850044</v>
      </c>
      <c r="E139" s="88">
        <v>65.88454679023593</v>
      </c>
      <c r="F139" s="88">
        <v>116.98727222228388</v>
      </c>
      <c r="G139" s="88">
        <v>131.8718712582583</v>
      </c>
      <c r="H139" s="88">
        <v>105.55187994053908</v>
      </c>
      <c r="I139" s="88">
        <v>133.22803511225018</v>
      </c>
      <c r="J139" s="88">
        <v>138.30484295464652</v>
      </c>
      <c r="K139" s="88">
        <v>89.437699115344046</v>
      </c>
      <c r="L139" s="88">
        <v>114.67968876702139</v>
      </c>
      <c r="M139" s="88">
        <v>124.31931412837559</v>
      </c>
      <c r="N139" s="88">
        <v>139.7165924642411</v>
      </c>
      <c r="O139" s="88">
        <v>143.32727312554141</v>
      </c>
      <c r="P139" s="88">
        <v>151.46690212004708</v>
      </c>
      <c r="Q139" s="88">
        <v>167.57241751983685</v>
      </c>
      <c r="R139" s="88">
        <v>165.08320065542699</v>
      </c>
      <c r="S139" s="88">
        <v>161.28464094604703</v>
      </c>
      <c r="T139" s="88">
        <v>161.26348050741774</v>
      </c>
      <c r="U139" s="88">
        <v>161.37954163699607</v>
      </c>
      <c r="V139" s="88">
        <v>163.53440210658442</v>
      </c>
      <c r="W139" s="88">
        <v>164.71055103736344</v>
      </c>
      <c r="X139" s="88">
        <v>168.13564896845</v>
      </c>
      <c r="Y139" s="88">
        <v>167.76746699273431</v>
      </c>
      <c r="Z139" s="88">
        <v>169.38334068694613</v>
      </c>
      <c r="AA139" s="88">
        <v>170.73575574914275</v>
      </c>
      <c r="AB139" s="88">
        <v>172.64438167616609</v>
      </c>
      <c r="AC139" s="88">
        <v>175.44789412872112</v>
      </c>
      <c r="AD139" s="88">
        <v>183.93493738351643</v>
      </c>
      <c r="AE139" s="88">
        <v>185.56361287770062</v>
      </c>
      <c r="AF139" s="88">
        <v>189.56939335456624</v>
      </c>
      <c r="AG139" s="88">
        <v>191.38200532517322</v>
      </c>
      <c r="AH139" s="88">
        <v>196.79124611119161</v>
      </c>
      <c r="AI139" s="88">
        <v>207.80786039301285</v>
      </c>
      <c r="AJ139" s="88">
        <v>209.88566362708485</v>
      </c>
      <c r="AK139" s="88">
        <v>210.43635519958582</v>
      </c>
      <c r="AL139" s="88">
        <v>211.49843998282492</v>
      </c>
      <c r="AM139" s="88">
        <v>212.86932735050263</v>
      </c>
      <c r="AN139" s="88">
        <v>213.4149505961382</v>
      </c>
      <c r="AO139" s="88">
        <v>212.951013252293</v>
      </c>
      <c r="AP139" s="88">
        <v>212.11044477571872</v>
      </c>
      <c r="AQ139" s="88">
        <v>211.13606095874565</v>
      </c>
      <c r="AR139" s="88">
        <v>209.46311097318517</v>
      </c>
      <c r="AS139" s="88">
        <v>207.99329816820759</v>
      </c>
      <c r="AT139" s="88">
        <v>205.01442522048146</v>
      </c>
      <c r="AU139" s="88">
        <v>203.71168859536348</v>
      </c>
      <c r="AV139" s="88">
        <v>204.95507938398606</v>
      </c>
      <c r="AW139" s="88">
        <v>204.98123576425141</v>
      </c>
      <c r="AX139" s="88">
        <v>207.85724188425544</v>
      </c>
      <c r="AY139" s="88">
        <v>209.32973122989429</v>
      </c>
      <c r="AZ139" s="88">
        <v>207.22857906886648</v>
      </c>
    </row>
    <row r="140" spans="1:52" ht="12" customHeight="1" x14ac:dyDescent="0.45">
      <c r="A140" s="191" t="s">
        <v>36</v>
      </c>
      <c r="B140" s="88">
        <v>0</v>
      </c>
      <c r="C140" s="88">
        <v>0</v>
      </c>
      <c r="D140" s="88">
        <v>0</v>
      </c>
      <c r="E140" s="88">
        <v>0</v>
      </c>
      <c r="F140" s="88">
        <v>0</v>
      </c>
      <c r="G140" s="88">
        <v>0</v>
      </c>
      <c r="H140" s="88">
        <v>0</v>
      </c>
      <c r="I140" s="88">
        <v>0</v>
      </c>
      <c r="J140" s="88">
        <v>0</v>
      </c>
      <c r="K140" s="88">
        <v>0</v>
      </c>
      <c r="L140" s="88">
        <v>0</v>
      </c>
      <c r="M140" s="88">
        <v>0</v>
      </c>
      <c r="N140" s="88">
        <v>0</v>
      </c>
      <c r="O140" s="88">
        <v>0</v>
      </c>
      <c r="P140" s="88">
        <v>0</v>
      </c>
      <c r="Q140" s="88">
        <v>0</v>
      </c>
      <c r="R140" s="88">
        <v>4.8279647335144156E-3</v>
      </c>
      <c r="S140" s="88">
        <v>2.4026942136391616E-2</v>
      </c>
      <c r="T140" s="88">
        <v>4.7389524331190196E-2</v>
      </c>
      <c r="U140" s="88">
        <v>9.4016390061218452E-2</v>
      </c>
      <c r="V140" s="88">
        <v>0.14757102158537214</v>
      </c>
      <c r="W140" s="88">
        <v>0.32334710791267635</v>
      </c>
      <c r="X140" s="88">
        <v>0.57463110514232629</v>
      </c>
      <c r="Y140" s="88">
        <v>1.1518759307374429</v>
      </c>
      <c r="Z140" s="88">
        <v>1.4793941475686618</v>
      </c>
      <c r="AA140" s="88">
        <v>2.1458924487195099</v>
      </c>
      <c r="AB140" s="88">
        <v>2.2712456450038592</v>
      </c>
      <c r="AC140" s="88">
        <v>2.7686630154554002</v>
      </c>
      <c r="AD140" s="88">
        <v>3.7371270169248261</v>
      </c>
      <c r="AE140" s="88">
        <v>3.9427424887549383</v>
      </c>
      <c r="AF140" s="88">
        <v>4.8998314957238245</v>
      </c>
      <c r="AG140" s="88">
        <v>5.328694296099779</v>
      </c>
      <c r="AH140" s="88">
        <v>6.3921692495776634</v>
      </c>
      <c r="AI140" s="88">
        <v>9.0296554376139948</v>
      </c>
      <c r="AJ140" s="88">
        <v>9.7092373944127282</v>
      </c>
      <c r="AK140" s="88">
        <v>10.116984208366201</v>
      </c>
      <c r="AL140" s="88">
        <v>10.301726982523181</v>
      </c>
      <c r="AM140" s="88">
        <v>10.643437665609179</v>
      </c>
      <c r="AN140" s="88">
        <v>10.888204615413281</v>
      </c>
      <c r="AO140" s="88">
        <v>11.199178701443968</v>
      </c>
      <c r="AP140" s="88">
        <v>11.501549038835046</v>
      </c>
      <c r="AQ140" s="88">
        <v>12.767347068604691</v>
      </c>
      <c r="AR140" s="88">
        <v>13.355674176923124</v>
      </c>
      <c r="AS140" s="88">
        <v>16.4918862348086</v>
      </c>
      <c r="AT140" s="88">
        <v>16.828233547784571</v>
      </c>
      <c r="AU140" s="88">
        <v>18.325393314832926</v>
      </c>
      <c r="AV140" s="88">
        <v>18.628257914354094</v>
      </c>
      <c r="AW140" s="88">
        <v>18.779705498854213</v>
      </c>
      <c r="AX140" s="88">
        <v>18.598139562582062</v>
      </c>
      <c r="AY140" s="88">
        <v>18.679173423068708</v>
      </c>
      <c r="AZ140" s="88">
        <v>18.329733551600011</v>
      </c>
    </row>
    <row r="141" spans="1:52" ht="12" customHeight="1" x14ac:dyDescent="0.45">
      <c r="A141" s="84" t="s">
        <v>151</v>
      </c>
      <c r="B141" s="85">
        <v>0</v>
      </c>
      <c r="C141" s="85">
        <v>0</v>
      </c>
      <c r="D141" s="85">
        <v>0</v>
      </c>
      <c r="E141" s="85">
        <v>0</v>
      </c>
      <c r="F141" s="85">
        <v>0</v>
      </c>
      <c r="G141" s="85">
        <v>0</v>
      </c>
      <c r="H141" s="85">
        <v>0</v>
      </c>
      <c r="I141" s="85">
        <v>0</v>
      </c>
      <c r="J141" s="85">
        <v>0</v>
      </c>
      <c r="K141" s="85">
        <v>0</v>
      </c>
      <c r="L141" s="85">
        <v>0</v>
      </c>
      <c r="M141" s="85">
        <v>0</v>
      </c>
      <c r="N141" s="85">
        <v>0</v>
      </c>
      <c r="O141" s="85">
        <v>0</v>
      </c>
      <c r="P141" s="85">
        <v>0</v>
      </c>
      <c r="Q141" s="85">
        <v>25.999999999999986</v>
      </c>
      <c r="R141" s="85">
        <v>26.37688129633732</v>
      </c>
      <c r="S141" s="85">
        <v>27.441915302727811</v>
      </c>
      <c r="T141" s="85">
        <v>27.883198359009747</v>
      </c>
      <c r="U141" s="85">
        <v>28.478607592589579</v>
      </c>
      <c r="V141" s="85">
        <v>29.365720395620983</v>
      </c>
      <c r="W141" s="85">
        <v>31.979236157575361</v>
      </c>
      <c r="X141" s="85">
        <v>36.253157483096246</v>
      </c>
      <c r="Y141" s="85">
        <v>42.147857309230659</v>
      </c>
      <c r="Z141" s="85">
        <v>47.136505320904419</v>
      </c>
      <c r="AA141" s="85">
        <v>56.008957461103847</v>
      </c>
      <c r="AB141" s="85">
        <v>60.718881255950556</v>
      </c>
      <c r="AC141" s="85">
        <v>72.235466295585312</v>
      </c>
      <c r="AD141" s="85">
        <v>91.224079794696479</v>
      </c>
      <c r="AE141" s="85">
        <v>96.798620564179984</v>
      </c>
      <c r="AF141" s="85">
        <v>118.74989376681749</v>
      </c>
      <c r="AG141" s="85">
        <v>132.22765816803235</v>
      </c>
      <c r="AH141" s="85">
        <v>155.88456321002769</v>
      </c>
      <c r="AI141" s="85">
        <v>187.69948481706984</v>
      </c>
      <c r="AJ141" s="85">
        <v>207.13644361380642</v>
      </c>
      <c r="AK141" s="85">
        <v>227.35448286022935</v>
      </c>
      <c r="AL141" s="85">
        <v>234.64252726301672</v>
      </c>
      <c r="AM141" s="85">
        <v>251.27329507320735</v>
      </c>
      <c r="AN141" s="85">
        <v>265.15983672239582</v>
      </c>
      <c r="AO141" s="85">
        <v>283.35156009813642</v>
      </c>
      <c r="AP141" s="85">
        <v>303.3572277611259</v>
      </c>
      <c r="AQ141" s="85">
        <v>341.57041190958046</v>
      </c>
      <c r="AR141" s="85">
        <v>390.8697446588472</v>
      </c>
      <c r="AS141" s="85">
        <v>479.64121849024025</v>
      </c>
      <c r="AT141" s="85">
        <v>526.48514232681771</v>
      </c>
      <c r="AU141" s="85">
        <v>609.1820151212778</v>
      </c>
      <c r="AV141" s="85">
        <v>636.35503542789888</v>
      </c>
      <c r="AW141" s="85">
        <v>689.69791082537222</v>
      </c>
      <c r="AX141" s="85">
        <v>781.67104988286121</v>
      </c>
      <c r="AY141" s="85">
        <v>808.60060512400264</v>
      </c>
      <c r="AZ141" s="85">
        <v>875.76939911589523</v>
      </c>
    </row>
    <row r="142" spans="1:52" ht="12" customHeight="1" x14ac:dyDescent="0.45">
      <c r="A142" s="81" t="s">
        <v>152</v>
      </c>
      <c r="B142" s="82">
        <v>8520.6116543351818</v>
      </c>
      <c r="C142" s="82">
        <v>9135.6017263289195</v>
      </c>
      <c r="D142" s="82">
        <v>8786.777804577725</v>
      </c>
      <c r="E142" s="82">
        <v>9790.7969594982387</v>
      </c>
      <c r="F142" s="82">
        <v>9671.7412861009907</v>
      </c>
      <c r="G142" s="82">
        <v>10616.988750341481</v>
      </c>
      <c r="H142" s="82">
        <v>9129.1897611402983</v>
      </c>
      <c r="I142" s="82">
        <v>9380.6487316396924</v>
      </c>
      <c r="J142" s="82">
        <v>10509.502615649653</v>
      </c>
      <c r="K142" s="82">
        <v>8476.9704486866249</v>
      </c>
      <c r="L142" s="82">
        <v>9288.5384438404762</v>
      </c>
      <c r="M142" s="82">
        <v>9288.6624482334828</v>
      </c>
      <c r="N142" s="82">
        <v>9305.2193002457843</v>
      </c>
      <c r="O142" s="82">
        <v>9211.0243253987737</v>
      </c>
      <c r="P142" s="82">
        <v>9250.2194524382539</v>
      </c>
      <c r="Q142" s="82">
        <v>9008.7047962426695</v>
      </c>
      <c r="R142" s="82">
        <v>8950.8026261430587</v>
      </c>
      <c r="S142" s="82">
        <v>8801.8757966606809</v>
      </c>
      <c r="T142" s="82">
        <v>8566.1538342219246</v>
      </c>
      <c r="U142" s="82">
        <v>8354.7588835253682</v>
      </c>
      <c r="V142" s="82">
        <v>8269.535312308617</v>
      </c>
      <c r="W142" s="82">
        <v>8247.3456368526404</v>
      </c>
      <c r="X142" s="82">
        <v>8219.3058434702762</v>
      </c>
      <c r="Y142" s="82">
        <v>8056.846475256657</v>
      </c>
      <c r="Z142" s="82">
        <v>8022.1487700666021</v>
      </c>
      <c r="AA142" s="82">
        <v>7929.2707627314758</v>
      </c>
      <c r="AB142" s="82">
        <v>8012.3868370482005</v>
      </c>
      <c r="AC142" s="82">
        <v>8041.3787292083089</v>
      </c>
      <c r="AD142" s="82">
        <v>8075.0228066322343</v>
      </c>
      <c r="AE142" s="82">
        <v>8121.5369087536565</v>
      </c>
      <c r="AF142" s="82">
        <v>8111.3311070129885</v>
      </c>
      <c r="AG142" s="82">
        <v>8152.5632380701481</v>
      </c>
      <c r="AH142" s="82">
        <v>8141.5378986139231</v>
      </c>
      <c r="AI142" s="82">
        <v>8135.5049184400796</v>
      </c>
      <c r="AJ142" s="82">
        <v>8096.6889955797405</v>
      </c>
      <c r="AK142" s="82">
        <v>8105.2623183526639</v>
      </c>
      <c r="AL142" s="82">
        <v>8155.5974893744469</v>
      </c>
      <c r="AM142" s="82">
        <v>8193.0828458637352</v>
      </c>
      <c r="AN142" s="82">
        <v>8220.8026594702078</v>
      </c>
      <c r="AO142" s="82">
        <v>8255.0033044572192</v>
      </c>
      <c r="AP142" s="82">
        <v>8306.173863251277</v>
      </c>
      <c r="AQ142" s="82">
        <v>8368.0924227444157</v>
      </c>
      <c r="AR142" s="82">
        <v>8438.678983798598</v>
      </c>
      <c r="AS142" s="82">
        <v>8467.5859267614469</v>
      </c>
      <c r="AT142" s="82">
        <v>8517.931236353008</v>
      </c>
      <c r="AU142" s="82">
        <v>8546.4467893229266</v>
      </c>
      <c r="AV142" s="82">
        <v>8632.9303965927174</v>
      </c>
      <c r="AW142" s="82">
        <v>8642.5548308072794</v>
      </c>
      <c r="AX142" s="82">
        <v>8651.3492542318381</v>
      </c>
      <c r="AY142" s="82">
        <v>8700.2318843537905</v>
      </c>
      <c r="AZ142" s="82">
        <v>8699.0211278535826</v>
      </c>
    </row>
    <row r="143" spans="1:52" ht="12" customHeight="1" x14ac:dyDescent="0.45">
      <c r="A143" s="84" t="s">
        <v>153</v>
      </c>
      <c r="B143" s="85">
        <v>7964.9931926732725</v>
      </c>
      <c r="C143" s="85">
        <v>8536.6648154763061</v>
      </c>
      <c r="D143" s="85">
        <v>8174.8356217584078</v>
      </c>
      <c r="E143" s="85">
        <v>9158.1772467613973</v>
      </c>
      <c r="F143" s="85">
        <v>9030.886419204995</v>
      </c>
      <c r="G143" s="85">
        <v>9900.5306595021866</v>
      </c>
      <c r="H143" s="85">
        <v>8464.1984275316081</v>
      </c>
      <c r="I143" s="85">
        <v>8701.280105766722</v>
      </c>
      <c r="J143" s="85">
        <v>9790.0434709623078</v>
      </c>
      <c r="K143" s="85">
        <v>7867.9659314376013</v>
      </c>
      <c r="L143" s="85">
        <v>8639.0697024158671</v>
      </c>
      <c r="M143" s="85">
        <v>8678.7893298866966</v>
      </c>
      <c r="N143" s="85">
        <v>8686.1279286253102</v>
      </c>
      <c r="O143" s="85">
        <v>8600.6989110780378</v>
      </c>
      <c r="P143" s="85">
        <v>8637.4769825359508</v>
      </c>
      <c r="Q143" s="85">
        <v>8437.0921003942822</v>
      </c>
      <c r="R143" s="85">
        <v>8384.8264118737916</v>
      </c>
      <c r="S143" s="85">
        <v>8240.0155202758833</v>
      </c>
      <c r="T143" s="85">
        <v>8006.6004732963629</v>
      </c>
      <c r="U143" s="85">
        <v>7798.2376452204535</v>
      </c>
      <c r="V143" s="85">
        <v>7711.5075744756468</v>
      </c>
      <c r="W143" s="85">
        <v>7687.5616362587589</v>
      </c>
      <c r="X143" s="85">
        <v>7652.5879465516018</v>
      </c>
      <c r="Y143" s="85">
        <v>7485.5223683270551</v>
      </c>
      <c r="Z143" s="85">
        <v>7447.3325404546904</v>
      </c>
      <c r="AA143" s="85">
        <v>7346.7346596754414</v>
      </c>
      <c r="AB143" s="85">
        <v>7422.4169982514632</v>
      </c>
      <c r="AC143" s="85">
        <v>7444.9412775308647</v>
      </c>
      <c r="AD143" s="85">
        <v>7467.3213065316131</v>
      </c>
      <c r="AE143" s="85">
        <v>7506.2302158239418</v>
      </c>
      <c r="AF143" s="85">
        <v>7487.0079396328729</v>
      </c>
      <c r="AG143" s="85">
        <v>7522.324521318219</v>
      </c>
      <c r="AH143" s="85">
        <v>7497.7344458864509</v>
      </c>
      <c r="AI143" s="85">
        <v>7475.7125227483702</v>
      </c>
      <c r="AJ143" s="85">
        <v>7425.6643158734669</v>
      </c>
      <c r="AK143" s="85">
        <v>7428.0705737796225</v>
      </c>
      <c r="AL143" s="85">
        <v>7472.038291667478</v>
      </c>
      <c r="AM143" s="85">
        <v>7499.4056359500055</v>
      </c>
      <c r="AN143" s="85">
        <v>7518.9029229265125</v>
      </c>
      <c r="AO143" s="85">
        <v>7544.1793837353634</v>
      </c>
      <c r="AP143" s="85">
        <v>7584.6525757837353</v>
      </c>
      <c r="AQ143" s="85">
        <v>7630.8035558003412</v>
      </c>
      <c r="AR143" s="85">
        <v>7676.5959254348245</v>
      </c>
      <c r="AS143" s="85">
        <v>7664.0843443921849</v>
      </c>
      <c r="AT143" s="85">
        <v>7684.59063488835</v>
      </c>
      <c r="AU143" s="85">
        <v>7661.8415422870812</v>
      </c>
      <c r="AV143" s="85">
        <v>7726.0769060584007</v>
      </c>
      <c r="AW143" s="85">
        <v>7691.2145951628072</v>
      </c>
      <c r="AX143" s="85">
        <v>7616.2666549405139</v>
      </c>
      <c r="AY143" s="85">
        <v>7637.0742149317466</v>
      </c>
      <c r="AZ143" s="85">
        <v>7571.720445470728</v>
      </c>
    </row>
    <row r="144" spans="1:52" ht="12" customHeight="1" x14ac:dyDescent="0.45">
      <c r="A144" s="86" t="s">
        <v>20</v>
      </c>
      <c r="B144" s="48">
        <v>354.88802365422475</v>
      </c>
      <c r="C144" s="48">
        <v>397.66406653693235</v>
      </c>
      <c r="D144" s="48">
        <v>473.05836581484613</v>
      </c>
      <c r="E144" s="48">
        <v>589.61200414316966</v>
      </c>
      <c r="F144" s="48">
        <v>699.67954329992915</v>
      </c>
      <c r="G144" s="48">
        <v>747.31623586311764</v>
      </c>
      <c r="H144" s="48">
        <v>450.664130672206</v>
      </c>
      <c r="I144" s="48">
        <v>1202.1418420188184</v>
      </c>
      <c r="J144" s="48">
        <v>1781.4681055506576</v>
      </c>
      <c r="K144" s="48">
        <v>904.25025208020247</v>
      </c>
      <c r="L144" s="48">
        <v>1357.6895927543037</v>
      </c>
      <c r="M144" s="48">
        <v>1577.3265864816026</v>
      </c>
      <c r="N144" s="48">
        <v>1572.2850514162114</v>
      </c>
      <c r="O144" s="48">
        <v>1627.8826513714662</v>
      </c>
      <c r="P144" s="48">
        <v>1940.0167586238522</v>
      </c>
      <c r="Q144" s="48">
        <v>1652.1200246036046</v>
      </c>
      <c r="R144" s="48">
        <v>1653.4819867354452</v>
      </c>
      <c r="S144" s="48">
        <v>1657.4379236551724</v>
      </c>
      <c r="T144" s="48">
        <v>1588.9113587470208</v>
      </c>
      <c r="U144" s="48">
        <v>1553.8402255884889</v>
      </c>
      <c r="V144" s="48">
        <v>1533.83064330866</v>
      </c>
      <c r="W144" s="48">
        <v>1532.7659972291592</v>
      </c>
      <c r="X144" s="48">
        <v>1479.1167297081565</v>
      </c>
      <c r="Y144" s="48">
        <v>1425.5358855646762</v>
      </c>
      <c r="Z144" s="48">
        <v>1368.6305496999689</v>
      </c>
      <c r="AA144" s="48">
        <v>1332.4800545097239</v>
      </c>
      <c r="AB144" s="48">
        <v>1334.1675162066515</v>
      </c>
      <c r="AC144" s="48">
        <v>1272.9414294320509</v>
      </c>
      <c r="AD144" s="48">
        <v>1245.0352164154556</v>
      </c>
      <c r="AE144" s="48">
        <v>1243.4025768724712</v>
      </c>
      <c r="AF144" s="48">
        <v>1191.8848903068194</v>
      </c>
      <c r="AG144" s="48">
        <v>1147.7202076834885</v>
      </c>
      <c r="AH144" s="48">
        <v>1077.4508049421202</v>
      </c>
      <c r="AI144" s="48">
        <v>1022.7735306465605</v>
      </c>
      <c r="AJ144" s="48">
        <v>959.81111671348378</v>
      </c>
      <c r="AK144" s="48">
        <v>929.49770267088104</v>
      </c>
      <c r="AL144" s="48">
        <v>930.10801275538427</v>
      </c>
      <c r="AM144" s="48">
        <v>915.19061829917837</v>
      </c>
      <c r="AN144" s="48">
        <v>901.2398400847394</v>
      </c>
      <c r="AO144" s="48">
        <v>874.42161431422835</v>
      </c>
      <c r="AP144" s="48">
        <v>850.58898269564111</v>
      </c>
      <c r="AQ144" s="48">
        <v>838.54568328790901</v>
      </c>
      <c r="AR144" s="48">
        <v>777.18030043769022</v>
      </c>
      <c r="AS144" s="48">
        <v>737.59957492768331</v>
      </c>
      <c r="AT144" s="48">
        <v>673.03384278739929</v>
      </c>
      <c r="AU144" s="48">
        <v>631.54585632022406</v>
      </c>
      <c r="AV144" s="48">
        <v>618.14635554932215</v>
      </c>
      <c r="AW144" s="48">
        <v>501.55151396384468</v>
      </c>
      <c r="AX144" s="48">
        <v>431.81275792176547</v>
      </c>
      <c r="AY144" s="48">
        <v>419.28912900635828</v>
      </c>
      <c r="AZ144" s="48">
        <v>351.74221473892334</v>
      </c>
    </row>
    <row r="145" spans="1:52" ht="12" customHeight="1" x14ac:dyDescent="0.45">
      <c r="A145" s="86" t="s">
        <v>25</v>
      </c>
      <c r="B145" s="48">
        <v>5.9396931817445867E-15</v>
      </c>
      <c r="C145" s="48">
        <v>5.3290705182007498E-15</v>
      </c>
      <c r="D145" s="48">
        <v>2.2204460492503131E-15</v>
      </c>
      <c r="E145" s="48">
        <v>2.7533531010703879E-14</v>
      </c>
      <c r="F145" s="48">
        <v>2.8421709430403995E-14</v>
      </c>
      <c r="G145" s="48">
        <v>7.5085541749928497</v>
      </c>
      <c r="H145" s="48">
        <v>12.169668088777218</v>
      </c>
      <c r="I145" s="48">
        <v>3.6859404417555191E-14</v>
      </c>
      <c r="J145" s="48">
        <v>0</v>
      </c>
      <c r="K145" s="48">
        <v>0</v>
      </c>
      <c r="L145" s="48">
        <v>0</v>
      </c>
      <c r="M145" s="48">
        <v>3.1974423109204502E-14</v>
      </c>
      <c r="N145" s="48">
        <v>5.1070259132757209E-15</v>
      </c>
      <c r="O145" s="48">
        <v>0</v>
      </c>
      <c r="P145" s="48">
        <v>2.8421709430404004E-14</v>
      </c>
      <c r="Q145" s="48">
        <v>0</v>
      </c>
      <c r="R145" s="48">
        <v>4.2555522784450454E-4</v>
      </c>
      <c r="S145" s="48">
        <v>1.3527057189514852E-3</v>
      </c>
      <c r="T145" s="48">
        <v>2.5374792374134531E-3</v>
      </c>
      <c r="U145" s="48">
        <v>5.3319931557684296E-3</v>
      </c>
      <c r="V145" s="48">
        <v>8.0340187737407438E-3</v>
      </c>
      <c r="W145" s="48">
        <v>1.2054707386718849E-2</v>
      </c>
      <c r="X145" s="48">
        <v>1.6067537523675238E-2</v>
      </c>
      <c r="Y145" s="48">
        <v>2.6510999693975034E-2</v>
      </c>
      <c r="Z145" s="48">
        <v>3.127315465097464E-2</v>
      </c>
      <c r="AA145" s="48">
        <v>4.0024206588185229E-2</v>
      </c>
      <c r="AB145" s="48">
        <v>4.1309572565292843E-2</v>
      </c>
      <c r="AC145" s="48">
        <v>4.8044645577794289E-2</v>
      </c>
      <c r="AD145" s="48">
        <v>5.4968569986466868E-2</v>
      </c>
      <c r="AE145" s="48">
        <v>5.5740885579200782E-2</v>
      </c>
      <c r="AF145" s="48">
        <v>6.2560069659968187E-2</v>
      </c>
      <c r="AG145" s="48">
        <v>6.6046345382234334E-2</v>
      </c>
      <c r="AH145" s="48">
        <v>7.0388504265364055E-2</v>
      </c>
      <c r="AI145" s="48">
        <v>7.4950163927049243E-2</v>
      </c>
      <c r="AJ145" s="48">
        <v>7.8974695822243965E-2</v>
      </c>
      <c r="AK145" s="48">
        <v>8.0863869199618188E-2</v>
      </c>
      <c r="AL145" s="48">
        <v>8.1322244443743516E-2</v>
      </c>
      <c r="AM145" s="48">
        <v>8.1630007707572588E-2</v>
      </c>
      <c r="AN145" s="48">
        <v>8.1714547718284958E-2</v>
      </c>
      <c r="AO145" s="48">
        <v>8.1532233759020592E-2</v>
      </c>
      <c r="AP145" s="48">
        <v>8.1461815200531223E-2</v>
      </c>
      <c r="AQ145" s="48">
        <v>8.1113463544000619E-2</v>
      </c>
      <c r="AR145" s="48">
        <v>8.2296547519478888E-2</v>
      </c>
      <c r="AS145" s="48">
        <v>7.9672397247775473E-2</v>
      </c>
      <c r="AT145" s="48">
        <v>8.0530383655407892E-2</v>
      </c>
      <c r="AU145" s="48">
        <v>7.9245222230805365E-2</v>
      </c>
      <c r="AV145" s="48">
        <v>7.9951269938835196E-2</v>
      </c>
      <c r="AW145" s="48">
        <v>8.0381866736356347E-2</v>
      </c>
      <c r="AX145" s="48">
        <v>8.0315424105801336E-2</v>
      </c>
      <c r="AY145" s="48">
        <v>8.0556238517753051E-2</v>
      </c>
      <c r="AZ145" s="48">
        <v>7.9167821016598319E-2</v>
      </c>
    </row>
    <row r="146" spans="1:52" ht="12" customHeight="1" x14ac:dyDescent="0.45">
      <c r="A146" s="86" t="s">
        <v>49</v>
      </c>
      <c r="B146" s="48">
        <v>1.06581410364015E-14</v>
      </c>
      <c r="C146" s="48">
        <v>0</v>
      </c>
      <c r="D146" s="48">
        <v>1.7763568394002497E-15</v>
      </c>
      <c r="E146" s="48">
        <v>1.7763568394002509E-15</v>
      </c>
      <c r="F146" s="48">
        <v>6.4004357369640262E-14</v>
      </c>
      <c r="G146" s="48">
        <v>6.106226635438361E-16</v>
      </c>
      <c r="H146" s="48">
        <v>0.64436142448013078</v>
      </c>
      <c r="I146" s="48">
        <v>6.2326043021201905</v>
      </c>
      <c r="J146" s="48">
        <v>8.8156557254360841</v>
      </c>
      <c r="K146" s="48">
        <v>1.5381786569500495</v>
      </c>
      <c r="L146" s="48">
        <v>2.0932496079036791</v>
      </c>
      <c r="M146" s="48">
        <v>12.945561096427779</v>
      </c>
      <c r="N146" s="48">
        <v>2.8984167470814488</v>
      </c>
      <c r="O146" s="48">
        <v>0.20000000000000642</v>
      </c>
      <c r="P146" s="48">
        <v>0.20000000000000276</v>
      </c>
      <c r="Q146" s="48">
        <v>0</v>
      </c>
      <c r="R146" s="48">
        <v>2.9505386697291261E-4</v>
      </c>
      <c r="S146" s="48">
        <v>8.8705562254101547E-4</v>
      </c>
      <c r="T146" s="48">
        <v>1.7057975594611857E-3</v>
      </c>
      <c r="U146" s="48">
        <v>3.6078003227577862E-3</v>
      </c>
      <c r="V146" s="48">
        <v>5.434800920825233E-3</v>
      </c>
      <c r="W146" s="48">
        <v>8.6167667260293995E-3</v>
      </c>
      <c r="X146" s="48">
        <v>1.1574502315631202E-2</v>
      </c>
      <c r="Y146" s="48">
        <v>1.9422892666772412E-2</v>
      </c>
      <c r="Z146" s="48">
        <v>2.2607564591289851E-2</v>
      </c>
      <c r="AA146" s="48">
        <v>2.8877187072412075E-2</v>
      </c>
      <c r="AB146" s="48">
        <v>2.9846435435513841E-2</v>
      </c>
      <c r="AC146" s="48">
        <v>3.4265760099929314E-2</v>
      </c>
      <c r="AD146" s="48">
        <v>3.9279993848404443E-2</v>
      </c>
      <c r="AE146" s="48">
        <v>3.9837098623633833E-2</v>
      </c>
      <c r="AF146" s="48">
        <v>4.4286405617478639E-2</v>
      </c>
      <c r="AG146" s="48">
        <v>4.6849128002245756E-2</v>
      </c>
      <c r="AH146" s="48">
        <v>4.9941212901469183E-2</v>
      </c>
      <c r="AI146" s="48">
        <v>5.3040332552425518E-2</v>
      </c>
      <c r="AJ146" s="48">
        <v>5.5498140863811087E-2</v>
      </c>
      <c r="AK146" s="48">
        <v>5.6610656706431589E-2</v>
      </c>
      <c r="AL146" s="48">
        <v>5.6875032653709114E-2</v>
      </c>
      <c r="AM146" s="48">
        <v>5.6938776775299127E-2</v>
      </c>
      <c r="AN146" s="48">
        <v>5.6813552217077068E-2</v>
      </c>
      <c r="AO146" s="48">
        <v>5.6353587765618045E-2</v>
      </c>
      <c r="AP146" s="48">
        <v>5.5947952869089254E-2</v>
      </c>
      <c r="AQ146" s="48">
        <v>5.4981685958921798E-2</v>
      </c>
      <c r="AR146" s="48">
        <v>5.4931940607180561E-2</v>
      </c>
      <c r="AS146" s="48">
        <v>5.1446200398989866E-2</v>
      </c>
      <c r="AT146" s="48">
        <v>5.1150862657136878E-2</v>
      </c>
      <c r="AU146" s="48">
        <v>4.8814495290092227E-2</v>
      </c>
      <c r="AV146" s="48">
        <v>4.8911788363266546E-2</v>
      </c>
      <c r="AW146" s="48">
        <v>4.798848205125638E-2</v>
      </c>
      <c r="AX146" s="48">
        <v>4.6495623708866313E-2</v>
      </c>
      <c r="AY146" s="48">
        <v>4.6328086708668344E-2</v>
      </c>
      <c r="AZ146" s="48">
        <v>4.4454775196421992E-2</v>
      </c>
    </row>
    <row r="147" spans="1:52" ht="12" customHeight="1" x14ac:dyDescent="0.45">
      <c r="A147" s="86" t="s">
        <v>55</v>
      </c>
      <c r="B147" s="48">
        <v>780.62907135953344</v>
      </c>
      <c r="C147" s="48">
        <v>508.512769308754</v>
      </c>
      <c r="D147" s="48">
        <v>697.03522427635221</v>
      </c>
      <c r="E147" s="48">
        <v>899.64483949057956</v>
      </c>
      <c r="F147" s="48">
        <v>1118.6094479061189</v>
      </c>
      <c r="G147" s="48">
        <v>831.82836767248443</v>
      </c>
      <c r="H147" s="48">
        <v>699.34916457524616</v>
      </c>
      <c r="I147" s="48">
        <v>957.54405732403029</v>
      </c>
      <c r="J147" s="48">
        <v>1056.3167890028144</v>
      </c>
      <c r="K147" s="48">
        <v>827.80204670312253</v>
      </c>
      <c r="L147" s="48">
        <v>582.50785735347733</v>
      </c>
      <c r="M147" s="48">
        <v>535.2187834576805</v>
      </c>
      <c r="N147" s="48">
        <v>349.01700478243725</v>
      </c>
      <c r="O147" s="48">
        <v>274.76496341534437</v>
      </c>
      <c r="P147" s="48">
        <v>215.12829825049084</v>
      </c>
      <c r="Q147" s="48">
        <v>301.98539668278767</v>
      </c>
      <c r="R147" s="48">
        <v>292.71684034534996</v>
      </c>
      <c r="S147" s="48">
        <v>281.19271761661986</v>
      </c>
      <c r="T147" s="48">
        <v>269.6278951098368</v>
      </c>
      <c r="U147" s="48">
        <v>255.83037824530453</v>
      </c>
      <c r="V147" s="48">
        <v>245.9511606762598</v>
      </c>
      <c r="W147" s="48">
        <v>245.94561079346119</v>
      </c>
      <c r="X147" s="48">
        <v>240.13001932681746</v>
      </c>
      <c r="Y147" s="48">
        <v>213.97346473777191</v>
      </c>
      <c r="Z147" s="48">
        <v>199.57125508024791</v>
      </c>
      <c r="AA147" s="48">
        <v>173.12521318330928</v>
      </c>
      <c r="AB147" s="48">
        <v>173.75915895063878</v>
      </c>
      <c r="AC147" s="48">
        <v>164.57881372690224</v>
      </c>
      <c r="AD147" s="48">
        <v>158.33115386938735</v>
      </c>
      <c r="AE147" s="48">
        <v>156.57792768995557</v>
      </c>
      <c r="AF147" s="48">
        <v>150.1175453273687</v>
      </c>
      <c r="AG147" s="48">
        <v>143.12288495771341</v>
      </c>
      <c r="AH147" s="48">
        <v>136.77225551458366</v>
      </c>
      <c r="AI147" s="48">
        <v>132.12002525470578</v>
      </c>
      <c r="AJ147" s="48">
        <v>117.98409076293676</v>
      </c>
      <c r="AK147" s="48">
        <v>114.95569526926413</v>
      </c>
      <c r="AL147" s="48">
        <v>114.69088390077553</v>
      </c>
      <c r="AM147" s="48">
        <v>113.70407195722152</v>
      </c>
      <c r="AN147" s="48">
        <v>111.12459644953073</v>
      </c>
      <c r="AO147" s="48">
        <v>106.01813797797662</v>
      </c>
      <c r="AP147" s="48">
        <v>101.49735866144383</v>
      </c>
      <c r="AQ147" s="48">
        <v>100.09369525687761</v>
      </c>
      <c r="AR147" s="48">
        <v>93.200375706252814</v>
      </c>
      <c r="AS147" s="48">
        <v>76.940616424601828</v>
      </c>
      <c r="AT147" s="48">
        <v>66.083835462075399</v>
      </c>
      <c r="AU147" s="48">
        <v>51.707862134073338</v>
      </c>
      <c r="AV147" s="48">
        <v>50.680830530432232</v>
      </c>
      <c r="AW147" s="48">
        <v>42.997533960219656</v>
      </c>
      <c r="AX147" s="48">
        <v>38.152335378206416</v>
      </c>
      <c r="AY147" s="48">
        <v>36.891686994391016</v>
      </c>
      <c r="AZ147" s="48">
        <v>32.793568852046121</v>
      </c>
    </row>
    <row r="148" spans="1:52" ht="12" customHeight="1" x14ac:dyDescent="0.45">
      <c r="A148" s="86" t="s">
        <v>67</v>
      </c>
      <c r="B148" s="48">
        <v>10.603103398032628</v>
      </c>
      <c r="C148" s="48">
        <v>38.351017855884486</v>
      </c>
      <c r="D148" s="48">
        <v>41.358882483113234</v>
      </c>
      <c r="E148" s="48">
        <v>72.318587901169892</v>
      </c>
      <c r="F148" s="48">
        <v>78.357549227639012</v>
      </c>
      <c r="G148" s="48">
        <v>292.70105515395124</v>
      </c>
      <c r="H148" s="48">
        <v>56.490961703670941</v>
      </c>
      <c r="I148" s="48">
        <v>77.253041115415357</v>
      </c>
      <c r="J148" s="48">
        <v>143.46580508531085</v>
      </c>
      <c r="K148" s="48">
        <v>602.43586240537729</v>
      </c>
      <c r="L148" s="48">
        <v>910.64265498620898</v>
      </c>
      <c r="M148" s="48">
        <v>1097.9444696064429</v>
      </c>
      <c r="N148" s="48">
        <v>1076.3686668185198</v>
      </c>
      <c r="O148" s="48">
        <v>729.42882177111221</v>
      </c>
      <c r="P148" s="48">
        <v>880.5579124090699</v>
      </c>
      <c r="Q148" s="48">
        <v>1200.2689979088996</v>
      </c>
      <c r="R148" s="48">
        <v>1208.7515803537569</v>
      </c>
      <c r="S148" s="48">
        <v>1153.0299066561124</v>
      </c>
      <c r="T148" s="48">
        <v>1113.5438542652835</v>
      </c>
      <c r="U148" s="48">
        <v>1076.5260050325603</v>
      </c>
      <c r="V148" s="48">
        <v>1054.7386289604678</v>
      </c>
      <c r="W148" s="48">
        <v>995.39372682074293</v>
      </c>
      <c r="X148" s="48">
        <v>982.50748619660658</v>
      </c>
      <c r="Y148" s="48">
        <v>775.78587177037582</v>
      </c>
      <c r="Z148" s="48">
        <v>753.84214815923247</v>
      </c>
      <c r="AA148" s="48">
        <v>630.21402643186934</v>
      </c>
      <c r="AB148" s="48">
        <v>631.97195169799534</v>
      </c>
      <c r="AC148" s="48">
        <v>598.42637984851376</v>
      </c>
      <c r="AD148" s="48">
        <v>597.65637833453866</v>
      </c>
      <c r="AE148" s="48">
        <v>595.57632704359003</v>
      </c>
      <c r="AF148" s="48">
        <v>547.28993566896941</v>
      </c>
      <c r="AG148" s="48">
        <v>549.71449065921058</v>
      </c>
      <c r="AH148" s="48">
        <v>533.87562018283347</v>
      </c>
      <c r="AI148" s="48">
        <v>474.9049256436075</v>
      </c>
      <c r="AJ148" s="48">
        <v>429.51968434053487</v>
      </c>
      <c r="AK148" s="48">
        <v>416.72706665195989</v>
      </c>
      <c r="AL148" s="48">
        <v>410.15878941170939</v>
      </c>
      <c r="AM148" s="48">
        <v>400.7697118147621</v>
      </c>
      <c r="AN148" s="48">
        <v>391.84987804560916</v>
      </c>
      <c r="AO148" s="48">
        <v>381.49820930486987</v>
      </c>
      <c r="AP148" s="48">
        <v>372.32495693049003</v>
      </c>
      <c r="AQ148" s="48">
        <v>307.82350795641923</v>
      </c>
      <c r="AR148" s="48">
        <v>292.55753108463148</v>
      </c>
      <c r="AS148" s="48">
        <v>210.93949102932325</v>
      </c>
      <c r="AT148" s="48">
        <v>194.39879267632233</v>
      </c>
      <c r="AU148" s="48">
        <v>148.65884694151794</v>
      </c>
      <c r="AV148" s="48">
        <v>143.02297532079032</v>
      </c>
      <c r="AW148" s="48">
        <v>107.30074371105091</v>
      </c>
      <c r="AX148" s="48">
        <v>100.55684266445705</v>
      </c>
      <c r="AY148" s="48">
        <v>97.638090697726881</v>
      </c>
      <c r="AZ148" s="48">
        <v>65.350361071148924</v>
      </c>
    </row>
    <row r="149" spans="1:52" ht="12" customHeight="1" x14ac:dyDescent="0.45">
      <c r="A149" s="86" t="s">
        <v>50</v>
      </c>
      <c r="B149" s="48">
        <v>6818.6102586385296</v>
      </c>
      <c r="C149" s="48">
        <v>7580.1424917747363</v>
      </c>
      <c r="D149" s="48">
        <v>6953.3268391840966</v>
      </c>
      <c r="E149" s="48">
        <v>7512.1402163818384</v>
      </c>
      <c r="F149" s="48">
        <v>6911.9600130858134</v>
      </c>
      <c r="G149" s="48">
        <v>7555.492524414035</v>
      </c>
      <c r="H149" s="48">
        <v>6847.804012957773</v>
      </c>
      <c r="I149" s="48">
        <v>6370.8724126697107</v>
      </c>
      <c r="J149" s="48">
        <v>6419.5766749972618</v>
      </c>
      <c r="K149" s="48">
        <v>5147.6439053735385</v>
      </c>
      <c r="L149" s="48">
        <v>5295.1022815271635</v>
      </c>
      <c r="M149" s="48">
        <v>4739.2563666097321</v>
      </c>
      <c r="N149" s="48">
        <v>5003.7685048011199</v>
      </c>
      <c r="O149" s="48">
        <v>5178.2566066608497</v>
      </c>
      <c r="P149" s="48">
        <v>4990.6655915695628</v>
      </c>
      <c r="Q149" s="48">
        <v>4362.0834222296726</v>
      </c>
      <c r="R149" s="48">
        <v>4325.1421055729797</v>
      </c>
      <c r="S149" s="48">
        <v>4255.3319301959809</v>
      </c>
      <c r="T149" s="48">
        <v>4167.5886918170481</v>
      </c>
      <c r="U149" s="48">
        <v>4066.1447048050036</v>
      </c>
      <c r="V149" s="48">
        <v>4041.3555201527442</v>
      </c>
      <c r="W149" s="48">
        <v>4050.6451090749947</v>
      </c>
      <c r="X149" s="48">
        <v>4080.4641778060609</v>
      </c>
      <c r="Y149" s="48">
        <v>4096.6056618383855</v>
      </c>
      <c r="Z149" s="48">
        <v>4140.7001810902857</v>
      </c>
      <c r="AA149" s="48">
        <v>4165.056960643602</v>
      </c>
      <c r="AB149" s="48">
        <v>4220.918111813734</v>
      </c>
      <c r="AC149" s="48">
        <v>4315.1832994631577</v>
      </c>
      <c r="AD149" s="48">
        <v>4351.6307754726686</v>
      </c>
      <c r="AE149" s="48">
        <v>4389.6119414370469</v>
      </c>
      <c r="AF149" s="48">
        <v>4440.1350872758048</v>
      </c>
      <c r="AG149" s="48">
        <v>4514.401261049743</v>
      </c>
      <c r="AH149" s="48">
        <v>4553.7952896841507</v>
      </c>
      <c r="AI149" s="48">
        <v>4592.3718037027502</v>
      </c>
      <c r="AJ149" s="48">
        <v>4632.8335840405125</v>
      </c>
      <c r="AK149" s="48">
        <v>4662.4342447616655</v>
      </c>
      <c r="AL149" s="48">
        <v>4698.8570879156705</v>
      </c>
      <c r="AM149" s="48">
        <v>4731.5190126914449</v>
      </c>
      <c r="AN149" s="48">
        <v>4762.8435343754572</v>
      </c>
      <c r="AO149" s="48">
        <v>4814.8012452070307</v>
      </c>
      <c r="AP149" s="48">
        <v>4874.4913662679865</v>
      </c>
      <c r="AQ149" s="48">
        <v>4880.633408359673</v>
      </c>
      <c r="AR149" s="48">
        <v>4971.9770366588327</v>
      </c>
      <c r="AS149" s="48">
        <v>4899.1437421025776</v>
      </c>
      <c r="AT149" s="48">
        <v>4983.3354994210658</v>
      </c>
      <c r="AU149" s="48">
        <v>4954.2812642224335</v>
      </c>
      <c r="AV149" s="48">
        <v>5002.9752802303574</v>
      </c>
      <c r="AW149" s="48">
        <v>5077.3322316525746</v>
      </c>
      <c r="AX149" s="48">
        <v>5048.5811477651532</v>
      </c>
      <c r="AY149" s="48">
        <v>5068.3073280019134</v>
      </c>
      <c r="AZ149" s="48">
        <v>5045.7925291475112</v>
      </c>
    </row>
    <row r="150" spans="1:52" ht="12" customHeight="1" x14ac:dyDescent="0.45">
      <c r="A150" s="86" t="s">
        <v>59</v>
      </c>
      <c r="B150" s="48">
        <v>0.26273562295257585</v>
      </c>
      <c r="C150" s="48">
        <v>11.994470000000018</v>
      </c>
      <c r="D150" s="48">
        <v>10.05630999999998</v>
      </c>
      <c r="E150" s="48">
        <v>84.461598844639994</v>
      </c>
      <c r="F150" s="48">
        <v>222.27986568549468</v>
      </c>
      <c r="G150" s="48">
        <v>465.68392222360404</v>
      </c>
      <c r="H150" s="48">
        <v>397.07612810945534</v>
      </c>
      <c r="I150" s="48">
        <v>87.236148336628375</v>
      </c>
      <c r="J150" s="48">
        <v>380.40044060082835</v>
      </c>
      <c r="K150" s="48">
        <v>384.29568621841025</v>
      </c>
      <c r="L150" s="48">
        <v>491.03406618680987</v>
      </c>
      <c r="M150" s="48">
        <v>716.0975626348104</v>
      </c>
      <c r="N150" s="48">
        <v>681.7902840599404</v>
      </c>
      <c r="O150" s="48">
        <v>790.16586785926506</v>
      </c>
      <c r="P150" s="48">
        <v>610.90842168297593</v>
      </c>
      <c r="Q150" s="48">
        <v>920.63425896931756</v>
      </c>
      <c r="R150" s="48">
        <v>904.73317825716595</v>
      </c>
      <c r="S150" s="48">
        <v>893.02080239065651</v>
      </c>
      <c r="T150" s="48">
        <v>866.92443008037708</v>
      </c>
      <c r="U150" s="48">
        <v>845.88739175561727</v>
      </c>
      <c r="V150" s="48">
        <v>835.61815255781994</v>
      </c>
      <c r="W150" s="48">
        <v>862.79052086628894</v>
      </c>
      <c r="X150" s="48">
        <v>870.34189147412087</v>
      </c>
      <c r="Y150" s="48">
        <v>973.57555052348584</v>
      </c>
      <c r="Z150" s="48">
        <v>984.53452570571301</v>
      </c>
      <c r="AA150" s="48">
        <v>1045.7895035132758</v>
      </c>
      <c r="AB150" s="48">
        <v>1061.5291035744435</v>
      </c>
      <c r="AC150" s="48">
        <v>1093.7290446545619</v>
      </c>
      <c r="AD150" s="48">
        <v>1114.5735338757288</v>
      </c>
      <c r="AE150" s="48">
        <v>1120.9658647966749</v>
      </c>
      <c r="AF150" s="48">
        <v>1157.4736345786334</v>
      </c>
      <c r="AG150" s="48">
        <v>1167.2527814946791</v>
      </c>
      <c r="AH150" s="48">
        <v>1195.7201458455957</v>
      </c>
      <c r="AI150" s="48">
        <v>1253.4142470042666</v>
      </c>
      <c r="AJ150" s="48">
        <v>1285.381367179313</v>
      </c>
      <c r="AK150" s="48">
        <v>1304.3183898999459</v>
      </c>
      <c r="AL150" s="48">
        <v>1318.085320406841</v>
      </c>
      <c r="AM150" s="48">
        <v>1338.0836524029155</v>
      </c>
      <c r="AN150" s="48">
        <v>1351.7065458712407</v>
      </c>
      <c r="AO150" s="48">
        <v>1367.3022911097332</v>
      </c>
      <c r="AP150" s="48">
        <v>1385.6125014601041</v>
      </c>
      <c r="AQ150" s="48">
        <v>1503.571165789959</v>
      </c>
      <c r="AR150" s="48">
        <v>1541.5434530592909</v>
      </c>
      <c r="AS150" s="48">
        <v>1739.329801310352</v>
      </c>
      <c r="AT150" s="48">
        <v>1767.6069832951744</v>
      </c>
      <c r="AU150" s="48">
        <v>1875.5196529513114</v>
      </c>
      <c r="AV150" s="48">
        <v>1911.1226013691967</v>
      </c>
      <c r="AW150" s="48">
        <v>1961.9042015263292</v>
      </c>
      <c r="AX150" s="48">
        <v>1997.0367601631169</v>
      </c>
      <c r="AY150" s="48">
        <v>2014.8210959061312</v>
      </c>
      <c r="AZ150" s="48">
        <v>2075.9181490648853</v>
      </c>
    </row>
    <row r="151" spans="1:52" ht="12" customHeight="1" x14ac:dyDescent="0.45">
      <c r="A151" s="84" t="s">
        <v>154</v>
      </c>
      <c r="B151" s="85">
        <v>555.61846166191094</v>
      </c>
      <c r="C151" s="85">
        <v>598.93691085261253</v>
      </c>
      <c r="D151" s="85">
        <v>611.94218281931569</v>
      </c>
      <c r="E151" s="85">
        <v>632.61971273684401</v>
      </c>
      <c r="F151" s="85">
        <v>640.85486689599577</v>
      </c>
      <c r="G151" s="85">
        <v>716.45809083929555</v>
      </c>
      <c r="H151" s="85">
        <v>664.99133360869132</v>
      </c>
      <c r="I151" s="85">
        <v>679.36862587296957</v>
      </c>
      <c r="J151" s="85">
        <v>719.45914468734054</v>
      </c>
      <c r="K151" s="85">
        <v>609.00451724902507</v>
      </c>
      <c r="L151" s="85">
        <v>649.46874142460729</v>
      </c>
      <c r="M151" s="85">
        <v>609.87311834678553</v>
      </c>
      <c r="N151" s="85">
        <v>619.09137162047477</v>
      </c>
      <c r="O151" s="85">
        <v>610.32541432074004</v>
      </c>
      <c r="P151" s="85">
        <v>612.74246990230222</v>
      </c>
      <c r="Q151" s="85">
        <v>571.61269584838749</v>
      </c>
      <c r="R151" s="85">
        <v>565.97621426926651</v>
      </c>
      <c r="S151" s="85">
        <v>561.860276384798</v>
      </c>
      <c r="T151" s="85">
        <v>559.55336092556547</v>
      </c>
      <c r="U151" s="85">
        <v>556.52123830491485</v>
      </c>
      <c r="V151" s="85">
        <v>558.02773783296982</v>
      </c>
      <c r="W151" s="85">
        <v>559.78400059388082</v>
      </c>
      <c r="X151" s="85">
        <v>566.71789691867343</v>
      </c>
      <c r="Y151" s="85">
        <v>571.32410692959991</v>
      </c>
      <c r="Z151" s="85">
        <v>574.81622961191135</v>
      </c>
      <c r="AA151" s="85">
        <v>582.53610305603615</v>
      </c>
      <c r="AB151" s="85">
        <v>589.96983879673724</v>
      </c>
      <c r="AC151" s="85">
        <v>596.43745167744112</v>
      </c>
      <c r="AD151" s="85">
        <v>607.70150010062309</v>
      </c>
      <c r="AE151" s="85">
        <v>615.30669292971845</v>
      </c>
      <c r="AF151" s="85">
        <v>624.32316738011571</v>
      </c>
      <c r="AG151" s="85">
        <v>630.23871675192834</v>
      </c>
      <c r="AH151" s="85">
        <v>643.80345272747195</v>
      </c>
      <c r="AI151" s="85">
        <v>659.79239569171</v>
      </c>
      <c r="AJ151" s="85">
        <v>671.02467970627526</v>
      </c>
      <c r="AK151" s="85">
        <v>677.19174457304268</v>
      </c>
      <c r="AL151" s="85">
        <v>683.55919770696778</v>
      </c>
      <c r="AM151" s="85">
        <v>693.67720991373028</v>
      </c>
      <c r="AN151" s="85">
        <v>701.89973654369487</v>
      </c>
      <c r="AO151" s="85">
        <v>710.82392072185769</v>
      </c>
      <c r="AP151" s="85">
        <v>721.5212874675409</v>
      </c>
      <c r="AQ151" s="85">
        <v>737.28886694407583</v>
      </c>
      <c r="AR151" s="85">
        <v>762.08305836377258</v>
      </c>
      <c r="AS151" s="85">
        <v>803.50158236925904</v>
      </c>
      <c r="AT151" s="85">
        <v>833.3406014646597</v>
      </c>
      <c r="AU151" s="85">
        <v>884.60524703584178</v>
      </c>
      <c r="AV151" s="85">
        <v>906.85349053431844</v>
      </c>
      <c r="AW151" s="85">
        <v>951.3402356444725</v>
      </c>
      <c r="AX151" s="85">
        <v>1035.0825992913251</v>
      </c>
      <c r="AY151" s="85">
        <v>1063.157669422041</v>
      </c>
      <c r="AZ151" s="85">
        <v>1127.3006823828541</v>
      </c>
    </row>
    <row r="152" spans="1:52" ht="12" customHeight="1" x14ac:dyDescent="0.45">
      <c r="A152" s="81" t="s">
        <v>155</v>
      </c>
      <c r="B152" s="82">
        <v>1516.3866136135618</v>
      </c>
      <c r="C152" s="82">
        <v>1634.1162002075657</v>
      </c>
      <c r="D152" s="82">
        <v>1578.7582247449454</v>
      </c>
      <c r="E152" s="82">
        <v>1746.4824194028668</v>
      </c>
      <c r="F152" s="82">
        <v>1714.8557150530589</v>
      </c>
      <c r="G152" s="82">
        <v>1894.7730471732257</v>
      </c>
      <c r="H152" s="82">
        <v>1609.5128542348425</v>
      </c>
      <c r="I152" s="82">
        <v>1641.4930049845254</v>
      </c>
      <c r="J152" s="82">
        <v>1878.5344708127695</v>
      </c>
      <c r="K152" s="82">
        <v>1497.5397094908137</v>
      </c>
      <c r="L152" s="82">
        <v>1646.8892533943451</v>
      </c>
      <c r="M152" s="82">
        <v>1648.9824573200228</v>
      </c>
      <c r="N152" s="82">
        <v>1653.840447667789</v>
      </c>
      <c r="O152" s="82">
        <v>1649.9556567755051</v>
      </c>
      <c r="P152" s="82">
        <v>1637.1930774486887</v>
      </c>
      <c r="Q152" s="82">
        <v>1563.0104431610678</v>
      </c>
      <c r="R152" s="82">
        <v>1550.7538464042941</v>
      </c>
      <c r="S152" s="82">
        <v>1539.1675160237694</v>
      </c>
      <c r="T152" s="82">
        <v>1525.3973444498772</v>
      </c>
      <c r="U152" s="82">
        <v>1503.0449547646222</v>
      </c>
      <c r="V152" s="82">
        <v>1488.9448852486755</v>
      </c>
      <c r="W152" s="82">
        <v>1487.9523920209911</v>
      </c>
      <c r="X152" s="82">
        <v>1488.6111096379657</v>
      </c>
      <c r="Y152" s="82">
        <v>1468.5682840462055</v>
      </c>
      <c r="Z152" s="82">
        <v>1463.9383255196169</v>
      </c>
      <c r="AA152" s="82">
        <v>1454.6740519866898</v>
      </c>
      <c r="AB152" s="82">
        <v>1470.9622791877159</v>
      </c>
      <c r="AC152" s="82">
        <v>1479.3892384349215</v>
      </c>
      <c r="AD152" s="82">
        <v>1487.4807199328141</v>
      </c>
      <c r="AE152" s="82">
        <v>1499.9189081656552</v>
      </c>
      <c r="AF152" s="82">
        <v>1503.5206715876159</v>
      </c>
      <c r="AG152" s="82">
        <v>1509.7829436081679</v>
      </c>
      <c r="AH152" s="82">
        <v>1514.5429986346269</v>
      </c>
      <c r="AI152" s="82">
        <v>1509.0395138155611</v>
      </c>
      <c r="AJ152" s="82">
        <v>1508.0190117923503</v>
      </c>
      <c r="AK152" s="82">
        <v>1503.5934455727106</v>
      </c>
      <c r="AL152" s="82">
        <v>1511.9539962169292</v>
      </c>
      <c r="AM152" s="82">
        <v>1518.4442098689108</v>
      </c>
      <c r="AN152" s="82">
        <v>1517.0669726723972</v>
      </c>
      <c r="AO152" s="82">
        <v>1523.2439267857026</v>
      </c>
      <c r="AP152" s="82">
        <v>1526.8547927265708</v>
      </c>
      <c r="AQ152" s="82">
        <v>1533.6220440319421</v>
      </c>
      <c r="AR152" s="82">
        <v>1539.5192042951355</v>
      </c>
      <c r="AS152" s="82">
        <v>1534.5723399405449</v>
      </c>
      <c r="AT152" s="82">
        <v>1539.946217538828</v>
      </c>
      <c r="AU152" s="82">
        <v>1538.6314577710332</v>
      </c>
      <c r="AV152" s="82">
        <v>1554.2670093445113</v>
      </c>
      <c r="AW152" s="82">
        <v>1556.5553330256307</v>
      </c>
      <c r="AX152" s="82">
        <v>1553.0455764642513</v>
      </c>
      <c r="AY152" s="82">
        <v>1563.2579782532878</v>
      </c>
      <c r="AZ152" s="82">
        <v>1562.6522691364187</v>
      </c>
    </row>
    <row r="153" spans="1:52" ht="12" customHeight="1" x14ac:dyDescent="0.45">
      <c r="A153" s="84" t="s">
        <v>156</v>
      </c>
      <c r="B153" s="85">
        <v>902.07414171969162</v>
      </c>
      <c r="C153" s="85">
        <v>978.13818568260785</v>
      </c>
      <c r="D153" s="85">
        <v>907.11227172709789</v>
      </c>
      <c r="E153" s="85">
        <v>1043.3821525447192</v>
      </c>
      <c r="F153" s="85">
        <v>1014.8717443260023</v>
      </c>
      <c r="G153" s="85">
        <v>1111.771884811792</v>
      </c>
      <c r="H153" s="85">
        <v>891.30747195752917</v>
      </c>
      <c r="I153" s="85">
        <v>913.93973458893856</v>
      </c>
      <c r="J153" s="85">
        <v>1101.383219566392</v>
      </c>
      <c r="K153" s="85">
        <v>840.40622083841254</v>
      </c>
      <c r="L153" s="85">
        <v>953.53638230371121</v>
      </c>
      <c r="M153" s="85">
        <v>983.78972026140775</v>
      </c>
      <c r="N153" s="85">
        <v>967.44768362566799</v>
      </c>
      <c r="O153" s="85">
        <v>989.37572535599952</v>
      </c>
      <c r="P153" s="85">
        <v>974.18581760800657</v>
      </c>
      <c r="Q153" s="85">
        <v>937.00005344031752</v>
      </c>
      <c r="R153" s="85">
        <v>932.00890896358942</v>
      </c>
      <c r="S153" s="85">
        <v>926.19874185321225</v>
      </c>
      <c r="T153" s="85">
        <v>910.97920059112028</v>
      </c>
      <c r="U153" s="85">
        <v>889.14907662341068</v>
      </c>
      <c r="V153" s="85">
        <v>873.04698055242488</v>
      </c>
      <c r="W153" s="85">
        <v>869.20746596138258</v>
      </c>
      <c r="X153" s="85">
        <v>862.65961273834694</v>
      </c>
      <c r="Y153" s="85">
        <v>836.73703640097222</v>
      </c>
      <c r="Z153" s="85">
        <v>828.1761035612916</v>
      </c>
      <c r="AA153" s="85">
        <v>812.64138695468023</v>
      </c>
      <c r="AB153" s="85">
        <v>820.43355572651058</v>
      </c>
      <c r="AC153" s="85">
        <v>821.22883622402026</v>
      </c>
      <c r="AD153" s="85">
        <v>823.61818384157243</v>
      </c>
      <c r="AE153" s="85">
        <v>831.3081785788296</v>
      </c>
      <c r="AF153" s="85">
        <v>833.80679102908312</v>
      </c>
      <c r="AG153" s="85">
        <v>833.69296556526911</v>
      </c>
      <c r="AH153" s="85">
        <v>830.24804791597876</v>
      </c>
      <c r="AI153" s="85">
        <v>812.16377217247464</v>
      </c>
      <c r="AJ153" s="85">
        <v>804.13898132155555</v>
      </c>
      <c r="AK153" s="85">
        <v>789.31655461935077</v>
      </c>
      <c r="AL153" s="85">
        <v>791.33516063650234</v>
      </c>
      <c r="AM153" s="85">
        <v>786.82953015788723</v>
      </c>
      <c r="AN153" s="85">
        <v>771.38593073818868</v>
      </c>
      <c r="AO153" s="85">
        <v>768.87975805062626</v>
      </c>
      <c r="AP153" s="85">
        <v>759.38172848684496</v>
      </c>
      <c r="AQ153" s="85">
        <v>753.85086554238501</v>
      </c>
      <c r="AR153" s="85">
        <v>746.05728044919726</v>
      </c>
      <c r="AS153" s="85">
        <v>722.47608129190644</v>
      </c>
      <c r="AT153" s="85">
        <v>712.08081915659011</v>
      </c>
      <c r="AU153" s="85">
        <v>696.60905354557804</v>
      </c>
      <c r="AV153" s="85">
        <v>698.92253391498184</v>
      </c>
      <c r="AW153" s="85">
        <v>685.33500990499567</v>
      </c>
      <c r="AX153" s="85">
        <v>665.90109676884606</v>
      </c>
      <c r="AY153" s="85">
        <v>658.89444456876436</v>
      </c>
      <c r="AZ153" s="85">
        <v>638.36684264761197</v>
      </c>
    </row>
    <row r="154" spans="1:52" ht="12" customHeight="1" x14ac:dyDescent="0.45">
      <c r="A154" s="86" t="s">
        <v>20</v>
      </c>
      <c r="B154" s="48">
        <v>6.4325796429014979</v>
      </c>
      <c r="C154" s="48">
        <v>7.1346632913589287</v>
      </c>
      <c r="D154" s="48">
        <v>8.982694820711858</v>
      </c>
      <c r="E154" s="48">
        <v>10.124196928495666</v>
      </c>
      <c r="F154" s="48">
        <v>5.0690120104407566</v>
      </c>
      <c r="G154" s="48">
        <v>3.470844069916132</v>
      </c>
      <c r="H154" s="48">
        <v>1.4284553092396475</v>
      </c>
      <c r="I154" s="48">
        <v>4.0867029102297874</v>
      </c>
      <c r="J154" s="48">
        <v>12.065860581715777</v>
      </c>
      <c r="K154" s="48">
        <v>4.1180134032910836</v>
      </c>
      <c r="L154" s="48">
        <v>2.3244632455211991</v>
      </c>
      <c r="M154" s="48">
        <v>4.7882312967613219</v>
      </c>
      <c r="N154" s="48">
        <v>7.7378779240566891</v>
      </c>
      <c r="O154" s="48">
        <v>5.9987209674020763</v>
      </c>
      <c r="P154" s="48">
        <v>3.3273963085328129</v>
      </c>
      <c r="Q154" s="48">
        <v>0</v>
      </c>
      <c r="R154" s="48">
        <v>2.881298475755251E-4</v>
      </c>
      <c r="S154" s="48">
        <v>4.6665313508640017E-3</v>
      </c>
      <c r="T154" s="48">
        <v>8.0842651922021936E-3</v>
      </c>
      <c r="U154" s="48">
        <v>8.7668450383654416E-3</v>
      </c>
      <c r="V154" s="48">
        <v>1.0677234372453661E-2</v>
      </c>
      <c r="W154" s="48">
        <v>1.3987064866955052E-2</v>
      </c>
      <c r="X154" s="48">
        <v>1.6757188385115147E-2</v>
      </c>
      <c r="Y154" s="48">
        <v>2.268956236933619E-2</v>
      </c>
      <c r="Z154" s="48">
        <v>2.5126458924204061E-2</v>
      </c>
      <c r="AA154" s="48">
        <v>2.9239799425008779E-2</v>
      </c>
      <c r="AB154" s="48">
        <v>2.9587871117225138E-2</v>
      </c>
      <c r="AC154" s="48">
        <v>2.7473612927435644E-2</v>
      </c>
      <c r="AD154" s="48">
        <v>2.679939041704469E-2</v>
      </c>
      <c r="AE154" s="48">
        <v>2.7084928148836899E-2</v>
      </c>
      <c r="AF154" s="48">
        <v>2.7120322339677604E-2</v>
      </c>
      <c r="AG154" s="48">
        <v>2.6180609061094942E-2</v>
      </c>
      <c r="AH154" s="48">
        <v>2.5026836415529954E-2</v>
      </c>
      <c r="AI154" s="48">
        <v>2.2184781549833624E-2</v>
      </c>
      <c r="AJ154" s="48">
        <v>2.0680840055647621E-2</v>
      </c>
      <c r="AK154" s="48">
        <v>1.800491372499995E-2</v>
      </c>
      <c r="AL154" s="48">
        <v>1.7631615378573981E-2</v>
      </c>
      <c r="AM154" s="48">
        <v>1.5939557374383028E-2</v>
      </c>
      <c r="AN154" s="48">
        <v>1.2984322529376218E-2</v>
      </c>
      <c r="AO154" s="48">
        <v>1.2034239871202369E-2</v>
      </c>
      <c r="AP154" s="48">
        <v>1.0233638245878141E-2</v>
      </c>
      <c r="AQ154" s="48">
        <v>8.675600259345162E-3</v>
      </c>
      <c r="AR154" s="48">
        <v>7.1847392756790862E-3</v>
      </c>
      <c r="AS154" s="48">
        <v>4.5898265363056526E-3</v>
      </c>
      <c r="AT154" s="48">
        <v>3.821503877210941E-3</v>
      </c>
      <c r="AU154" s="48">
        <v>3.0136639613294919E-3</v>
      </c>
      <c r="AV154" s="48">
        <v>2.8576407632706371E-3</v>
      </c>
      <c r="AW154" s="48">
        <v>2.4644249148762375E-3</v>
      </c>
      <c r="AX154" s="48">
        <v>2.0953380777523128E-3</v>
      </c>
      <c r="AY154" s="48">
        <v>1.9482431180349671E-3</v>
      </c>
      <c r="AZ154" s="48">
        <v>1.7227927661984633E-3</v>
      </c>
    </row>
    <row r="155" spans="1:52" ht="12" customHeight="1" x14ac:dyDescent="0.45">
      <c r="A155" s="86" t="s">
        <v>25</v>
      </c>
      <c r="B155" s="48">
        <v>165.19569731506621</v>
      </c>
      <c r="C155" s="48">
        <v>139.78840597604122</v>
      </c>
      <c r="D155" s="48">
        <v>192.76439430627332</v>
      </c>
      <c r="E155" s="48">
        <v>139.59525300472831</v>
      </c>
      <c r="F155" s="48">
        <v>69.004834119675195</v>
      </c>
      <c r="G155" s="48">
        <v>60.417294284280885</v>
      </c>
      <c r="H155" s="48">
        <v>30.864886683174227</v>
      </c>
      <c r="I155" s="48">
        <v>54.207993178555078</v>
      </c>
      <c r="J155" s="48">
        <v>52.996323406121135</v>
      </c>
      <c r="K155" s="48">
        <v>44.443806591759454</v>
      </c>
      <c r="L155" s="48">
        <v>34.084562879645247</v>
      </c>
      <c r="M155" s="48">
        <v>11.496693572151299</v>
      </c>
      <c r="N155" s="48">
        <v>3.0916354085964439</v>
      </c>
      <c r="O155" s="48">
        <v>5.457085290991178</v>
      </c>
      <c r="P155" s="48">
        <v>5.7035144101483057</v>
      </c>
      <c r="Q155" s="48">
        <v>9.3453348263683971</v>
      </c>
      <c r="R155" s="48">
        <v>10.079884742194695</v>
      </c>
      <c r="S155" s="48">
        <v>10.611538794149762</v>
      </c>
      <c r="T155" s="48">
        <v>10.72788437513446</v>
      </c>
      <c r="U155" s="48">
        <v>10.634159044524347</v>
      </c>
      <c r="V155" s="48">
        <v>10.653941071691918</v>
      </c>
      <c r="W155" s="48">
        <v>10.656418401912179</v>
      </c>
      <c r="X155" s="48">
        <v>10.156433019929686</v>
      </c>
      <c r="Y155" s="48">
        <v>10.24152617206305</v>
      </c>
      <c r="Z155" s="48">
        <v>10.151534261929777</v>
      </c>
      <c r="AA155" s="48">
        <v>10.128033763957616</v>
      </c>
      <c r="AB155" s="48">
        <v>10.120684294288212</v>
      </c>
      <c r="AC155" s="48">
        <v>10.038190309648511</v>
      </c>
      <c r="AD155" s="48">
        <v>10.101837077023715</v>
      </c>
      <c r="AE155" s="48">
        <v>10.176443761322473</v>
      </c>
      <c r="AF155" s="48">
        <v>10.220075550426767</v>
      </c>
      <c r="AG155" s="48">
        <v>10.205985469229368</v>
      </c>
      <c r="AH155" s="48">
        <v>10.052938488061573</v>
      </c>
      <c r="AI155" s="48">
        <v>9.9150726733091137</v>
      </c>
      <c r="AJ155" s="48">
        <v>9.819079069965472</v>
      </c>
      <c r="AK155" s="48">
        <v>9.7228560814666576</v>
      </c>
      <c r="AL155" s="48">
        <v>9.7674910141462234</v>
      </c>
      <c r="AM155" s="48">
        <v>9.7488945569916527</v>
      </c>
      <c r="AN155" s="48">
        <v>9.7595635699597754</v>
      </c>
      <c r="AO155" s="48">
        <v>9.8175178641991394</v>
      </c>
      <c r="AP155" s="48">
        <v>9.8598148836879176</v>
      </c>
      <c r="AQ155" s="48">
        <v>9.883515769824804</v>
      </c>
      <c r="AR155" s="48">
        <v>9.7152351505171559</v>
      </c>
      <c r="AS155" s="48">
        <v>9.6053482527159435</v>
      </c>
      <c r="AT155" s="48">
        <v>9.546283927143465</v>
      </c>
      <c r="AU155" s="48">
        <v>9.4549580115539342</v>
      </c>
      <c r="AV155" s="48">
        <v>9.4847171718403924</v>
      </c>
      <c r="AW155" s="48">
        <v>9.3448164949235295</v>
      </c>
      <c r="AX155" s="48">
        <v>9.3468431971803465</v>
      </c>
      <c r="AY155" s="48">
        <v>9.3413652384917416</v>
      </c>
      <c r="AZ155" s="48">
        <v>9.276845612798164</v>
      </c>
    </row>
    <row r="156" spans="1:52" ht="12" customHeight="1" x14ac:dyDescent="0.45">
      <c r="A156" s="86" t="s">
        <v>49</v>
      </c>
      <c r="B156" s="48">
        <v>83.141313198515434</v>
      </c>
      <c r="C156" s="48">
        <v>111.21617072192049</v>
      </c>
      <c r="D156" s="48">
        <v>68.872253897937298</v>
      </c>
      <c r="E156" s="48">
        <v>62.647828130134307</v>
      </c>
      <c r="F156" s="48">
        <v>44.468672773635319</v>
      </c>
      <c r="G156" s="48">
        <v>89.784819367459079</v>
      </c>
      <c r="H156" s="48">
        <v>90.849953421933648</v>
      </c>
      <c r="I156" s="48">
        <v>72.784036517640601</v>
      </c>
      <c r="J156" s="48">
        <v>60.575213394984296</v>
      </c>
      <c r="K156" s="48">
        <v>91.15942054406375</v>
      </c>
      <c r="L156" s="48">
        <v>60.310055816894852</v>
      </c>
      <c r="M156" s="48">
        <v>36.112562715168892</v>
      </c>
      <c r="N156" s="48">
        <v>79.699957875020615</v>
      </c>
      <c r="O156" s="48">
        <v>47.960047220213859</v>
      </c>
      <c r="P156" s="48">
        <v>42.113609572837447</v>
      </c>
      <c r="Q156" s="48">
        <v>45.895970214802162</v>
      </c>
      <c r="R156" s="48">
        <v>46.022654833404495</v>
      </c>
      <c r="S156" s="48">
        <v>46.631679433633174</v>
      </c>
      <c r="T156" s="48">
        <v>45.730174929526527</v>
      </c>
      <c r="U156" s="48">
        <v>45.098529158709702</v>
      </c>
      <c r="V156" s="48">
        <v>43.713824873706521</v>
      </c>
      <c r="W156" s="48">
        <v>42.87770488436432</v>
      </c>
      <c r="X156" s="48">
        <v>41.687720677219694</v>
      </c>
      <c r="Y156" s="48">
        <v>42.762714031167057</v>
      </c>
      <c r="Z156" s="48">
        <v>42.896331837581037</v>
      </c>
      <c r="AA156" s="48">
        <v>41.87613046326566</v>
      </c>
      <c r="AB156" s="48">
        <v>41.984659116169787</v>
      </c>
      <c r="AC156" s="48">
        <v>41.894285558056751</v>
      </c>
      <c r="AD156" s="48">
        <v>40.849543221706519</v>
      </c>
      <c r="AE156" s="48">
        <v>41.20356317971553</v>
      </c>
      <c r="AF156" s="48">
        <v>41.113065371688506</v>
      </c>
      <c r="AG156" s="48">
        <v>40.923912826959373</v>
      </c>
      <c r="AH156" s="48">
        <v>40.120390951507602</v>
      </c>
      <c r="AI156" s="48">
        <v>39.545114454627445</v>
      </c>
      <c r="AJ156" s="48">
        <v>39.255479224740853</v>
      </c>
      <c r="AK156" s="48">
        <v>38.234052301252675</v>
      </c>
      <c r="AL156" s="48">
        <v>38.068184423097762</v>
      </c>
      <c r="AM156" s="48">
        <v>37.446907269383019</v>
      </c>
      <c r="AN156" s="48">
        <v>35.093779527959853</v>
      </c>
      <c r="AO156" s="48">
        <v>34.994248532254531</v>
      </c>
      <c r="AP156" s="48">
        <v>33.740861684326632</v>
      </c>
      <c r="AQ156" s="48">
        <v>32.919961571279252</v>
      </c>
      <c r="AR156" s="48">
        <v>31.725671055480824</v>
      </c>
      <c r="AS156" s="48">
        <v>30.929018610290068</v>
      </c>
      <c r="AT156" s="48">
        <v>30.481141530263596</v>
      </c>
      <c r="AU156" s="48">
        <v>29.463240469220217</v>
      </c>
      <c r="AV156" s="48">
        <v>29.182495456679515</v>
      </c>
      <c r="AW156" s="48">
        <v>28.331996740107051</v>
      </c>
      <c r="AX156" s="48">
        <v>26.688419459872382</v>
      </c>
      <c r="AY156" s="48">
        <v>26.40924600167164</v>
      </c>
      <c r="AZ156" s="48">
        <v>25.16193137687868</v>
      </c>
    </row>
    <row r="157" spans="1:52" ht="12" customHeight="1" x14ac:dyDescent="0.45">
      <c r="A157" s="86" t="s">
        <v>55</v>
      </c>
      <c r="B157" s="48">
        <v>25.520913421318085</v>
      </c>
      <c r="C157" s="48">
        <v>24.263111305321779</v>
      </c>
      <c r="D157" s="48">
        <v>16.526294697145449</v>
      </c>
      <c r="E157" s="48">
        <v>0</v>
      </c>
      <c r="F157" s="48">
        <v>6.1084620574615691</v>
      </c>
      <c r="G157" s="48">
        <v>16.419566163174611</v>
      </c>
      <c r="H157" s="48">
        <v>18.598712761396161</v>
      </c>
      <c r="I157" s="48">
        <v>22.25468155282319</v>
      </c>
      <c r="J157" s="48">
        <v>0.16173133090206532</v>
      </c>
      <c r="K157" s="48">
        <v>22.817749612738272</v>
      </c>
      <c r="L157" s="48">
        <v>0</v>
      </c>
      <c r="M157" s="48">
        <v>1.7981450833612054</v>
      </c>
      <c r="N157" s="48">
        <v>1.6070134719093039</v>
      </c>
      <c r="O157" s="48">
        <v>6.8961237165986855</v>
      </c>
      <c r="P157" s="48">
        <v>2.6635822585375917</v>
      </c>
      <c r="Q157" s="48">
        <v>3.6826659213958819</v>
      </c>
      <c r="R157" s="48">
        <v>3.76657873958876</v>
      </c>
      <c r="S157" s="48">
        <v>3.6655610428179988</v>
      </c>
      <c r="T157" s="48">
        <v>3.6402741577380575</v>
      </c>
      <c r="U157" s="48">
        <v>3.550837900243776</v>
      </c>
      <c r="V157" s="48">
        <v>3.2795211450666675</v>
      </c>
      <c r="W157" s="48">
        <v>3.1231385499082083</v>
      </c>
      <c r="X157" s="48">
        <v>3.1289901054540659</v>
      </c>
      <c r="Y157" s="48">
        <v>3.0312326158668399</v>
      </c>
      <c r="Z157" s="48">
        <v>2.639814166366707</v>
      </c>
      <c r="AA157" s="48">
        <v>2.5760921159064809</v>
      </c>
      <c r="AB157" s="48">
        <v>2.5840031828707639</v>
      </c>
      <c r="AC157" s="48">
        <v>2.4185820182507407</v>
      </c>
      <c r="AD157" s="48">
        <v>2.389463566906036</v>
      </c>
      <c r="AE157" s="48">
        <v>2.3797548215263458</v>
      </c>
      <c r="AF157" s="48">
        <v>2.2920093274234357</v>
      </c>
      <c r="AG157" s="48">
        <v>2.2096464962345426</v>
      </c>
      <c r="AH157" s="48">
        <v>2.1540224661451668</v>
      </c>
      <c r="AI157" s="48">
        <v>1.9517415345562936</v>
      </c>
      <c r="AJ157" s="48">
        <v>1.5630458638932705</v>
      </c>
      <c r="AK157" s="48">
        <v>1.4238527067831537</v>
      </c>
      <c r="AL157" s="48">
        <v>1.4080566303643387</v>
      </c>
      <c r="AM157" s="48">
        <v>1.3214319000154144</v>
      </c>
      <c r="AN157" s="48">
        <v>1.2882725608138539</v>
      </c>
      <c r="AO157" s="48">
        <v>1.2754997405677393</v>
      </c>
      <c r="AP157" s="48">
        <v>1.2034975245811885</v>
      </c>
      <c r="AQ157" s="48">
        <v>1.1581860497546288</v>
      </c>
      <c r="AR157" s="48">
        <v>1.1146298247473188</v>
      </c>
      <c r="AS157" s="48">
        <v>0.96197067551354432</v>
      </c>
      <c r="AT157" s="48">
        <v>0.66450894462566001</v>
      </c>
      <c r="AU157" s="48">
        <v>0.57002357264431991</v>
      </c>
      <c r="AV157" s="48">
        <v>0.5645222804444201</v>
      </c>
      <c r="AW157" s="48">
        <v>0.52545337785049651</v>
      </c>
      <c r="AX157" s="48">
        <v>0.51066987953002896</v>
      </c>
      <c r="AY157" s="48">
        <v>0.49845791043277166</v>
      </c>
      <c r="AZ157" s="48">
        <v>0.47034201515756408</v>
      </c>
    </row>
    <row r="158" spans="1:52" ht="12" customHeight="1" x14ac:dyDescent="0.45">
      <c r="A158" s="86" t="s">
        <v>50</v>
      </c>
      <c r="B158" s="48">
        <v>621.78363814189038</v>
      </c>
      <c r="C158" s="48">
        <v>695.73583438796538</v>
      </c>
      <c r="D158" s="48">
        <v>619.96663400502996</v>
      </c>
      <c r="E158" s="48">
        <v>831.01487448136095</v>
      </c>
      <c r="F158" s="48">
        <v>890.22076336478938</v>
      </c>
      <c r="G158" s="48">
        <v>941.67936092696129</v>
      </c>
      <c r="H158" s="48">
        <v>749.56546378178552</v>
      </c>
      <c r="I158" s="48">
        <v>760.60632042968996</v>
      </c>
      <c r="J158" s="48">
        <v>975.58409085266874</v>
      </c>
      <c r="K158" s="48">
        <v>677.86723068655999</v>
      </c>
      <c r="L158" s="48">
        <v>856.81730036164993</v>
      </c>
      <c r="M158" s="48">
        <v>929.59408759396501</v>
      </c>
      <c r="N158" s="48">
        <v>875.31119894608491</v>
      </c>
      <c r="O158" s="48">
        <v>923.06374816079369</v>
      </c>
      <c r="P158" s="48">
        <v>920.37771505795035</v>
      </c>
      <c r="Q158" s="48">
        <v>878.07608247775113</v>
      </c>
      <c r="R158" s="48">
        <v>872.13950251855385</v>
      </c>
      <c r="S158" s="48">
        <v>865.2852960512605</v>
      </c>
      <c r="T158" s="48">
        <v>850.87278286352898</v>
      </c>
      <c r="U158" s="48">
        <v>829.85678367489447</v>
      </c>
      <c r="V158" s="48">
        <v>815.38901622758738</v>
      </c>
      <c r="W158" s="48">
        <v>812.53621706033096</v>
      </c>
      <c r="X158" s="48">
        <v>807.66971174735841</v>
      </c>
      <c r="Y158" s="48">
        <v>780.67887401950588</v>
      </c>
      <c r="Z158" s="48">
        <v>772.46329683648992</v>
      </c>
      <c r="AA158" s="48">
        <v>758.03189081212543</v>
      </c>
      <c r="AB158" s="48">
        <v>765.71462126206461</v>
      </c>
      <c r="AC158" s="48">
        <v>766.85030472513677</v>
      </c>
      <c r="AD158" s="48">
        <v>770.25054058551916</v>
      </c>
      <c r="AE158" s="48">
        <v>777.52133188811638</v>
      </c>
      <c r="AF158" s="48">
        <v>780.15452045720474</v>
      </c>
      <c r="AG158" s="48">
        <v>780.32724016378472</v>
      </c>
      <c r="AH158" s="48">
        <v>777.89566917384889</v>
      </c>
      <c r="AI158" s="48">
        <v>760.72965872843201</v>
      </c>
      <c r="AJ158" s="48">
        <v>753.48069632290026</v>
      </c>
      <c r="AK158" s="48">
        <v>739.91778861612329</v>
      </c>
      <c r="AL158" s="48">
        <v>742.0737969535154</v>
      </c>
      <c r="AM158" s="48">
        <v>738.29635687412281</v>
      </c>
      <c r="AN158" s="48">
        <v>725.23133075692579</v>
      </c>
      <c r="AO158" s="48">
        <v>722.78045767373362</v>
      </c>
      <c r="AP158" s="48">
        <v>714.56732075600337</v>
      </c>
      <c r="AQ158" s="48">
        <v>709.88052655126694</v>
      </c>
      <c r="AR158" s="48">
        <v>703.49455967917629</v>
      </c>
      <c r="AS158" s="48">
        <v>680.97515392685057</v>
      </c>
      <c r="AT158" s="48">
        <v>671.38506325068022</v>
      </c>
      <c r="AU158" s="48">
        <v>657.11781782819821</v>
      </c>
      <c r="AV158" s="48">
        <v>659.68794136525423</v>
      </c>
      <c r="AW158" s="48">
        <v>647.13027886719976</v>
      </c>
      <c r="AX158" s="48">
        <v>629.35306889418553</v>
      </c>
      <c r="AY158" s="48">
        <v>622.64342717505019</v>
      </c>
      <c r="AZ158" s="48">
        <v>603.45600085001138</v>
      </c>
    </row>
    <row r="159" spans="1:52" ht="12" customHeight="1" x14ac:dyDescent="0.45">
      <c r="A159" s="89" t="s">
        <v>157</v>
      </c>
      <c r="B159" s="90">
        <v>614.31247189386977</v>
      </c>
      <c r="C159" s="90">
        <v>655.97801452495821</v>
      </c>
      <c r="D159" s="90">
        <v>671.64595301784766</v>
      </c>
      <c r="E159" s="90">
        <v>703.10026685814796</v>
      </c>
      <c r="F159" s="90">
        <v>699.98397072705689</v>
      </c>
      <c r="G159" s="90">
        <v>783.00116236143413</v>
      </c>
      <c r="H159" s="90">
        <v>718.20538227731322</v>
      </c>
      <c r="I159" s="90">
        <v>727.55327039558597</v>
      </c>
      <c r="J159" s="90">
        <v>777.15125124637768</v>
      </c>
      <c r="K159" s="90">
        <v>657.13348865240107</v>
      </c>
      <c r="L159" s="90">
        <v>693.3528710906337</v>
      </c>
      <c r="M159" s="90">
        <v>665.19273705861497</v>
      </c>
      <c r="N159" s="90">
        <v>686.39276404212137</v>
      </c>
      <c r="O159" s="90">
        <v>660.57993141950601</v>
      </c>
      <c r="P159" s="90">
        <v>663.00725984068208</v>
      </c>
      <c r="Q159" s="90">
        <v>626.01038972075014</v>
      </c>
      <c r="R159" s="90">
        <v>618.7449374407048</v>
      </c>
      <c r="S159" s="90">
        <v>612.9687741705568</v>
      </c>
      <c r="T159" s="90">
        <v>614.41814385875728</v>
      </c>
      <c r="U159" s="90">
        <v>613.8958781412116</v>
      </c>
      <c r="V159" s="90">
        <v>615.89790469625086</v>
      </c>
      <c r="W159" s="90">
        <v>618.74492605960802</v>
      </c>
      <c r="X159" s="90">
        <v>625.95149689961875</v>
      </c>
      <c r="Y159" s="90">
        <v>631.83124764523359</v>
      </c>
      <c r="Z159" s="90">
        <v>635.76222195832497</v>
      </c>
      <c r="AA159" s="90">
        <v>642.0326650320095</v>
      </c>
      <c r="AB159" s="90">
        <v>650.52872346120512</v>
      </c>
      <c r="AC159" s="90">
        <v>658.16040221090134</v>
      </c>
      <c r="AD159" s="90">
        <v>663.86253609124185</v>
      </c>
      <c r="AE159" s="90">
        <v>668.61072958682587</v>
      </c>
      <c r="AF159" s="90">
        <v>669.71388055853311</v>
      </c>
      <c r="AG159" s="90">
        <v>676.08997804289879</v>
      </c>
      <c r="AH159" s="90">
        <v>684.29495071864824</v>
      </c>
      <c r="AI159" s="90">
        <v>696.87574164308705</v>
      </c>
      <c r="AJ159" s="90">
        <v>703.88003047079462</v>
      </c>
      <c r="AK159" s="90">
        <v>714.27689095335961</v>
      </c>
      <c r="AL159" s="90">
        <v>720.61883558042689</v>
      </c>
      <c r="AM159" s="90">
        <v>731.61467971102331</v>
      </c>
      <c r="AN159" s="90">
        <v>745.68104193420845</v>
      </c>
      <c r="AO159" s="90">
        <v>754.36416873507665</v>
      </c>
      <c r="AP159" s="90">
        <v>767.47306423972555</v>
      </c>
      <c r="AQ159" s="90">
        <v>779.7711784895572</v>
      </c>
      <c r="AR159" s="90">
        <v>793.46192384593814</v>
      </c>
      <c r="AS159" s="90">
        <v>812.09625864863835</v>
      </c>
      <c r="AT159" s="90">
        <v>827.86539838223757</v>
      </c>
      <c r="AU159" s="90">
        <v>842.02240422545469</v>
      </c>
      <c r="AV159" s="90">
        <v>855.34447542952933</v>
      </c>
      <c r="AW159" s="90">
        <v>871.2203231206347</v>
      </c>
      <c r="AX159" s="90">
        <v>887.14447969540515</v>
      </c>
      <c r="AY159" s="90">
        <v>904.3635336845233</v>
      </c>
      <c r="AZ159" s="90">
        <v>924.28542648880693</v>
      </c>
    </row>
    <row r="160" spans="1:52" ht="12" customHeight="1" x14ac:dyDescent="0.45">
      <c r="A160" s="67" t="s">
        <v>158</v>
      </c>
      <c r="B160" s="140">
        <v>10783.61768904362</v>
      </c>
      <c r="C160" s="140">
        <v>10827.826903125066</v>
      </c>
      <c r="D160" s="140">
        <v>10563.875762223328</v>
      </c>
      <c r="E160" s="140">
        <v>10495.322266104631</v>
      </c>
      <c r="F160" s="140">
        <v>10533.359948920985</v>
      </c>
      <c r="G160" s="140">
        <v>10438.027301962507</v>
      </c>
      <c r="H160" s="140">
        <v>10451.936699172267</v>
      </c>
      <c r="I160" s="140">
        <v>10816.288121886026</v>
      </c>
      <c r="J160" s="140">
        <v>10325.84738783662</v>
      </c>
      <c r="K160" s="140">
        <v>8820.2716507480582</v>
      </c>
      <c r="L160" s="140">
        <v>9183.9501351027975</v>
      </c>
      <c r="M160" s="140">
        <v>9363.1713850536198</v>
      </c>
      <c r="N160" s="140">
        <v>9036.6904456797092</v>
      </c>
      <c r="O160" s="140">
        <v>8409.4264733619602</v>
      </c>
      <c r="P160" s="140">
        <v>8339.8513206173775</v>
      </c>
      <c r="Q160" s="140">
        <v>8510.5672843358898</v>
      </c>
      <c r="R160" s="140">
        <v>8622.104484489777</v>
      </c>
      <c r="S160" s="140">
        <v>8662.0348251747055</v>
      </c>
      <c r="T160" s="140">
        <v>8578.1454684258333</v>
      </c>
      <c r="U160" s="140">
        <v>8423.5107528003155</v>
      </c>
      <c r="V160" s="140">
        <v>8376.9941452041403</v>
      </c>
      <c r="W160" s="140">
        <v>8406.2414721847181</v>
      </c>
      <c r="X160" s="140">
        <v>8416.910133106976</v>
      </c>
      <c r="Y160" s="140">
        <v>8382.6115689176258</v>
      </c>
      <c r="Z160" s="140">
        <v>8380.4831451555438</v>
      </c>
      <c r="AA160" s="140">
        <v>8391.5844250640512</v>
      </c>
      <c r="AB160" s="140">
        <v>8434.7195515260519</v>
      </c>
      <c r="AC160" s="140">
        <v>8479.6218468650568</v>
      </c>
      <c r="AD160" s="140">
        <v>8536.7678566701943</v>
      </c>
      <c r="AE160" s="140">
        <v>8554.7624567449147</v>
      </c>
      <c r="AF160" s="140">
        <v>8554.8306205214103</v>
      </c>
      <c r="AG160" s="140">
        <v>8575.3401847529713</v>
      </c>
      <c r="AH160" s="140">
        <v>8583.4926430849446</v>
      </c>
      <c r="AI160" s="140">
        <v>8604.1521937808902</v>
      </c>
      <c r="AJ160" s="140">
        <v>8583.788021010816</v>
      </c>
      <c r="AK160" s="140">
        <v>8577.0724534583769</v>
      </c>
      <c r="AL160" s="140">
        <v>8615.2517010126758</v>
      </c>
      <c r="AM160" s="140">
        <v>8641.4891708109317</v>
      </c>
      <c r="AN160" s="140">
        <v>8650.0278465891515</v>
      </c>
      <c r="AO160" s="140">
        <v>8661.3384225061345</v>
      </c>
      <c r="AP160" s="140">
        <v>8696.6022449126376</v>
      </c>
      <c r="AQ160" s="140">
        <v>8745.2109134066086</v>
      </c>
      <c r="AR160" s="140">
        <v>8774.46539550743</v>
      </c>
      <c r="AS160" s="140">
        <v>8803.4800214586703</v>
      </c>
      <c r="AT160" s="140">
        <v>8821.0830128401867</v>
      </c>
      <c r="AU160" s="140">
        <v>8878.2744372990783</v>
      </c>
      <c r="AV160" s="140">
        <v>8913.4837134571826</v>
      </c>
      <c r="AW160" s="140">
        <v>8911.887914593357</v>
      </c>
      <c r="AX160" s="140">
        <v>8923.7914585896397</v>
      </c>
      <c r="AY160" s="140">
        <v>8935.4868621774203</v>
      </c>
      <c r="AZ160" s="140">
        <v>8921.9919795462083</v>
      </c>
    </row>
    <row r="161" spans="1:52" ht="12" customHeight="1" x14ac:dyDescent="0.45">
      <c r="A161" s="69" t="s">
        <v>47</v>
      </c>
      <c r="B161" s="70">
        <v>88.516495966540901</v>
      </c>
      <c r="C161" s="70">
        <v>89.808740293287215</v>
      </c>
      <c r="D161" s="70">
        <v>87.887175734404337</v>
      </c>
      <c r="E161" s="70">
        <v>87.21812625583884</v>
      </c>
      <c r="F161" s="70">
        <v>87.980683478599616</v>
      </c>
      <c r="G161" s="70">
        <v>87.119302312529527</v>
      </c>
      <c r="H161" s="70">
        <v>86.869864478113712</v>
      </c>
      <c r="I161" s="70">
        <v>89.86446546008969</v>
      </c>
      <c r="J161" s="70">
        <v>85.168980043474704</v>
      </c>
      <c r="K161" s="70">
        <v>72.479345229926082</v>
      </c>
      <c r="L161" s="70">
        <v>75.54218093589374</v>
      </c>
      <c r="M161" s="70">
        <v>77.428502979871752</v>
      </c>
      <c r="N161" s="70">
        <v>74.548493774610279</v>
      </c>
      <c r="O161" s="70">
        <v>69.546196083092738</v>
      </c>
      <c r="P161" s="70">
        <v>68.315542971494949</v>
      </c>
      <c r="Q161" s="70">
        <v>69.786379051751609</v>
      </c>
      <c r="R161" s="70">
        <v>57.144592742306642</v>
      </c>
      <c r="S161" s="70">
        <v>46.034557814658307</v>
      </c>
      <c r="T161" s="70">
        <v>36.515824431066932</v>
      </c>
      <c r="U161" s="70">
        <v>28.568948822640007</v>
      </c>
      <c r="V161" s="70">
        <v>48.152497524849871</v>
      </c>
      <c r="W161" s="70">
        <v>36.74241070119497</v>
      </c>
      <c r="X161" s="70">
        <v>35.48066116996965</v>
      </c>
      <c r="Y161" s="70">
        <v>26.95970312464733</v>
      </c>
      <c r="Z161" s="70">
        <v>40.217464641453589</v>
      </c>
      <c r="AA161" s="70">
        <v>27.912997614078012</v>
      </c>
      <c r="AB161" s="70">
        <v>22.203957027418738</v>
      </c>
      <c r="AC161" s="70">
        <v>20.247114411866498</v>
      </c>
      <c r="AD161" s="70">
        <v>32.170014243739203</v>
      </c>
      <c r="AE161" s="70">
        <v>26.063730903408494</v>
      </c>
      <c r="AF161" s="70">
        <v>28.966418238266705</v>
      </c>
      <c r="AG161" s="70">
        <v>31.282394118964749</v>
      </c>
      <c r="AH161" s="70">
        <v>34.155517329212742</v>
      </c>
      <c r="AI161" s="70">
        <v>34.235961153646905</v>
      </c>
      <c r="AJ161" s="70">
        <v>36.821210982273719</v>
      </c>
      <c r="AK161" s="70">
        <v>40.485979719635971</v>
      </c>
      <c r="AL161" s="70">
        <v>42.994611335458394</v>
      </c>
      <c r="AM161" s="70">
        <v>46.013974155287109</v>
      </c>
      <c r="AN161" s="70">
        <v>48.420308185057635</v>
      </c>
      <c r="AO161" s="70">
        <v>48.607402221786337</v>
      </c>
      <c r="AP161" s="70">
        <v>48.975607196726699</v>
      </c>
      <c r="AQ161" s="70">
        <v>49.556255221519052</v>
      </c>
      <c r="AR161" s="70">
        <v>49.997746648931106</v>
      </c>
      <c r="AS161" s="70">
        <v>50.278975855006529</v>
      </c>
      <c r="AT161" s="70">
        <v>50.724244027902621</v>
      </c>
      <c r="AU161" s="70">
        <v>51.017269439476138</v>
      </c>
      <c r="AV161" s="70">
        <v>51.32451925863284</v>
      </c>
      <c r="AW161" s="70">
        <v>51.697554179530449</v>
      </c>
      <c r="AX161" s="70">
        <v>51.987669119186094</v>
      </c>
      <c r="AY161" s="70">
        <v>52.415398686423949</v>
      </c>
      <c r="AZ161" s="70">
        <v>52.448047016552991</v>
      </c>
    </row>
    <row r="162" spans="1:52" ht="12" customHeight="1" x14ac:dyDescent="0.45">
      <c r="A162" s="71" t="s">
        <v>48</v>
      </c>
      <c r="B162" s="72">
        <v>80.147567031862934</v>
      </c>
      <c r="C162" s="72">
        <v>81.313459879498637</v>
      </c>
      <c r="D162" s="72">
        <v>79.548369009139947</v>
      </c>
      <c r="E162" s="72">
        <v>78.909454882603981</v>
      </c>
      <c r="F162" s="72">
        <v>79.618279035473805</v>
      </c>
      <c r="G162" s="72">
        <v>78.837638327627474</v>
      </c>
      <c r="H162" s="72">
        <v>78.608905959981698</v>
      </c>
      <c r="I162" s="72">
        <v>81.287012285751203</v>
      </c>
      <c r="J162" s="72">
        <v>77.057099302483678</v>
      </c>
      <c r="K162" s="72">
        <v>65.602158384264769</v>
      </c>
      <c r="L162" s="72">
        <v>68.365343269233392</v>
      </c>
      <c r="M162" s="72">
        <v>70.070046348472076</v>
      </c>
      <c r="N162" s="72">
        <v>67.469294953516055</v>
      </c>
      <c r="O162" s="72">
        <v>62.905877612093803</v>
      </c>
      <c r="P162" s="72">
        <v>61.837326072040987</v>
      </c>
      <c r="Q162" s="72">
        <v>63.146387580296171</v>
      </c>
      <c r="R162" s="72">
        <v>63.673830421459321</v>
      </c>
      <c r="S162" s="72">
        <v>63.729519242134529</v>
      </c>
      <c r="T162" s="72">
        <v>63.703499929412772</v>
      </c>
      <c r="U162" s="72">
        <v>63.169829952357262</v>
      </c>
      <c r="V162" s="72">
        <v>62.606428868318041</v>
      </c>
      <c r="W162" s="72">
        <v>62.828478862557425</v>
      </c>
      <c r="X162" s="72">
        <v>63.066062694716479</v>
      </c>
      <c r="Y162" s="72">
        <v>62.701143311453272</v>
      </c>
      <c r="Z162" s="72">
        <v>62.428354707608335</v>
      </c>
      <c r="AA162" s="72">
        <v>62.302045547783862</v>
      </c>
      <c r="AB162" s="72">
        <v>62.286490133151062</v>
      </c>
      <c r="AC162" s="72">
        <v>62.213829559875286</v>
      </c>
      <c r="AD162" s="72">
        <v>62.330334201247176</v>
      </c>
      <c r="AE162" s="72">
        <v>62.381183793177179</v>
      </c>
      <c r="AF162" s="72">
        <v>62.19841682075711</v>
      </c>
      <c r="AG162" s="72">
        <v>62.162962566570243</v>
      </c>
      <c r="AH162" s="72">
        <v>62.318478647553746</v>
      </c>
      <c r="AI162" s="72">
        <v>62.494363567916693</v>
      </c>
      <c r="AJ162" s="72">
        <v>62.271767710246451</v>
      </c>
      <c r="AK162" s="72">
        <v>61.930813936009791</v>
      </c>
      <c r="AL162" s="72">
        <v>61.905342268995639</v>
      </c>
      <c r="AM162" s="72">
        <v>61.892204202166916</v>
      </c>
      <c r="AN162" s="72">
        <v>61.704301071604327</v>
      </c>
      <c r="AO162" s="72">
        <v>61.449058451331162</v>
      </c>
      <c r="AP162" s="72">
        <v>61.484610222897643</v>
      </c>
      <c r="AQ162" s="72">
        <v>61.452869494065901</v>
      </c>
      <c r="AR162" s="72">
        <v>61.266041462911332</v>
      </c>
      <c r="AS162" s="72">
        <v>61.223171919001949</v>
      </c>
      <c r="AT162" s="72">
        <v>61.122669341611768</v>
      </c>
      <c r="AU162" s="72">
        <v>61.359507784233131</v>
      </c>
      <c r="AV162" s="72">
        <v>61.33796383644875</v>
      </c>
      <c r="AW162" s="72">
        <v>61.130592731659647</v>
      </c>
      <c r="AX162" s="72">
        <v>60.916805921307102</v>
      </c>
      <c r="AY162" s="72">
        <v>60.818893049612704</v>
      </c>
      <c r="AZ162" s="72">
        <v>60.544839665056259</v>
      </c>
    </row>
    <row r="163" spans="1:52" ht="12" customHeight="1" x14ac:dyDescent="0.45">
      <c r="A163" s="73" t="s">
        <v>49</v>
      </c>
      <c r="B163" s="74">
        <v>15.035540230411257</v>
      </c>
      <c r="C163" s="74">
        <v>16.262691975899724</v>
      </c>
      <c r="D163" s="74">
        <v>15.753456509865565</v>
      </c>
      <c r="E163" s="74">
        <v>15.764001369923616</v>
      </c>
      <c r="F163" s="74">
        <v>15.911393642162862</v>
      </c>
      <c r="G163" s="74">
        <v>15.748512893667309</v>
      </c>
      <c r="H163" s="74">
        <v>15.540368660984617</v>
      </c>
      <c r="I163" s="74">
        <v>16.007680214132591</v>
      </c>
      <c r="J163" s="74">
        <v>15.174846082462397</v>
      </c>
      <c r="K163" s="74">
        <v>12.937567977335908</v>
      </c>
      <c r="L163" s="74">
        <v>13.490124961780053</v>
      </c>
      <c r="M163" s="74">
        <v>13.828122945269008</v>
      </c>
      <c r="N163" s="74">
        <v>12.785631275043768</v>
      </c>
      <c r="O163" s="74">
        <v>12.09149943975655</v>
      </c>
      <c r="P163" s="74">
        <v>11.899200159615143</v>
      </c>
      <c r="Q163" s="74">
        <v>12.627362687825523</v>
      </c>
      <c r="R163" s="74">
        <v>12.631915001726568</v>
      </c>
      <c r="S163" s="74">
        <v>12.456369552307139</v>
      </c>
      <c r="T163" s="74">
        <v>12.001146412549129</v>
      </c>
      <c r="U163" s="74">
        <v>11.517945056493236</v>
      </c>
      <c r="V163" s="74">
        <v>10.877547066529218</v>
      </c>
      <c r="W163" s="74">
        <v>10.784740666000607</v>
      </c>
      <c r="X163" s="74">
        <v>10.485797264320516</v>
      </c>
      <c r="Y163" s="74">
        <v>9.9656053999247671</v>
      </c>
      <c r="Z163" s="74">
        <v>9.5475567673347452</v>
      </c>
      <c r="AA163" s="74">
        <v>9.0698110137605266</v>
      </c>
      <c r="AB163" s="74">
        <v>8.5692709089065673</v>
      </c>
      <c r="AC163" s="74">
        <v>7.9789744702788505</v>
      </c>
      <c r="AD163" s="74">
        <v>7.7309564313754668</v>
      </c>
      <c r="AE163" s="74">
        <v>7.4445882269589827</v>
      </c>
      <c r="AF163" s="74">
        <v>7.2277970463806591</v>
      </c>
      <c r="AG163" s="74">
        <v>7.122743578388028</v>
      </c>
      <c r="AH163" s="74">
        <v>7.149612678374246</v>
      </c>
      <c r="AI163" s="74">
        <v>7.0734885476365044</v>
      </c>
      <c r="AJ163" s="74">
        <v>6.8085402265501802</v>
      </c>
      <c r="AK163" s="74">
        <v>6.4928578372223553</v>
      </c>
      <c r="AL163" s="74">
        <v>6.2847384696174045</v>
      </c>
      <c r="AM163" s="74">
        <v>6.0564399754685576</v>
      </c>
      <c r="AN163" s="74">
        <v>5.8161103870349145</v>
      </c>
      <c r="AO163" s="74">
        <v>5.571893030637229</v>
      </c>
      <c r="AP163" s="74">
        <v>5.4250677002423497</v>
      </c>
      <c r="AQ163" s="74">
        <v>5.2591394529872586</v>
      </c>
      <c r="AR163" s="74">
        <v>5.0451143611851856</v>
      </c>
      <c r="AS163" s="74">
        <v>4.9048851772493647</v>
      </c>
      <c r="AT163" s="74">
        <v>4.7545571309429278</v>
      </c>
      <c r="AU163" s="74">
        <v>4.7104508969813672</v>
      </c>
      <c r="AV163" s="74">
        <v>4.566381261411796</v>
      </c>
      <c r="AW163" s="74">
        <v>4.3860944591731235</v>
      </c>
      <c r="AX163" s="74">
        <v>4.2408593747660337</v>
      </c>
      <c r="AY163" s="74">
        <v>4.0892591625106629</v>
      </c>
      <c r="AZ163" s="74">
        <v>3.9236135391453786</v>
      </c>
    </row>
    <row r="164" spans="1:52" ht="12" customHeight="1" x14ac:dyDescent="0.45">
      <c r="A164" s="73" t="s">
        <v>50</v>
      </c>
      <c r="B164" s="74">
        <v>24.57955270196247</v>
      </c>
      <c r="C164" s="74">
        <v>24.92801421112889</v>
      </c>
      <c r="D164" s="74">
        <v>24.331795849183994</v>
      </c>
      <c r="E164" s="74">
        <v>24.036870632456047</v>
      </c>
      <c r="F164" s="74">
        <v>24.302696687199187</v>
      </c>
      <c r="G164" s="74">
        <v>24.051636697071782</v>
      </c>
      <c r="H164" s="74">
        <v>24.152693696381029</v>
      </c>
      <c r="I164" s="74">
        <v>24.873524484458514</v>
      </c>
      <c r="J164" s="74">
        <v>23.627991448053308</v>
      </c>
      <c r="K164" s="74">
        <v>20.17582234635168</v>
      </c>
      <c r="L164" s="74">
        <v>20.997693412884761</v>
      </c>
      <c r="M164" s="74">
        <v>21.51319809064838</v>
      </c>
      <c r="N164" s="74">
        <v>20.758200021252204</v>
      </c>
      <c r="O164" s="74">
        <v>19.147307967723361</v>
      </c>
      <c r="P164" s="74">
        <v>18.919392712936865</v>
      </c>
      <c r="Q164" s="74">
        <v>19.271441062452414</v>
      </c>
      <c r="R164" s="74">
        <v>19.571025945976501</v>
      </c>
      <c r="S164" s="74">
        <v>19.618561239472641</v>
      </c>
      <c r="T164" s="74">
        <v>19.756521059548476</v>
      </c>
      <c r="U164" s="74">
        <v>19.670355278232147</v>
      </c>
      <c r="V164" s="74">
        <v>19.556762310787171</v>
      </c>
      <c r="W164" s="74">
        <v>19.577347587765757</v>
      </c>
      <c r="X164" s="74">
        <v>19.524658964020347</v>
      </c>
      <c r="Y164" s="74">
        <v>19.227742435527759</v>
      </c>
      <c r="Z164" s="74">
        <v>18.975974361035707</v>
      </c>
      <c r="AA164" s="74">
        <v>18.675275869726686</v>
      </c>
      <c r="AB164" s="74">
        <v>18.374325133243229</v>
      </c>
      <c r="AC164" s="74">
        <v>17.952989145281308</v>
      </c>
      <c r="AD164" s="74">
        <v>17.598234749072478</v>
      </c>
      <c r="AE164" s="74">
        <v>17.221091557730965</v>
      </c>
      <c r="AF164" s="74">
        <v>16.575955275413222</v>
      </c>
      <c r="AG164" s="74">
        <v>16.164784137464519</v>
      </c>
      <c r="AH164" s="74">
        <v>15.777513415978405</v>
      </c>
      <c r="AI164" s="74">
        <v>15.68827663781175</v>
      </c>
      <c r="AJ164" s="74">
        <v>15.341731347519001</v>
      </c>
      <c r="AK164" s="74">
        <v>14.925268721341983</v>
      </c>
      <c r="AL164" s="74">
        <v>14.687594795996597</v>
      </c>
      <c r="AM164" s="74">
        <v>14.438432934013594</v>
      </c>
      <c r="AN164" s="74">
        <v>14.161643018030762</v>
      </c>
      <c r="AO164" s="74">
        <v>13.867364252086295</v>
      </c>
      <c r="AP164" s="74">
        <v>13.728750331086164</v>
      </c>
      <c r="AQ164" s="74">
        <v>13.569221210787566</v>
      </c>
      <c r="AR164" s="74">
        <v>13.350604182566773</v>
      </c>
      <c r="AS164" s="74">
        <v>13.22326411115475</v>
      </c>
      <c r="AT164" s="74">
        <v>13.091732154141273</v>
      </c>
      <c r="AU164" s="74">
        <v>13.092606761922994</v>
      </c>
      <c r="AV164" s="74">
        <v>12.978258328097263</v>
      </c>
      <c r="AW164" s="74">
        <v>12.814007367759952</v>
      </c>
      <c r="AX164" s="74">
        <v>12.672512083635102</v>
      </c>
      <c r="AY164" s="74">
        <v>12.551941650976236</v>
      </c>
      <c r="AZ164" s="74">
        <v>12.393904661473078</v>
      </c>
    </row>
    <row r="165" spans="1:52" ht="12" customHeight="1" x14ac:dyDescent="0.45">
      <c r="A165" s="73" t="s">
        <v>34</v>
      </c>
      <c r="B165" s="74">
        <v>0</v>
      </c>
      <c r="C165" s="74">
        <v>0</v>
      </c>
      <c r="D165" s="74">
        <v>0</v>
      </c>
      <c r="E165" s="74">
        <v>8.9448032985888146E-2</v>
      </c>
      <c r="F165" s="74">
        <v>6.1310824659523831E-2</v>
      </c>
      <c r="G165" s="74">
        <v>9.5073859290944529E-2</v>
      </c>
      <c r="H165" s="74">
        <v>6.492195015449384E-2</v>
      </c>
      <c r="I165" s="74">
        <v>8.4545351982170933E-2</v>
      </c>
      <c r="J165" s="74">
        <v>9.4463064924390383E-2</v>
      </c>
      <c r="K165" s="74">
        <v>0.14484811723738877</v>
      </c>
      <c r="L165" s="74">
        <v>0.15221249011842747</v>
      </c>
      <c r="M165" s="74">
        <v>0.158417949382155</v>
      </c>
      <c r="N165" s="74">
        <v>6.4050868510369077E-2</v>
      </c>
      <c r="O165" s="74">
        <v>1.0221542784906E-2</v>
      </c>
      <c r="P165" s="74">
        <v>9.7815564567808062E-3</v>
      </c>
      <c r="Q165" s="74">
        <v>9.5741411685719684E-3</v>
      </c>
      <c r="R165" s="74">
        <v>9.6624725873388842E-3</v>
      </c>
      <c r="S165" s="74">
        <v>1.0872570038452366E-2</v>
      </c>
      <c r="T165" s="74">
        <v>1.254835517340238E-2</v>
      </c>
      <c r="U165" s="74">
        <v>1.9630340089560185E-2</v>
      </c>
      <c r="V165" s="74">
        <v>8.1218324345540396E-2</v>
      </c>
      <c r="W165" s="74">
        <v>8.6212617148159185E-2</v>
      </c>
      <c r="X165" s="74">
        <v>9.711185853702449E-2</v>
      </c>
      <c r="Y165" s="74">
        <v>0.10795899632925571</v>
      </c>
      <c r="Z165" s="74">
        <v>0.11848929414138118</v>
      </c>
      <c r="AA165" s="74">
        <v>0.13857844292976118</v>
      </c>
      <c r="AB165" s="74">
        <v>0.15412347673697427</v>
      </c>
      <c r="AC165" s="74">
        <v>0.17523904833581758</v>
      </c>
      <c r="AD165" s="74">
        <v>0.18429346665001756</v>
      </c>
      <c r="AE165" s="74">
        <v>0.19215037882831215</v>
      </c>
      <c r="AF165" s="74">
        <v>0.19576607062001339</v>
      </c>
      <c r="AG165" s="74">
        <v>0.20089912902578538</v>
      </c>
      <c r="AH165" s="74">
        <v>0.14790178744583415</v>
      </c>
      <c r="AI165" s="74">
        <v>0.14939610777810003</v>
      </c>
      <c r="AJ165" s="74">
        <v>0.1507861292450908</v>
      </c>
      <c r="AK165" s="74">
        <v>0.15116030691209284</v>
      </c>
      <c r="AL165" s="74">
        <v>0.15085538077602403</v>
      </c>
      <c r="AM165" s="74">
        <v>0.14881761863183054</v>
      </c>
      <c r="AN165" s="74">
        <v>0.14719963256613458</v>
      </c>
      <c r="AO165" s="74">
        <v>0.14422434364267211</v>
      </c>
      <c r="AP165" s="74">
        <v>0.14385263227075165</v>
      </c>
      <c r="AQ165" s="74">
        <v>0.14355850164089709</v>
      </c>
      <c r="AR165" s="74">
        <v>0.14412761472021932</v>
      </c>
      <c r="AS165" s="74">
        <v>0.14325384480535552</v>
      </c>
      <c r="AT165" s="74">
        <v>0.14290178615527716</v>
      </c>
      <c r="AU165" s="74">
        <v>0.14340344582791126</v>
      </c>
      <c r="AV165" s="74">
        <v>0.14355149062688088</v>
      </c>
      <c r="AW165" s="74">
        <v>0.14392795429878585</v>
      </c>
      <c r="AX165" s="74">
        <v>0.14424903832773037</v>
      </c>
      <c r="AY165" s="74">
        <v>0.14593871241535203</v>
      </c>
      <c r="AZ165" s="74">
        <v>0.1481798269397534</v>
      </c>
    </row>
    <row r="166" spans="1:52" ht="12" customHeight="1" x14ac:dyDescent="0.45">
      <c r="A166" s="75" t="s">
        <v>36</v>
      </c>
      <c r="B166" s="76">
        <v>40.532474099489207</v>
      </c>
      <c r="C166" s="76">
        <v>40.12275369247002</v>
      </c>
      <c r="D166" s="76">
        <v>39.463116650090384</v>
      </c>
      <c r="E166" s="76">
        <v>39.019134847238426</v>
      </c>
      <c r="F166" s="76">
        <v>39.342877881452253</v>
      </c>
      <c r="G166" s="76">
        <v>38.942414877597443</v>
      </c>
      <c r="H166" s="76">
        <v>38.850921652461551</v>
      </c>
      <c r="I166" s="76">
        <v>40.321262235177919</v>
      </c>
      <c r="J166" s="76">
        <v>38.159798707043578</v>
      </c>
      <c r="K166" s="76">
        <v>32.343919943339785</v>
      </c>
      <c r="L166" s="76">
        <v>33.725312404450143</v>
      </c>
      <c r="M166" s="76">
        <v>34.570307363172532</v>
      </c>
      <c r="N166" s="76">
        <v>33.861412788709728</v>
      </c>
      <c r="O166" s="76">
        <v>31.656848661829006</v>
      </c>
      <c r="P166" s="76">
        <v>31.008951643032184</v>
      </c>
      <c r="Q166" s="76">
        <v>31.238009688849658</v>
      </c>
      <c r="R166" s="76">
        <v>31.461227001168911</v>
      </c>
      <c r="S166" s="76">
        <v>31.643715880316282</v>
      </c>
      <c r="T166" s="76">
        <v>31.933284102141769</v>
      </c>
      <c r="U166" s="76">
        <v>31.961899277542305</v>
      </c>
      <c r="V166" s="76">
        <v>32.09090116665611</v>
      </c>
      <c r="W166" s="76">
        <v>32.380177991642888</v>
      </c>
      <c r="X166" s="76">
        <v>32.958494607838603</v>
      </c>
      <c r="Y166" s="76">
        <v>33.399836479671478</v>
      </c>
      <c r="Z166" s="76">
        <v>33.786334285096501</v>
      </c>
      <c r="AA166" s="76">
        <v>34.418380221366881</v>
      </c>
      <c r="AB166" s="76">
        <v>35.1887706142643</v>
      </c>
      <c r="AC166" s="76">
        <v>36.106626895979311</v>
      </c>
      <c r="AD166" s="76">
        <v>36.816849554149208</v>
      </c>
      <c r="AE166" s="76">
        <v>37.523353629658907</v>
      </c>
      <c r="AF166" s="76">
        <v>38.198898428343206</v>
      </c>
      <c r="AG166" s="76">
        <v>38.674535721691917</v>
      </c>
      <c r="AH166" s="76">
        <v>39.243450765755249</v>
      </c>
      <c r="AI166" s="76">
        <v>39.583202274690329</v>
      </c>
      <c r="AJ166" s="76">
        <v>39.970710006932165</v>
      </c>
      <c r="AK166" s="76">
        <v>40.361527070533342</v>
      </c>
      <c r="AL166" s="76">
        <v>40.78215362260562</v>
      </c>
      <c r="AM166" s="76">
        <v>41.24851367405293</v>
      </c>
      <c r="AN166" s="76">
        <v>41.579348033972515</v>
      </c>
      <c r="AO166" s="76">
        <v>41.865576824964954</v>
      </c>
      <c r="AP166" s="76">
        <v>42.186939559298374</v>
      </c>
      <c r="AQ166" s="76">
        <v>42.480950328650167</v>
      </c>
      <c r="AR166" s="76">
        <v>42.726195304439166</v>
      </c>
      <c r="AS166" s="76">
        <v>42.951768785792474</v>
      </c>
      <c r="AT166" s="76">
        <v>43.133478270372287</v>
      </c>
      <c r="AU166" s="76">
        <v>43.413046679500837</v>
      </c>
      <c r="AV166" s="76">
        <v>43.649772756312821</v>
      </c>
      <c r="AW166" s="76">
        <v>43.786562950427779</v>
      </c>
      <c r="AX166" s="76">
        <v>43.859185424578257</v>
      </c>
      <c r="AY166" s="76">
        <v>44.031753523710478</v>
      </c>
      <c r="AZ166" s="76">
        <v>44.07914163749804</v>
      </c>
    </row>
    <row r="167" spans="1:52" ht="12" customHeight="1" x14ac:dyDescent="0.45">
      <c r="A167" s="77" t="s">
        <v>51</v>
      </c>
      <c r="B167" s="78">
        <v>91.108373760490124</v>
      </c>
      <c r="C167" s="78">
        <v>92.436016630945744</v>
      </c>
      <c r="D167" s="78">
        <v>90.443453446019632</v>
      </c>
      <c r="E167" s="78">
        <v>89.735452526516085</v>
      </c>
      <c r="F167" s="78">
        <v>90.531073106663683</v>
      </c>
      <c r="G167" s="78">
        <v>89.644060308197211</v>
      </c>
      <c r="H167" s="78">
        <v>89.385636269419393</v>
      </c>
      <c r="I167" s="78">
        <v>92.448419317815365</v>
      </c>
      <c r="J167" s="78">
        <v>87.628088075235894</v>
      </c>
      <c r="K167" s="78">
        <v>74.587304182344525</v>
      </c>
      <c r="L167" s="78">
        <v>77.733937121708053</v>
      </c>
      <c r="M167" s="78">
        <v>79.673579467246071</v>
      </c>
      <c r="N167" s="78">
        <v>76.713310002170715</v>
      </c>
      <c r="O167" s="78">
        <v>71.544623209382536</v>
      </c>
      <c r="P167" s="78">
        <v>70.304676644457018</v>
      </c>
      <c r="Q167" s="78">
        <v>71.805304391917971</v>
      </c>
      <c r="R167" s="78">
        <v>72.18737714298905</v>
      </c>
      <c r="S167" s="78">
        <v>72.210265454801771</v>
      </c>
      <c r="T167" s="78">
        <v>72.259950247776857</v>
      </c>
      <c r="U167" s="78">
        <v>71.778236363993599</v>
      </c>
      <c r="V167" s="78">
        <v>71.131800194136829</v>
      </c>
      <c r="W167" s="78">
        <v>71.360424521283846</v>
      </c>
      <c r="X167" s="78">
        <v>71.557510586144858</v>
      </c>
      <c r="Y167" s="78">
        <v>70.986392577021306</v>
      </c>
      <c r="Z167" s="78">
        <v>70.510158458482223</v>
      </c>
      <c r="AA167" s="78">
        <v>70.100813844137306</v>
      </c>
      <c r="AB167" s="78">
        <v>69.68627870434463</v>
      </c>
      <c r="AC167" s="78">
        <v>69.173864308147273</v>
      </c>
      <c r="AD167" s="78">
        <v>69.192985413158254</v>
      </c>
      <c r="AE167" s="78">
        <v>68.921820939626897</v>
      </c>
      <c r="AF167" s="78">
        <v>68.182364824728438</v>
      </c>
      <c r="AG167" s="78">
        <v>67.693588488613685</v>
      </c>
      <c r="AH167" s="78">
        <v>67.331740926219538</v>
      </c>
      <c r="AI167" s="78">
        <v>67.368763989515074</v>
      </c>
      <c r="AJ167" s="78">
        <v>66.77177693948029</v>
      </c>
      <c r="AK167" s="78">
        <v>66.027582998694129</v>
      </c>
      <c r="AL167" s="78">
        <v>65.751425101602607</v>
      </c>
      <c r="AM167" s="78">
        <v>65.521243322590323</v>
      </c>
      <c r="AN167" s="78">
        <v>65.171061830759612</v>
      </c>
      <c r="AO167" s="78">
        <v>64.856279503210601</v>
      </c>
      <c r="AP167" s="78">
        <v>64.943668435085826</v>
      </c>
      <c r="AQ167" s="78">
        <v>65.056301809653647</v>
      </c>
      <c r="AR167" s="78">
        <v>65.134441229549566</v>
      </c>
      <c r="AS167" s="78">
        <v>65.331152929606532</v>
      </c>
      <c r="AT167" s="78">
        <v>65.552907786581756</v>
      </c>
      <c r="AU167" s="78">
        <v>65.970185774365518</v>
      </c>
      <c r="AV167" s="78">
        <v>66.350593155858689</v>
      </c>
      <c r="AW167" s="78">
        <v>66.638229140090843</v>
      </c>
      <c r="AX167" s="78">
        <v>66.826412403211251</v>
      </c>
      <c r="AY167" s="78">
        <v>67.238533295658812</v>
      </c>
      <c r="AZ167" s="78">
        <v>67.475595221151465</v>
      </c>
    </row>
    <row r="168" spans="1:52" ht="12" customHeight="1" x14ac:dyDescent="0.45">
      <c r="A168" s="77" t="s">
        <v>52</v>
      </c>
      <c r="B168" s="78">
        <v>177.90536733203845</v>
      </c>
      <c r="C168" s="78">
        <v>180.50485133610448</v>
      </c>
      <c r="D168" s="78">
        <v>176.65642755302122</v>
      </c>
      <c r="E168" s="78">
        <v>175.32966397329935</v>
      </c>
      <c r="F168" s="78">
        <v>176.85235287647612</v>
      </c>
      <c r="G168" s="78">
        <v>175.12148020345947</v>
      </c>
      <c r="H168" s="78">
        <v>174.62170414025351</v>
      </c>
      <c r="I168" s="78">
        <v>180.65848099378013</v>
      </c>
      <c r="J168" s="78">
        <v>171.20952461557388</v>
      </c>
      <c r="K168" s="78">
        <v>145.68628216805294</v>
      </c>
      <c r="L168" s="78">
        <v>151.84759069020177</v>
      </c>
      <c r="M168" s="78">
        <v>155.64059760016474</v>
      </c>
      <c r="N168" s="78">
        <v>149.84842603932242</v>
      </c>
      <c r="O168" s="78">
        <v>139.81297318250859</v>
      </c>
      <c r="P168" s="78">
        <v>137.31477394408643</v>
      </c>
      <c r="Q168" s="78">
        <v>140.28323657304392</v>
      </c>
      <c r="R168" s="78">
        <v>140.97787480381152</v>
      </c>
      <c r="S168" s="78">
        <v>141.09578198669931</v>
      </c>
      <c r="T168" s="78">
        <v>141.10069989894635</v>
      </c>
      <c r="U168" s="78">
        <v>139.95031196576309</v>
      </c>
      <c r="V168" s="78">
        <v>138.57916980061191</v>
      </c>
      <c r="W168" s="78">
        <v>139.05449587491378</v>
      </c>
      <c r="X168" s="78">
        <v>139.55406119364471</v>
      </c>
      <c r="Y168" s="78">
        <v>138.53877526164388</v>
      </c>
      <c r="Z168" s="78">
        <v>137.76239289520262</v>
      </c>
      <c r="AA168" s="78">
        <v>137.2161192136538</v>
      </c>
      <c r="AB168" s="78">
        <v>136.74698317974881</v>
      </c>
      <c r="AC168" s="78">
        <v>136.22285475204751</v>
      </c>
      <c r="AD168" s="78">
        <v>136.66540980961017</v>
      </c>
      <c r="AE168" s="78">
        <v>136.59792722053143</v>
      </c>
      <c r="AF168" s="78">
        <v>135.80121428101248</v>
      </c>
      <c r="AG168" s="78">
        <v>135.34271020225884</v>
      </c>
      <c r="AH168" s="78">
        <v>135.26907835174006</v>
      </c>
      <c r="AI168" s="78">
        <v>135.61928426882949</v>
      </c>
      <c r="AJ168" s="78">
        <v>135.15741481279028</v>
      </c>
      <c r="AK168" s="78">
        <v>134.61487855066676</v>
      </c>
      <c r="AL168" s="78">
        <v>134.8186843873807</v>
      </c>
      <c r="AM168" s="78">
        <v>135.21021600503923</v>
      </c>
      <c r="AN168" s="78">
        <v>135.41891263775713</v>
      </c>
      <c r="AO168" s="78">
        <v>135.67963340263799</v>
      </c>
      <c r="AP168" s="78">
        <v>136.44779856455378</v>
      </c>
      <c r="AQ168" s="78">
        <v>137.31416252286371</v>
      </c>
      <c r="AR168" s="78">
        <v>138.19596681259134</v>
      </c>
      <c r="AS168" s="78">
        <v>139.07554719603527</v>
      </c>
      <c r="AT168" s="78">
        <v>139.9731033093405</v>
      </c>
      <c r="AU168" s="78">
        <v>141.0321655793168</v>
      </c>
      <c r="AV168" s="78">
        <v>142.19524260534567</v>
      </c>
      <c r="AW168" s="78">
        <v>143.18630575298761</v>
      </c>
      <c r="AX168" s="78">
        <v>143.85116904474364</v>
      </c>
      <c r="AY168" s="78">
        <v>145.0181744453412</v>
      </c>
      <c r="AZ168" s="78">
        <v>145.79965275508815</v>
      </c>
    </row>
    <row r="169" spans="1:52" ht="12" customHeight="1" x14ac:dyDescent="0.45">
      <c r="A169" s="77" t="s">
        <v>53</v>
      </c>
      <c r="B169" s="78">
        <v>70.710264469031955</v>
      </c>
      <c r="C169" s="78">
        <v>71.741179558359192</v>
      </c>
      <c r="D169" s="78">
        <v>70.197844189277063</v>
      </c>
      <c r="E169" s="78">
        <v>69.65245132718033</v>
      </c>
      <c r="F169" s="78">
        <v>70.26767126543551</v>
      </c>
      <c r="G169" s="78">
        <v>69.579336918052647</v>
      </c>
      <c r="H169" s="78">
        <v>69.379126846417208</v>
      </c>
      <c r="I169" s="78">
        <v>71.760313340478874</v>
      </c>
      <c r="J169" s="78">
        <v>68.016524163009763</v>
      </c>
      <c r="K169" s="78">
        <v>57.891101839161827</v>
      </c>
      <c r="L169" s="78">
        <v>60.334485143340693</v>
      </c>
      <c r="M169" s="78">
        <v>61.840268782899884</v>
      </c>
      <c r="N169" s="78">
        <v>59.541908508070243</v>
      </c>
      <c r="O169" s="78">
        <v>55.534642942652049</v>
      </c>
      <c r="P169" s="78">
        <v>54.566650123856974</v>
      </c>
      <c r="Q169" s="78">
        <v>55.734112677369929</v>
      </c>
      <c r="R169" s="78">
        <v>56.123520247396208</v>
      </c>
      <c r="S169" s="78">
        <v>56.192468419734098</v>
      </c>
      <c r="T169" s="78">
        <v>56.285347673751851</v>
      </c>
      <c r="U169" s="78">
        <v>55.942032278270908</v>
      </c>
      <c r="V169" s="78">
        <v>55.518491185339826</v>
      </c>
      <c r="W169" s="78">
        <v>55.719681776200858</v>
      </c>
      <c r="X169" s="78">
        <v>55.913107072956947</v>
      </c>
      <c r="Y169" s="78">
        <v>55.490688193309545</v>
      </c>
      <c r="Z169" s="78">
        <v>55.120292933114655</v>
      </c>
      <c r="AA169" s="78">
        <v>54.785892924608596</v>
      </c>
      <c r="AB169" s="78">
        <v>54.423517244609798</v>
      </c>
      <c r="AC169" s="78">
        <v>53.96604049298228</v>
      </c>
      <c r="AD169" s="78">
        <v>53.830400256468202</v>
      </c>
      <c r="AE169" s="78">
        <v>53.513879365086979</v>
      </c>
      <c r="AF169" s="78">
        <v>52.791550052838971</v>
      </c>
      <c r="AG169" s="78">
        <v>52.301431199568682</v>
      </c>
      <c r="AH169" s="78">
        <v>51.902556399411779</v>
      </c>
      <c r="AI169" s="78">
        <v>51.90227223405293</v>
      </c>
      <c r="AJ169" s="78">
        <v>51.385014017935696</v>
      </c>
      <c r="AK169" s="78">
        <v>50.776817496545661</v>
      </c>
      <c r="AL169" s="78">
        <v>50.565423268643151</v>
      </c>
      <c r="AM169" s="78">
        <v>50.42443985923736</v>
      </c>
      <c r="AN169" s="78">
        <v>50.2220071174048</v>
      </c>
      <c r="AO169" s="78">
        <v>50.07537658975945</v>
      </c>
      <c r="AP169" s="78">
        <v>50.221151973167537</v>
      </c>
      <c r="AQ169" s="78">
        <v>50.399610243859563</v>
      </c>
      <c r="AR169" s="78">
        <v>50.573848937795255</v>
      </c>
      <c r="AS169" s="78">
        <v>50.803053596976667</v>
      </c>
      <c r="AT169" s="78">
        <v>51.046307266658232</v>
      </c>
      <c r="AU169" s="78">
        <v>51.399287765991303</v>
      </c>
      <c r="AV169" s="78">
        <v>51.752476044667503</v>
      </c>
      <c r="AW169" s="78">
        <v>52.032888046118686</v>
      </c>
      <c r="AX169" s="78">
        <v>52.216120600879961</v>
      </c>
      <c r="AY169" s="78">
        <v>52.572821306312569</v>
      </c>
      <c r="AZ169" s="78">
        <v>52.788006718722627</v>
      </c>
    </row>
    <row r="170" spans="1:52" ht="12" customHeight="1" x14ac:dyDescent="0.45">
      <c r="A170" s="81" t="s">
        <v>159</v>
      </c>
      <c r="B170" s="82">
        <v>8028.5318360356805</v>
      </c>
      <c r="C170" s="82">
        <v>8043.6821377084816</v>
      </c>
      <c r="D170" s="82">
        <v>7784.7569990737229</v>
      </c>
      <c r="E170" s="82">
        <v>7880.8075677337447</v>
      </c>
      <c r="F170" s="82">
        <v>7828.207176137741</v>
      </c>
      <c r="G170" s="82">
        <v>7830.7616517655615</v>
      </c>
      <c r="H170" s="82">
        <v>7708.5575283276839</v>
      </c>
      <c r="I170" s="82">
        <v>7974.1252779911974</v>
      </c>
      <c r="J170" s="82">
        <v>7673.0675729470331</v>
      </c>
      <c r="K170" s="82">
        <v>6492.137007014996</v>
      </c>
      <c r="L170" s="82">
        <v>6835.3633504484042</v>
      </c>
      <c r="M170" s="82">
        <v>6878.6980210702777</v>
      </c>
      <c r="N170" s="82">
        <v>6662.1352984271325</v>
      </c>
      <c r="O170" s="82">
        <v>6239.9583401812015</v>
      </c>
      <c r="P170" s="82">
        <v>6150.777185775778</v>
      </c>
      <c r="Q170" s="82">
        <v>6225.0775476595873</v>
      </c>
      <c r="R170" s="82">
        <v>6317.4149560395972</v>
      </c>
      <c r="S170" s="82">
        <v>6360.9915166495084</v>
      </c>
      <c r="T170" s="82">
        <v>6292.3901836483465</v>
      </c>
      <c r="U170" s="82">
        <v>6167.0749465724703</v>
      </c>
      <c r="V170" s="82">
        <v>6113.9334659706174</v>
      </c>
      <c r="W170" s="82">
        <v>6143.7196623866075</v>
      </c>
      <c r="X170" s="82">
        <v>6143.2894224779175</v>
      </c>
      <c r="Y170" s="82">
        <v>6121.3143289529653</v>
      </c>
      <c r="Z170" s="82">
        <v>6108.444345359555</v>
      </c>
      <c r="AA170" s="82">
        <v>6124.9973329093882</v>
      </c>
      <c r="AB170" s="82">
        <v>6161.8463317296328</v>
      </c>
      <c r="AC170" s="82">
        <v>6195.8299488767461</v>
      </c>
      <c r="AD170" s="82">
        <v>6227.0704636924966</v>
      </c>
      <c r="AE170" s="82">
        <v>6239.3175926083968</v>
      </c>
      <c r="AF170" s="82">
        <v>6233.1999342027439</v>
      </c>
      <c r="AG170" s="82">
        <v>6245.6538038534836</v>
      </c>
      <c r="AH170" s="82">
        <v>6242.8555564276667</v>
      </c>
      <c r="AI170" s="82">
        <v>6253.3273043057352</v>
      </c>
      <c r="AJ170" s="82">
        <v>6229.7465451205944</v>
      </c>
      <c r="AK170" s="82">
        <v>6219.0921356985509</v>
      </c>
      <c r="AL170" s="82">
        <v>6243.9496025440731</v>
      </c>
      <c r="AM170" s="82">
        <v>6255.700046395059</v>
      </c>
      <c r="AN170" s="82">
        <v>6255.1359033078734</v>
      </c>
      <c r="AO170" s="82">
        <v>6258.702263427409</v>
      </c>
      <c r="AP170" s="82">
        <v>6277.7572029908843</v>
      </c>
      <c r="AQ170" s="82">
        <v>6308.4735241152066</v>
      </c>
      <c r="AR170" s="82">
        <v>6321.563959466198</v>
      </c>
      <c r="AS170" s="82">
        <v>6336.6741740353873</v>
      </c>
      <c r="AT170" s="82">
        <v>6341.6186739825707</v>
      </c>
      <c r="AU170" s="82">
        <v>6381.3053240554427</v>
      </c>
      <c r="AV170" s="82">
        <v>6399.4267689280359</v>
      </c>
      <c r="AW170" s="82">
        <v>6385.9418486884051</v>
      </c>
      <c r="AX170" s="82">
        <v>6389.0183388761034</v>
      </c>
      <c r="AY170" s="82">
        <v>6386.5539752120494</v>
      </c>
      <c r="AZ170" s="82">
        <v>6366.8179273165779</v>
      </c>
    </row>
    <row r="171" spans="1:52" ht="12" customHeight="1" x14ac:dyDescent="0.45">
      <c r="A171" s="84" t="s">
        <v>160</v>
      </c>
      <c r="B171" s="85">
        <v>7137.3668703792382</v>
      </c>
      <c r="C171" s="85">
        <v>7145.6475153641259</v>
      </c>
      <c r="D171" s="85">
        <v>6872.749900712096</v>
      </c>
      <c r="E171" s="85">
        <v>7048.7535781502293</v>
      </c>
      <c r="F171" s="85">
        <v>6942.0127443781721</v>
      </c>
      <c r="G171" s="85">
        <v>6993.3596718181261</v>
      </c>
      <c r="H171" s="85">
        <v>6773.3696392044722</v>
      </c>
      <c r="I171" s="85">
        <v>7004.840347327472</v>
      </c>
      <c r="J171" s="85">
        <v>6791.191384219389</v>
      </c>
      <c r="K171" s="85">
        <v>5699.2311754745333</v>
      </c>
      <c r="L171" s="85">
        <v>6036.3870683794803</v>
      </c>
      <c r="M171" s="85">
        <v>6038.3513743544408</v>
      </c>
      <c r="N171" s="85">
        <v>5878.0034403274713</v>
      </c>
      <c r="O171" s="85">
        <v>5517.0069725903777</v>
      </c>
      <c r="P171" s="85">
        <v>5412.7390738475615</v>
      </c>
      <c r="Q171" s="85">
        <v>5442.2239531884288</v>
      </c>
      <c r="R171" s="85">
        <v>5558.7487691878532</v>
      </c>
      <c r="S171" s="85">
        <v>5656.8116864272179</v>
      </c>
      <c r="T171" s="85">
        <v>5736.1140053639492</v>
      </c>
      <c r="U171" s="85">
        <v>5651.7972191217686</v>
      </c>
      <c r="V171" s="85">
        <v>5637.8567755531212</v>
      </c>
      <c r="W171" s="85">
        <v>5708.1724591980019</v>
      </c>
      <c r="X171" s="85">
        <v>5718.9463841687038</v>
      </c>
      <c r="Y171" s="85">
        <v>5730.3489248058213</v>
      </c>
      <c r="Z171" s="85">
        <v>5770.5450754945223</v>
      </c>
      <c r="AA171" s="85">
        <v>5820.8030625918454</v>
      </c>
      <c r="AB171" s="85">
        <v>5889.0136304971975</v>
      </c>
      <c r="AC171" s="85">
        <v>5918.7582634013834</v>
      </c>
      <c r="AD171" s="85">
        <v>5923.6991814673629</v>
      </c>
      <c r="AE171" s="85">
        <v>5895.1882856273578</v>
      </c>
      <c r="AF171" s="85">
        <v>5828.5949112492972</v>
      </c>
      <c r="AG171" s="85">
        <v>5808.476137186969</v>
      </c>
      <c r="AH171" s="85">
        <v>5770.8225642845482</v>
      </c>
      <c r="AI171" s="85">
        <v>5781.2282826510864</v>
      </c>
      <c r="AJ171" s="85">
        <v>5727.2118490063804</v>
      </c>
      <c r="AK171" s="85">
        <v>5666.2722922288949</v>
      </c>
      <c r="AL171" s="85">
        <v>5690.4699893717579</v>
      </c>
      <c r="AM171" s="85">
        <v>5660.8202412284436</v>
      </c>
      <c r="AN171" s="85">
        <v>5619.0585537963025</v>
      </c>
      <c r="AO171" s="85">
        <v>5537.7689583406745</v>
      </c>
      <c r="AP171" s="85">
        <v>5543.6609932381125</v>
      </c>
      <c r="AQ171" s="85">
        <v>5570.903804072047</v>
      </c>
      <c r="AR171" s="85">
        <v>5529.6643113066184</v>
      </c>
      <c r="AS171" s="85">
        <v>5533.8849012623787</v>
      </c>
      <c r="AT171" s="85">
        <v>5522.4332963504557</v>
      </c>
      <c r="AU171" s="85">
        <v>5600.6083532758548</v>
      </c>
      <c r="AV171" s="85">
        <v>5581.6784313611452</v>
      </c>
      <c r="AW171" s="85">
        <v>5496.875607181596</v>
      </c>
      <c r="AX171" s="85">
        <v>5491.1705089883808</v>
      </c>
      <c r="AY171" s="85">
        <v>5412.9956297511808</v>
      </c>
      <c r="AZ171" s="85">
        <v>5307.3155907332475</v>
      </c>
    </row>
    <row r="172" spans="1:52" ht="12" customHeight="1" x14ac:dyDescent="0.45">
      <c r="A172" s="192" t="s">
        <v>20</v>
      </c>
      <c r="B172" s="48">
        <v>64.410132193553565</v>
      </c>
      <c r="C172" s="48">
        <v>72.412956472158967</v>
      </c>
      <c r="D172" s="48">
        <v>24.750771357932809</v>
      </c>
      <c r="E172" s="48">
        <v>21.594210215476732</v>
      </c>
      <c r="F172" s="48">
        <v>23.28486205396695</v>
      </c>
      <c r="G172" s="48">
        <v>15.887262440661058</v>
      </c>
      <c r="H172" s="48">
        <v>20.355022722855502</v>
      </c>
      <c r="I172" s="48">
        <v>5.8737668021103007</v>
      </c>
      <c r="J172" s="48">
        <v>11.338527709776502</v>
      </c>
      <c r="K172" s="48">
        <v>15.414241666115045</v>
      </c>
      <c r="L172" s="48">
        <v>15.392076514119465</v>
      </c>
      <c r="M172" s="48">
        <v>5.4976979760670508</v>
      </c>
      <c r="N172" s="48">
        <v>3.3739370499054648</v>
      </c>
      <c r="O172" s="48">
        <v>7.4348688540093084</v>
      </c>
      <c r="P172" s="48">
        <v>6.3052768561504422</v>
      </c>
      <c r="Q172" s="48">
        <v>0</v>
      </c>
      <c r="R172" s="48">
        <v>1.864251411146688E-3</v>
      </c>
      <c r="S172" s="48">
        <v>3.9623867688296767E-2</v>
      </c>
      <c r="T172" s="48">
        <v>7.0661548616740955E-2</v>
      </c>
      <c r="U172" s="48">
        <v>8.544495831823852E-2</v>
      </c>
      <c r="V172" s="48">
        <v>9.7524364560968468E-2</v>
      </c>
      <c r="W172" s="48">
        <v>0.10735805306913934</v>
      </c>
      <c r="X172" s="48">
        <v>0.11123007365565636</v>
      </c>
      <c r="Y172" s="48">
        <v>0.13004383192251504</v>
      </c>
      <c r="Z172" s="48">
        <v>0.14363789241684891</v>
      </c>
      <c r="AA172" s="48">
        <v>0.16009987687676436</v>
      </c>
      <c r="AB172" s="48">
        <v>0.17993596183695831</v>
      </c>
      <c r="AC172" s="48">
        <v>0.2001334277355914</v>
      </c>
      <c r="AD172" s="48">
        <v>0.21381589490507072</v>
      </c>
      <c r="AE172" s="48">
        <v>0.1756345969783755</v>
      </c>
      <c r="AF172" s="48">
        <v>0.15473851311601103</v>
      </c>
      <c r="AG172" s="48">
        <v>0.14036532893663731</v>
      </c>
      <c r="AH172" s="48">
        <v>0.12222511252332179</v>
      </c>
      <c r="AI172" s="48">
        <v>0.10235207909914493</v>
      </c>
      <c r="AJ172" s="48">
        <v>0.10043863320117664</v>
      </c>
      <c r="AK172" s="48">
        <v>0.10081320970927722</v>
      </c>
      <c r="AL172" s="48">
        <v>0.10050278629233075</v>
      </c>
      <c r="AM172" s="48">
        <v>9.7607611292124197E-2</v>
      </c>
      <c r="AN172" s="48">
        <v>9.2857187573765446E-2</v>
      </c>
      <c r="AO172" s="48">
        <v>8.7683420037768661E-2</v>
      </c>
      <c r="AP172" s="48">
        <v>7.5073820801507068E-2</v>
      </c>
      <c r="AQ172" s="48">
        <v>6.2813901408444534E-2</v>
      </c>
      <c r="AR172" s="48">
        <v>4.9161840826476975E-2</v>
      </c>
      <c r="AS172" s="48">
        <v>3.8763125928972283E-2</v>
      </c>
      <c r="AT172" s="48">
        <v>3.1894495794624542E-2</v>
      </c>
      <c r="AU172" s="48">
        <v>2.9453019070587113E-2</v>
      </c>
      <c r="AV172" s="48">
        <v>2.5379696512795126E-2</v>
      </c>
      <c r="AW172" s="48">
        <v>2.0658833407550505E-2</v>
      </c>
      <c r="AX172" s="48">
        <v>1.7673523568899573E-2</v>
      </c>
      <c r="AY172" s="48">
        <v>1.4839112641940959E-2</v>
      </c>
      <c r="AZ172" s="48">
        <v>1.2507776902355801E-2</v>
      </c>
    </row>
    <row r="173" spans="1:52" ht="12" customHeight="1" x14ac:dyDescent="0.45">
      <c r="A173" s="192" t="s">
        <v>25</v>
      </c>
      <c r="B173" s="48">
        <v>285.74138319039668</v>
      </c>
      <c r="C173" s="48">
        <v>291.94148919666952</v>
      </c>
      <c r="D173" s="48">
        <v>147.72535641415743</v>
      </c>
      <c r="E173" s="48">
        <v>173.35703596057152</v>
      </c>
      <c r="F173" s="48">
        <v>85.489600186806527</v>
      </c>
      <c r="G173" s="48">
        <v>77.951880109107137</v>
      </c>
      <c r="H173" s="48">
        <v>92.117776807187909</v>
      </c>
      <c r="I173" s="48">
        <v>69.099338949769617</v>
      </c>
      <c r="J173" s="48">
        <v>56.412364226371722</v>
      </c>
      <c r="K173" s="48">
        <v>37.209904639948498</v>
      </c>
      <c r="L173" s="48">
        <v>37.445889066670127</v>
      </c>
      <c r="M173" s="48">
        <v>36.308705087800014</v>
      </c>
      <c r="N173" s="48">
        <v>46.876913850868561</v>
      </c>
      <c r="O173" s="48">
        <v>44.293935707535667</v>
      </c>
      <c r="P173" s="48">
        <v>38.780789086961065</v>
      </c>
      <c r="Q173" s="48">
        <v>37.013815195242181</v>
      </c>
      <c r="R173" s="48">
        <v>36.750675985186234</v>
      </c>
      <c r="S173" s="48">
        <v>39.3662298997533</v>
      </c>
      <c r="T173" s="48">
        <v>43.917264921278765</v>
      </c>
      <c r="U173" s="48">
        <v>44.784515920673073</v>
      </c>
      <c r="V173" s="48">
        <v>45.601675390786617</v>
      </c>
      <c r="W173" s="48">
        <v>46.260846060742857</v>
      </c>
      <c r="X173" s="48">
        <v>45.990931875381165</v>
      </c>
      <c r="Y173" s="48">
        <v>46.550001013685396</v>
      </c>
      <c r="Z173" s="48">
        <v>47.283447420222018</v>
      </c>
      <c r="AA173" s="48">
        <v>47.677924994637912</v>
      </c>
      <c r="AB173" s="48">
        <v>48.15649643833062</v>
      </c>
      <c r="AC173" s="48">
        <v>48.427276599338782</v>
      </c>
      <c r="AD173" s="48">
        <v>49.247078103908777</v>
      </c>
      <c r="AE173" s="48">
        <v>48.003422535038673</v>
      </c>
      <c r="AF173" s="48">
        <v>46.324490643977363</v>
      </c>
      <c r="AG173" s="48">
        <v>45.172948095860654</v>
      </c>
      <c r="AH173" s="48">
        <v>44.849570164509551</v>
      </c>
      <c r="AI173" s="48">
        <v>44.732781492475254</v>
      </c>
      <c r="AJ173" s="48">
        <v>43.990812751682242</v>
      </c>
      <c r="AK173" s="48">
        <v>43.766870386102461</v>
      </c>
      <c r="AL173" s="48">
        <v>43.633970191256104</v>
      </c>
      <c r="AM173" s="48">
        <v>43.283907256340612</v>
      </c>
      <c r="AN173" s="48">
        <v>42.747946925860688</v>
      </c>
      <c r="AO173" s="48">
        <v>41.437783167702293</v>
      </c>
      <c r="AP173" s="48">
        <v>41.875555424657769</v>
      </c>
      <c r="AQ173" s="48">
        <v>42.035486865925378</v>
      </c>
      <c r="AR173" s="48">
        <v>41.633618915823284</v>
      </c>
      <c r="AS173" s="48">
        <v>41.33457017141405</v>
      </c>
      <c r="AT173" s="48">
        <v>41.750780303473263</v>
      </c>
      <c r="AU173" s="48">
        <v>42.641069385919153</v>
      </c>
      <c r="AV173" s="48">
        <v>42.505693595748191</v>
      </c>
      <c r="AW173" s="48">
        <v>41.995592548038886</v>
      </c>
      <c r="AX173" s="48">
        <v>42.031169990258476</v>
      </c>
      <c r="AY173" s="48">
        <v>41.217680088763494</v>
      </c>
      <c r="AZ173" s="48">
        <v>40.210411038647266</v>
      </c>
    </row>
    <row r="174" spans="1:52" ht="12" customHeight="1" x14ac:dyDescent="0.45">
      <c r="A174" s="192" t="s">
        <v>49</v>
      </c>
      <c r="B174" s="48">
        <v>175.70495795915207</v>
      </c>
      <c r="C174" s="48">
        <v>181.53597492189888</v>
      </c>
      <c r="D174" s="48">
        <v>182.14386482244052</v>
      </c>
      <c r="E174" s="48">
        <v>192.56082797348853</v>
      </c>
      <c r="F174" s="48">
        <v>169.79964246947335</v>
      </c>
      <c r="G174" s="48">
        <v>85.018211601749883</v>
      </c>
      <c r="H174" s="48">
        <v>97.552520812484104</v>
      </c>
      <c r="I174" s="48">
        <v>143.88579009053237</v>
      </c>
      <c r="J174" s="48">
        <v>53.795717455084002</v>
      </c>
      <c r="K174" s="48">
        <v>56.611675897395692</v>
      </c>
      <c r="L174" s="48">
        <v>27.769615378828107</v>
      </c>
      <c r="M174" s="48">
        <v>20.766749655675547</v>
      </c>
      <c r="N174" s="48">
        <v>15.732263098213048</v>
      </c>
      <c r="O174" s="48">
        <v>18.716774096165722</v>
      </c>
      <c r="P174" s="48">
        <v>9.8349577536303752</v>
      </c>
      <c r="Q174" s="48">
        <v>14.953362892841618</v>
      </c>
      <c r="R174" s="48">
        <v>14.583396735468966</v>
      </c>
      <c r="S174" s="48">
        <v>15.369328189167389</v>
      </c>
      <c r="T174" s="48">
        <v>17.490757026515652</v>
      </c>
      <c r="U174" s="48">
        <v>17.773715632162954</v>
      </c>
      <c r="V174" s="48">
        <v>18.447385517081127</v>
      </c>
      <c r="W174" s="48">
        <v>18.922208014623823</v>
      </c>
      <c r="X174" s="48">
        <v>18.79950013713313</v>
      </c>
      <c r="Y174" s="48">
        <v>19.02192398618298</v>
      </c>
      <c r="Z174" s="48">
        <v>19.125988599252821</v>
      </c>
      <c r="AA174" s="48">
        <v>19.594235907825247</v>
      </c>
      <c r="AB174" s="48">
        <v>19.724250198909722</v>
      </c>
      <c r="AC174" s="48">
        <v>19.957718178125202</v>
      </c>
      <c r="AD174" s="48">
        <v>20.207752846820934</v>
      </c>
      <c r="AE174" s="48">
        <v>19.716625231580959</v>
      </c>
      <c r="AF174" s="48">
        <v>19.382863138679227</v>
      </c>
      <c r="AG174" s="48">
        <v>18.953187544588552</v>
      </c>
      <c r="AH174" s="48">
        <v>18.835921734064168</v>
      </c>
      <c r="AI174" s="48">
        <v>18.714030887634848</v>
      </c>
      <c r="AJ174" s="48">
        <v>17.948680554260168</v>
      </c>
      <c r="AK174" s="48">
        <v>17.328588204418871</v>
      </c>
      <c r="AL174" s="48">
        <v>16.674992073003828</v>
      </c>
      <c r="AM174" s="48">
        <v>16.627203503896126</v>
      </c>
      <c r="AN174" s="48">
        <v>15.323263019456942</v>
      </c>
      <c r="AO174" s="48">
        <v>14.178295078196165</v>
      </c>
      <c r="AP174" s="48">
        <v>14.169574384110303</v>
      </c>
      <c r="AQ174" s="48">
        <v>14.052724067689891</v>
      </c>
      <c r="AR174" s="48">
        <v>13.935753856655056</v>
      </c>
      <c r="AS174" s="48">
        <v>13.576808629927157</v>
      </c>
      <c r="AT174" s="48">
        <v>13.642797925557588</v>
      </c>
      <c r="AU174" s="48">
        <v>13.811632034884102</v>
      </c>
      <c r="AV174" s="48">
        <v>13.392573802646385</v>
      </c>
      <c r="AW174" s="48">
        <v>12.812421622800208</v>
      </c>
      <c r="AX174" s="48">
        <v>12.374813182161795</v>
      </c>
      <c r="AY174" s="48">
        <v>12.064974408026531</v>
      </c>
      <c r="AZ174" s="48">
        <v>11.175650906938369</v>
      </c>
    </row>
    <row r="175" spans="1:52" ht="12" customHeight="1" x14ac:dyDescent="0.45">
      <c r="A175" s="192" t="s">
        <v>55</v>
      </c>
      <c r="B175" s="48">
        <v>87.101247194337418</v>
      </c>
      <c r="C175" s="48">
        <v>56.651474447710754</v>
      </c>
      <c r="D175" s="48">
        <v>97.36356262382877</v>
      </c>
      <c r="E175" s="48">
        <v>27.133619168858935</v>
      </c>
      <c r="F175" s="48">
        <v>9.9459641413100801</v>
      </c>
      <c r="G175" s="48">
        <v>81.580614196804163</v>
      </c>
      <c r="H175" s="48">
        <v>56.785815354644058</v>
      </c>
      <c r="I175" s="48">
        <v>26.923976024727459</v>
      </c>
      <c r="J175" s="48">
        <v>9.7981211592848734</v>
      </c>
      <c r="K175" s="48">
        <v>51.863142607081997</v>
      </c>
      <c r="L175" s="48">
        <v>0.91679298818645794</v>
      </c>
      <c r="M175" s="48">
        <v>0.90778981837945649</v>
      </c>
      <c r="N175" s="48">
        <v>0</v>
      </c>
      <c r="O175" s="48">
        <v>0.86318976956559179</v>
      </c>
      <c r="P175" s="48">
        <v>0</v>
      </c>
      <c r="Q175" s="48">
        <v>0</v>
      </c>
      <c r="R175" s="48">
        <v>3.1860241104591765E-4</v>
      </c>
      <c r="S175" s="48">
        <v>8.0511317395769617E-3</v>
      </c>
      <c r="T175" s="48">
        <v>1.6903348232788159E-2</v>
      </c>
      <c r="U175" s="48">
        <v>2.1546378114649045E-2</v>
      </c>
      <c r="V175" s="48">
        <v>2.5522983368713528E-2</v>
      </c>
      <c r="W175" s="48">
        <v>2.7839801067225074E-2</v>
      </c>
      <c r="X175" s="48">
        <v>2.8944026884881912E-2</v>
      </c>
      <c r="Y175" s="48">
        <v>3.4054372940179933E-2</v>
      </c>
      <c r="Z175" s="48">
        <v>3.7457372131980859E-2</v>
      </c>
      <c r="AA175" s="48">
        <v>4.1069992311168264E-2</v>
      </c>
      <c r="AB175" s="48">
        <v>4.4914776716048779E-2</v>
      </c>
      <c r="AC175" s="48">
        <v>4.8350242177530665E-2</v>
      </c>
      <c r="AD175" s="48">
        <v>5.0570087382562308E-2</v>
      </c>
      <c r="AE175" s="48">
        <v>4.1101053101787278E-2</v>
      </c>
      <c r="AF175" s="48">
        <v>3.3949200042653616E-2</v>
      </c>
      <c r="AG175" s="48">
        <v>2.8345303199523574E-2</v>
      </c>
      <c r="AH175" s="48">
        <v>2.3153189288078458E-2</v>
      </c>
      <c r="AI175" s="48">
        <v>1.9256146723883476E-2</v>
      </c>
      <c r="AJ175" s="48">
        <v>1.8794874612316558E-2</v>
      </c>
      <c r="AK175" s="48">
        <v>1.894137430535428E-2</v>
      </c>
      <c r="AL175" s="48">
        <v>1.8864020843261539E-2</v>
      </c>
      <c r="AM175" s="48">
        <v>1.853955047113659E-2</v>
      </c>
      <c r="AN175" s="48">
        <v>1.7987061079761765E-2</v>
      </c>
      <c r="AO175" s="48">
        <v>1.7439423524198808E-2</v>
      </c>
      <c r="AP175" s="48">
        <v>1.561413453052545E-2</v>
      </c>
      <c r="AQ175" s="48">
        <v>1.3888809790496894E-2</v>
      </c>
      <c r="AR175" s="48">
        <v>1.1810521794166836E-2</v>
      </c>
      <c r="AS175" s="48">
        <v>1.0365307494732532E-2</v>
      </c>
      <c r="AT175" s="48">
        <v>9.1837237245708178E-3</v>
      </c>
      <c r="AU175" s="48">
        <v>8.7480268475249277E-3</v>
      </c>
      <c r="AV175" s="48">
        <v>7.7603932156693339E-3</v>
      </c>
      <c r="AW175" s="48">
        <v>6.5531942999550166E-3</v>
      </c>
      <c r="AX175" s="48">
        <v>5.7943781981196355E-3</v>
      </c>
      <c r="AY175" s="48">
        <v>4.9842856913824545E-3</v>
      </c>
      <c r="AZ175" s="48">
        <v>4.2000617082652118E-3</v>
      </c>
    </row>
    <row r="176" spans="1:52" ht="12" customHeight="1" x14ac:dyDescent="0.45">
      <c r="A176" s="192" t="s">
        <v>50</v>
      </c>
      <c r="B176" s="48">
        <v>6524.4091498417984</v>
      </c>
      <c r="C176" s="48">
        <v>6543.1056203256876</v>
      </c>
      <c r="D176" s="48">
        <v>6420.7663454937365</v>
      </c>
      <c r="E176" s="48">
        <v>6634.1078848318339</v>
      </c>
      <c r="F176" s="48">
        <v>6653.4926755266151</v>
      </c>
      <c r="G176" s="48">
        <v>6732.921703469804</v>
      </c>
      <c r="H176" s="48">
        <v>6506.5585035073009</v>
      </c>
      <c r="I176" s="48">
        <v>6759.0574754603322</v>
      </c>
      <c r="J176" s="48">
        <v>6659.846653668872</v>
      </c>
      <c r="K176" s="48">
        <v>5538.1322106639918</v>
      </c>
      <c r="L176" s="48">
        <v>5954.8626944316766</v>
      </c>
      <c r="M176" s="48">
        <v>5974.8704318165192</v>
      </c>
      <c r="N176" s="48">
        <v>5812.0203263284839</v>
      </c>
      <c r="O176" s="48">
        <v>5445.6982041631018</v>
      </c>
      <c r="P176" s="48">
        <v>5357.8180501508195</v>
      </c>
      <c r="Q176" s="48">
        <v>5390.2567751003453</v>
      </c>
      <c r="R176" s="48">
        <v>5507.4125136133762</v>
      </c>
      <c r="S176" s="48">
        <v>5602.0284533388694</v>
      </c>
      <c r="T176" s="48">
        <v>5674.6184185193051</v>
      </c>
      <c r="U176" s="48">
        <v>5589.1319962324997</v>
      </c>
      <c r="V176" s="48">
        <v>5573.6846672973234</v>
      </c>
      <c r="W176" s="48">
        <v>5642.8542072684986</v>
      </c>
      <c r="X176" s="48">
        <v>5654.0157780556492</v>
      </c>
      <c r="Y176" s="48">
        <v>5664.61290160109</v>
      </c>
      <c r="Z176" s="48">
        <v>5703.9545442104982</v>
      </c>
      <c r="AA176" s="48">
        <v>5753.329731820194</v>
      </c>
      <c r="AB176" s="48">
        <v>5820.9080331214045</v>
      </c>
      <c r="AC176" s="48">
        <v>5850.1247849540059</v>
      </c>
      <c r="AD176" s="48">
        <v>5853.9799645343455</v>
      </c>
      <c r="AE176" s="48">
        <v>5827.2515022106581</v>
      </c>
      <c r="AF176" s="48">
        <v>5762.6988697534816</v>
      </c>
      <c r="AG176" s="48">
        <v>5744.1812909143837</v>
      </c>
      <c r="AH176" s="48">
        <v>5706.9916940841631</v>
      </c>
      <c r="AI176" s="48">
        <v>5717.6598620451532</v>
      </c>
      <c r="AJ176" s="48">
        <v>5665.1531221926243</v>
      </c>
      <c r="AK176" s="48">
        <v>5605.0570790543588</v>
      </c>
      <c r="AL176" s="48">
        <v>5630.0416603003623</v>
      </c>
      <c r="AM176" s="48">
        <v>5600.7929833064436</v>
      </c>
      <c r="AN176" s="48">
        <v>5560.876499602331</v>
      </c>
      <c r="AO176" s="48">
        <v>5482.0477572512145</v>
      </c>
      <c r="AP176" s="48">
        <v>5487.525175474012</v>
      </c>
      <c r="AQ176" s="48">
        <v>5514.7388904272329</v>
      </c>
      <c r="AR176" s="48">
        <v>5474.0339661715198</v>
      </c>
      <c r="AS176" s="48">
        <v>5478.9243940276137</v>
      </c>
      <c r="AT176" s="48">
        <v>5466.9986399019053</v>
      </c>
      <c r="AU176" s="48">
        <v>5544.1174508091335</v>
      </c>
      <c r="AV176" s="48">
        <v>5525.747023873022</v>
      </c>
      <c r="AW176" s="48">
        <v>5442.0403809830495</v>
      </c>
      <c r="AX176" s="48">
        <v>5436.7410579141933</v>
      </c>
      <c r="AY176" s="48">
        <v>5359.6931518560577</v>
      </c>
      <c r="AZ176" s="48">
        <v>5255.9128209490509</v>
      </c>
    </row>
    <row r="177" spans="1:52" ht="12" customHeight="1" x14ac:dyDescent="0.45">
      <c r="A177" s="84" t="s">
        <v>161</v>
      </c>
      <c r="B177" s="85">
        <v>891.16496565644002</v>
      </c>
      <c r="C177" s="85">
        <v>898.03462234435835</v>
      </c>
      <c r="D177" s="85">
        <v>912.0070983616281</v>
      </c>
      <c r="E177" s="85">
        <v>832.05398958351532</v>
      </c>
      <c r="F177" s="85">
        <v>886.19443175957099</v>
      </c>
      <c r="G177" s="85">
        <v>837.40197994743608</v>
      </c>
      <c r="H177" s="85">
        <v>935.18788912321065</v>
      </c>
      <c r="I177" s="85">
        <v>969.28493066372266</v>
      </c>
      <c r="J177" s="85">
        <v>881.87618872764313</v>
      </c>
      <c r="K177" s="85">
        <v>792.90583154046237</v>
      </c>
      <c r="L177" s="85">
        <v>798.97628206892352</v>
      </c>
      <c r="M177" s="85">
        <v>840.3466467158355</v>
      </c>
      <c r="N177" s="85">
        <v>784.13185809966092</v>
      </c>
      <c r="O177" s="85">
        <v>722.95136759082584</v>
      </c>
      <c r="P177" s="85">
        <v>738.03811192821661</v>
      </c>
      <c r="Q177" s="85">
        <v>782.85359447115661</v>
      </c>
      <c r="R177" s="85">
        <v>758.66618685174308</v>
      </c>
      <c r="S177" s="85">
        <v>704.17983022229009</v>
      </c>
      <c r="T177" s="85">
        <v>556.27617828439622</v>
      </c>
      <c r="U177" s="85">
        <v>515.27772745070274</v>
      </c>
      <c r="V177" s="85">
        <v>476.07669041749597</v>
      </c>
      <c r="W177" s="85">
        <v>435.547203188607</v>
      </c>
      <c r="X177" s="85">
        <v>424.3430383092126</v>
      </c>
      <c r="Y177" s="85">
        <v>390.96540414714332</v>
      </c>
      <c r="Z177" s="85">
        <v>337.89926986503053</v>
      </c>
      <c r="AA177" s="85">
        <v>304.19427031754248</v>
      </c>
      <c r="AB177" s="85">
        <v>272.83270123243551</v>
      </c>
      <c r="AC177" s="85">
        <v>277.07168547536213</v>
      </c>
      <c r="AD177" s="85">
        <v>303.37128222513451</v>
      </c>
      <c r="AE177" s="85">
        <v>344.12930698103895</v>
      </c>
      <c r="AF177" s="85">
        <v>404.60502295344821</v>
      </c>
      <c r="AG177" s="85">
        <v>437.17766666651499</v>
      </c>
      <c r="AH177" s="85">
        <v>472.03299214311585</v>
      </c>
      <c r="AI177" s="85">
        <v>472.09902165464888</v>
      </c>
      <c r="AJ177" s="85">
        <v>502.53469611421548</v>
      </c>
      <c r="AK177" s="85">
        <v>552.81984346965555</v>
      </c>
      <c r="AL177" s="85">
        <v>553.47961317231523</v>
      </c>
      <c r="AM177" s="85">
        <v>594.87980516661662</v>
      </c>
      <c r="AN177" s="85">
        <v>636.0773495115709</v>
      </c>
      <c r="AO177" s="85">
        <v>720.93330508673273</v>
      </c>
      <c r="AP177" s="85">
        <v>734.09620975277358</v>
      </c>
      <c r="AQ177" s="85">
        <v>737.5697200431589</v>
      </c>
      <c r="AR177" s="85">
        <v>791.89964815957853</v>
      </c>
      <c r="AS177" s="85">
        <v>802.78927277300704</v>
      </c>
      <c r="AT177" s="85">
        <v>819.18537763211918</v>
      </c>
      <c r="AU177" s="85">
        <v>780.69697077958961</v>
      </c>
      <c r="AV177" s="85">
        <v>817.74833756688895</v>
      </c>
      <c r="AW177" s="85">
        <v>889.06624150681193</v>
      </c>
      <c r="AX177" s="85">
        <v>897.84782988772122</v>
      </c>
      <c r="AY177" s="85">
        <v>973.55834546086794</v>
      </c>
      <c r="AZ177" s="85">
        <v>1059.5023365833295</v>
      </c>
    </row>
    <row r="178" spans="1:52" ht="12" customHeight="1" x14ac:dyDescent="0.45">
      <c r="A178" s="81" t="s">
        <v>162</v>
      </c>
      <c r="B178" s="82">
        <v>747.9338540130916</v>
      </c>
      <c r="C178" s="82">
        <v>755.78976712890972</v>
      </c>
      <c r="D178" s="82">
        <v>768.1567134653036</v>
      </c>
      <c r="E178" s="82">
        <v>694.48657243613559</v>
      </c>
      <c r="F178" s="82">
        <v>739.15791112727095</v>
      </c>
      <c r="G178" s="82">
        <v>700.20453425658707</v>
      </c>
      <c r="H178" s="82">
        <v>776.63228795409577</v>
      </c>
      <c r="I178" s="82">
        <v>802.93564356939726</v>
      </c>
      <c r="J178" s="82">
        <v>730.11091020291212</v>
      </c>
      <c r="K178" s="82">
        <v>656.91757976057784</v>
      </c>
      <c r="L178" s="82">
        <v>647.24213818670296</v>
      </c>
      <c r="M178" s="82">
        <v>705.94853496968733</v>
      </c>
      <c r="N178" s="82">
        <v>666.22553915427545</v>
      </c>
      <c r="O178" s="82">
        <v>606.35266112631882</v>
      </c>
      <c r="P178" s="82">
        <v>621.03656759594674</v>
      </c>
      <c r="Q178" s="82">
        <v>658.79367054790396</v>
      </c>
      <c r="R178" s="82">
        <v>669.20125008596972</v>
      </c>
      <c r="S178" s="82">
        <v>671.72368401001324</v>
      </c>
      <c r="T178" s="82">
        <v>673.78268317245056</v>
      </c>
      <c r="U178" s="82">
        <v>670.88924012297502</v>
      </c>
      <c r="V178" s="82">
        <v>668.31016830288638</v>
      </c>
      <c r="W178" s="82">
        <v>671.981478504905</v>
      </c>
      <c r="X178" s="82">
        <v>677.58396424593673</v>
      </c>
      <c r="Y178" s="82">
        <v>677.51094693320101</v>
      </c>
      <c r="Z178" s="82">
        <v>677.86598967896782</v>
      </c>
      <c r="AA178" s="82">
        <v>680.98858151774311</v>
      </c>
      <c r="AB178" s="82">
        <v>685.48372427347113</v>
      </c>
      <c r="AC178" s="82">
        <v>690.46765185255833</v>
      </c>
      <c r="AD178" s="82">
        <v>695.74548014672757</v>
      </c>
      <c r="AE178" s="82">
        <v>701.08748531654794</v>
      </c>
      <c r="AF178" s="82">
        <v>704.22950001809284</v>
      </c>
      <c r="AG178" s="82">
        <v>707.3883592704243</v>
      </c>
      <c r="AH178" s="82">
        <v>712.73187342861002</v>
      </c>
      <c r="AI178" s="82">
        <v>716.67612026767404</v>
      </c>
      <c r="AJ178" s="82">
        <v>718.87628479665818</v>
      </c>
      <c r="AK178" s="82">
        <v>720.54462581278517</v>
      </c>
      <c r="AL178" s="82">
        <v>724.88586510550681</v>
      </c>
      <c r="AM178" s="82">
        <v>730.09912373491682</v>
      </c>
      <c r="AN178" s="82">
        <v>733.39460931174358</v>
      </c>
      <c r="AO178" s="82">
        <v>737.05567151678849</v>
      </c>
      <c r="AP178" s="82">
        <v>742.24607082441446</v>
      </c>
      <c r="AQ178" s="82">
        <v>747.78299541364345</v>
      </c>
      <c r="AR178" s="82">
        <v>752.5977876527387</v>
      </c>
      <c r="AS178" s="82">
        <v>756.85571341807076</v>
      </c>
      <c r="AT178" s="82">
        <v>760.85336767849446</v>
      </c>
      <c r="AU178" s="82">
        <v>766.82445344757389</v>
      </c>
      <c r="AV178" s="82">
        <v>772.92651047166146</v>
      </c>
      <c r="AW178" s="82">
        <v>777.52426090623999</v>
      </c>
      <c r="AX178" s="82">
        <v>780.6619936765901</v>
      </c>
      <c r="AY178" s="82">
        <v>786.11314626894784</v>
      </c>
      <c r="AZ178" s="82">
        <v>789.13140083069891</v>
      </c>
    </row>
    <row r="179" spans="1:52" ht="12" customHeight="1" x14ac:dyDescent="0.45">
      <c r="A179" s="81" t="s">
        <v>163</v>
      </c>
      <c r="B179" s="82">
        <v>831.37679916166246</v>
      </c>
      <c r="C179" s="82">
        <v>838.15372761291349</v>
      </c>
      <c r="D179" s="82">
        <v>820.7966354295512</v>
      </c>
      <c r="E179" s="82">
        <v>799.48726618014564</v>
      </c>
      <c r="F179" s="82">
        <v>801.18851196437402</v>
      </c>
      <c r="G179" s="82">
        <v>781.96140576461448</v>
      </c>
      <c r="H179" s="82">
        <v>774.88668056034055</v>
      </c>
      <c r="I179" s="82">
        <v>806.74285774251439</v>
      </c>
      <c r="J179" s="82">
        <v>782.10510707506944</v>
      </c>
      <c r="K179" s="82">
        <v>668.79826253621889</v>
      </c>
      <c r="L179" s="82">
        <v>689.98197061763847</v>
      </c>
      <c r="M179" s="82">
        <v>703.94852570820274</v>
      </c>
      <c r="N179" s="82">
        <v>685.73000142141086</v>
      </c>
      <c r="O179" s="82">
        <v>622.7180152504568</v>
      </c>
      <c r="P179" s="82">
        <v>621.54289101948757</v>
      </c>
      <c r="Q179" s="82">
        <v>638.0939859805045</v>
      </c>
      <c r="R179" s="82">
        <v>648.24757276454</v>
      </c>
      <c r="S179" s="82">
        <v>650.67098350731555</v>
      </c>
      <c r="T179" s="82">
        <v>640.50231786285542</v>
      </c>
      <c r="U179" s="82">
        <v>626.5486306880747</v>
      </c>
      <c r="V179" s="82">
        <v>621.23105842749158</v>
      </c>
      <c r="W179" s="82">
        <v>624.00690781750529</v>
      </c>
      <c r="X179" s="82">
        <v>624.5972299635398</v>
      </c>
      <c r="Y179" s="82">
        <v>623.05117647813393</v>
      </c>
      <c r="Z179" s="82">
        <v>621.67093450475761</v>
      </c>
      <c r="AA179" s="82">
        <v>623.97904692642646</v>
      </c>
      <c r="AB179" s="82">
        <v>628.69470023973872</v>
      </c>
      <c r="AC179" s="82">
        <v>633.64715864739776</v>
      </c>
      <c r="AD179" s="82">
        <v>637.17022191962928</v>
      </c>
      <c r="AE179" s="82">
        <v>639.42675237401932</v>
      </c>
      <c r="AF179" s="82">
        <v>639.12218562158898</v>
      </c>
      <c r="AG179" s="82">
        <v>640.29161443443707</v>
      </c>
      <c r="AH179" s="82">
        <v>638.95850030433621</v>
      </c>
      <c r="AI179" s="82">
        <v>640.98205543759502</v>
      </c>
      <c r="AJ179" s="82">
        <v>639.20541186530625</v>
      </c>
      <c r="AK179" s="82">
        <v>638.52375516736629</v>
      </c>
      <c r="AL179" s="82">
        <v>641.41611369093278</v>
      </c>
      <c r="AM179" s="82">
        <v>642.92767657552827</v>
      </c>
      <c r="AN179" s="82">
        <v>643.91959975739007</v>
      </c>
      <c r="AO179" s="82">
        <v>645.0851595711714</v>
      </c>
      <c r="AP179" s="82">
        <v>650.03799309096394</v>
      </c>
      <c r="AQ179" s="82">
        <v>655.87380816044845</v>
      </c>
      <c r="AR179" s="82">
        <v>661.59274292346004</v>
      </c>
      <c r="AS179" s="82">
        <v>665.824641825958</v>
      </c>
      <c r="AT179" s="82">
        <v>669.19224630775523</v>
      </c>
      <c r="AU179" s="82">
        <v>673.02605151157195</v>
      </c>
      <c r="AV179" s="82">
        <v>676.37318239596323</v>
      </c>
      <c r="AW179" s="82">
        <v>677.79593162552658</v>
      </c>
      <c r="AX179" s="82">
        <v>679.54069795436692</v>
      </c>
      <c r="AY179" s="82">
        <v>681.03270042249949</v>
      </c>
      <c r="AZ179" s="82">
        <v>680.56223996892163</v>
      </c>
    </row>
    <row r="180" spans="1:52" ht="12" customHeight="1" x14ac:dyDescent="0.45">
      <c r="A180" s="84" t="s">
        <v>164</v>
      </c>
      <c r="B180" s="85">
        <v>615.91047395848398</v>
      </c>
      <c r="C180" s="85">
        <v>620.13217494048695</v>
      </c>
      <c r="D180" s="85">
        <v>600.00201436135535</v>
      </c>
      <c r="E180" s="85">
        <v>598.76508617651439</v>
      </c>
      <c r="F180" s="85">
        <v>586.75133246875657</v>
      </c>
      <c r="G180" s="85">
        <v>578.63643807664971</v>
      </c>
      <c r="H180" s="85">
        <v>548.66656761204638</v>
      </c>
      <c r="I180" s="85">
        <v>572.76235918429347</v>
      </c>
      <c r="J180" s="85">
        <v>569.35020670977053</v>
      </c>
      <c r="K180" s="85">
        <v>477.42272389405861</v>
      </c>
      <c r="L180" s="85">
        <v>501.33642098168616</v>
      </c>
      <c r="M180" s="85">
        <v>499.90806132209593</v>
      </c>
      <c r="N180" s="85">
        <v>493.06141907592843</v>
      </c>
      <c r="O180" s="85">
        <v>447.20191996155745</v>
      </c>
      <c r="P180" s="85">
        <v>442.07733171829113</v>
      </c>
      <c r="Q180" s="85">
        <v>447.62630880275145</v>
      </c>
      <c r="R180" s="85">
        <v>454.7781026660615</v>
      </c>
      <c r="S180" s="85">
        <v>456.31280549525974</v>
      </c>
      <c r="T180" s="85">
        <v>446.17512219631226</v>
      </c>
      <c r="U180" s="85">
        <v>434.0666559529127</v>
      </c>
      <c r="V180" s="85">
        <v>429.7376700566976</v>
      </c>
      <c r="W180" s="85">
        <v>431.4359770285987</v>
      </c>
      <c r="X180" s="85">
        <v>429.8774741133106</v>
      </c>
      <c r="Y180" s="85">
        <v>427.99345401773593</v>
      </c>
      <c r="Z180" s="85">
        <v>425.99319649862963</v>
      </c>
      <c r="AA180" s="85">
        <v>426.72964995762737</v>
      </c>
      <c r="AB180" s="85">
        <v>429.21675919054672</v>
      </c>
      <c r="AC180" s="85">
        <v>431.94236142993088</v>
      </c>
      <c r="AD180" s="85">
        <v>433.4973914291528</v>
      </c>
      <c r="AE180" s="85">
        <v>433.42787396746996</v>
      </c>
      <c r="AF180" s="85">
        <v>430.9599572585887</v>
      </c>
      <c r="AG180" s="85">
        <v>430.50533300505555</v>
      </c>
      <c r="AH180" s="85">
        <v>425.69401422267629</v>
      </c>
      <c r="AI180" s="85">
        <v>426.22659120724393</v>
      </c>
      <c r="AJ180" s="85">
        <v>422.31407267943933</v>
      </c>
      <c r="AK180" s="85">
        <v>418.65125140194056</v>
      </c>
      <c r="AL180" s="85">
        <v>418.67482470393213</v>
      </c>
      <c r="AM180" s="85">
        <v>416.2551740299113</v>
      </c>
      <c r="AN180" s="85">
        <v>413.54075653075404</v>
      </c>
      <c r="AO180" s="85">
        <v>410.3706463552893</v>
      </c>
      <c r="AP180" s="85">
        <v>412.51820782975949</v>
      </c>
      <c r="AQ180" s="85">
        <v>415.07500162976959</v>
      </c>
      <c r="AR180" s="85">
        <v>417.3785473908477</v>
      </c>
      <c r="AS180" s="85">
        <v>418.40623515856146</v>
      </c>
      <c r="AT180" s="85">
        <v>418.20666326798937</v>
      </c>
      <c r="AU180" s="85">
        <v>418.22456626714626</v>
      </c>
      <c r="AV180" s="85">
        <v>416.62141511878764</v>
      </c>
      <c r="AW180" s="85">
        <v>412.64977411049051</v>
      </c>
      <c r="AX180" s="85">
        <v>410.23885080217445</v>
      </c>
      <c r="AY180" s="85">
        <v>405.19489149429745</v>
      </c>
      <c r="AZ180" s="85">
        <v>397.39355291993576</v>
      </c>
    </row>
    <row r="181" spans="1:52" ht="12" customHeight="1" x14ac:dyDescent="0.45">
      <c r="A181" s="192" t="s">
        <v>20</v>
      </c>
      <c r="B181" s="48">
        <v>0</v>
      </c>
      <c r="C181" s="48">
        <v>0</v>
      </c>
      <c r="D181" s="48">
        <v>0</v>
      </c>
      <c r="E181" s="48">
        <v>0</v>
      </c>
      <c r="F181" s="48">
        <v>0</v>
      </c>
      <c r="G181" s="48">
        <v>0</v>
      </c>
      <c r="H181" s="48">
        <v>0</v>
      </c>
      <c r="I181" s="48">
        <v>0</v>
      </c>
      <c r="J181" s="48">
        <v>0</v>
      </c>
      <c r="K181" s="48">
        <v>0</v>
      </c>
      <c r="L181" s="48">
        <v>0</v>
      </c>
      <c r="M181" s="48">
        <v>0</v>
      </c>
      <c r="N181" s="48">
        <v>0</v>
      </c>
      <c r="O181" s="48">
        <v>0</v>
      </c>
      <c r="P181" s="48">
        <v>0</v>
      </c>
      <c r="Q181" s="48">
        <v>0</v>
      </c>
      <c r="R181" s="48">
        <v>1.3782910454657659E-4</v>
      </c>
      <c r="S181" s="48">
        <v>5.6901193215134539E-4</v>
      </c>
      <c r="T181" s="48">
        <v>6.5649729725555245E-4</v>
      </c>
      <c r="U181" s="48">
        <v>8.6794238123771969E-4</v>
      </c>
      <c r="V181" s="48">
        <v>1.048774493732893E-3</v>
      </c>
      <c r="W181" s="48">
        <v>1.4411586528197083E-3</v>
      </c>
      <c r="X181" s="48">
        <v>1.7914679344031555E-3</v>
      </c>
      <c r="Y181" s="48">
        <v>2.0913034181377459E-3</v>
      </c>
      <c r="Z181" s="48">
        <v>2.3780089162026845E-3</v>
      </c>
      <c r="AA181" s="48">
        <v>2.7533270264302667E-3</v>
      </c>
      <c r="AB181" s="48">
        <v>3.2676803340813483E-3</v>
      </c>
      <c r="AC181" s="48">
        <v>3.7758159918163717E-3</v>
      </c>
      <c r="AD181" s="48">
        <v>4.7408597603869045E-3</v>
      </c>
      <c r="AE181" s="48">
        <v>5.525585958653237E-3</v>
      </c>
      <c r="AF181" s="48">
        <v>6.5044435646025214E-3</v>
      </c>
      <c r="AG181" s="48">
        <v>7.1946236909597181E-3</v>
      </c>
      <c r="AH181" s="48">
        <v>7.5764547504613743E-3</v>
      </c>
      <c r="AI181" s="48">
        <v>7.5890108127946087E-3</v>
      </c>
      <c r="AJ181" s="48">
        <v>7.6622890101614377E-3</v>
      </c>
      <c r="AK181" s="48">
        <v>7.8648993558009198E-3</v>
      </c>
      <c r="AL181" s="48">
        <v>8.0101070281632311E-3</v>
      </c>
      <c r="AM181" s="48">
        <v>8.0594606623886709E-3</v>
      </c>
      <c r="AN181" s="48">
        <v>8.1155407107488791E-3</v>
      </c>
      <c r="AO181" s="48">
        <v>8.1654092194276395E-3</v>
      </c>
      <c r="AP181" s="48">
        <v>8.0312666683506496E-3</v>
      </c>
      <c r="AQ181" s="48">
        <v>7.6880721649000344E-3</v>
      </c>
      <c r="AR181" s="48">
        <v>7.5577482990515131E-3</v>
      </c>
      <c r="AS181" s="48">
        <v>7.3635504427528656E-3</v>
      </c>
      <c r="AT181" s="48">
        <v>7.1753506240798985E-3</v>
      </c>
      <c r="AU181" s="48">
        <v>6.8315003604202552E-3</v>
      </c>
      <c r="AV181" s="48">
        <v>6.4905955139737534E-3</v>
      </c>
      <c r="AW181" s="48">
        <v>6.183042022263904E-3</v>
      </c>
      <c r="AX181" s="48">
        <v>5.928760997957922E-3</v>
      </c>
      <c r="AY181" s="48">
        <v>5.5697399830019253E-3</v>
      </c>
      <c r="AZ181" s="48">
        <v>5.0961619293192588E-3</v>
      </c>
    </row>
    <row r="182" spans="1:52" ht="12" customHeight="1" x14ac:dyDescent="0.45">
      <c r="A182" s="192" t="s">
        <v>25</v>
      </c>
      <c r="B182" s="48">
        <v>3.1789144620857921</v>
      </c>
      <c r="C182" s="48">
        <v>2.3018600590900813</v>
      </c>
      <c r="D182" s="48">
        <v>0.73070602708224175</v>
      </c>
      <c r="E182" s="48">
        <v>3.0564590021187974</v>
      </c>
      <c r="F182" s="48">
        <v>0</v>
      </c>
      <c r="G182" s="48">
        <v>0</v>
      </c>
      <c r="H182" s="48">
        <v>0</v>
      </c>
      <c r="I182" s="48">
        <v>1.8465649952031484</v>
      </c>
      <c r="J182" s="48">
        <v>0.68106348638497505</v>
      </c>
      <c r="K182" s="48">
        <v>1.4608553600514897</v>
      </c>
      <c r="L182" s="48">
        <v>0</v>
      </c>
      <c r="M182" s="48">
        <v>1.1228669564512856</v>
      </c>
      <c r="N182" s="48">
        <v>0</v>
      </c>
      <c r="O182" s="48">
        <v>1.7752105043033912</v>
      </c>
      <c r="P182" s="48">
        <v>1.8032841471291685</v>
      </c>
      <c r="Q182" s="48">
        <v>0</v>
      </c>
      <c r="R182" s="48">
        <v>9.8433126693769555E-5</v>
      </c>
      <c r="S182" s="48">
        <v>4.2076790681560834E-4</v>
      </c>
      <c r="T182" s="48">
        <v>5.7519007211230956E-4</v>
      </c>
      <c r="U182" s="48">
        <v>9.0644085749452959E-4</v>
      </c>
      <c r="V182" s="48">
        <v>1.2344686449169509E-3</v>
      </c>
      <c r="W182" s="48">
        <v>1.7419018857140159E-3</v>
      </c>
      <c r="X182" s="48">
        <v>2.3560890807554605E-3</v>
      </c>
      <c r="Y182" s="48">
        <v>2.8957034019695474E-3</v>
      </c>
      <c r="Z182" s="48">
        <v>3.4014319330121366E-3</v>
      </c>
      <c r="AA182" s="48">
        <v>4.0061263484293154E-3</v>
      </c>
      <c r="AB182" s="48">
        <v>4.7839940005004666E-3</v>
      </c>
      <c r="AC182" s="48">
        <v>5.504902904103286E-3</v>
      </c>
      <c r="AD182" s="48">
        <v>6.7988246409885558E-3</v>
      </c>
      <c r="AE182" s="48">
        <v>8.0037885618886324E-3</v>
      </c>
      <c r="AF182" s="48">
        <v>9.6725007142925961E-3</v>
      </c>
      <c r="AG182" s="48">
        <v>1.0790855789298169E-2</v>
      </c>
      <c r="AH182" s="48">
        <v>1.1807421772166565E-2</v>
      </c>
      <c r="AI182" s="48">
        <v>1.1925838681101203E-2</v>
      </c>
      <c r="AJ182" s="48">
        <v>1.2528565871972671E-2</v>
      </c>
      <c r="AK182" s="48">
        <v>1.3578774399375748E-2</v>
      </c>
      <c r="AL182" s="48">
        <v>1.433670267651809E-2</v>
      </c>
      <c r="AM182" s="48">
        <v>1.5034646689449781E-2</v>
      </c>
      <c r="AN182" s="48">
        <v>1.5782736830511197E-2</v>
      </c>
      <c r="AO182" s="48">
        <v>1.649420857424461E-2</v>
      </c>
      <c r="AP182" s="48">
        <v>1.6505247703694801E-2</v>
      </c>
      <c r="AQ182" s="48">
        <v>1.649382512247418E-2</v>
      </c>
      <c r="AR182" s="48">
        <v>1.6510737810334977E-2</v>
      </c>
      <c r="AS182" s="48">
        <v>1.6443341634984565E-2</v>
      </c>
      <c r="AT182" s="48">
        <v>1.6331044221548071E-2</v>
      </c>
      <c r="AU182" s="48">
        <v>1.6184612943979618E-2</v>
      </c>
      <c r="AV182" s="48">
        <v>1.5959898550269861E-2</v>
      </c>
      <c r="AW182" s="48">
        <v>1.5676435701960655E-2</v>
      </c>
      <c r="AX182" s="48">
        <v>1.5472300092395473E-2</v>
      </c>
      <c r="AY182" s="48">
        <v>1.5149860019356582E-2</v>
      </c>
      <c r="AZ182" s="48">
        <v>1.4701926625256781E-2</v>
      </c>
    </row>
    <row r="183" spans="1:52" ht="12" customHeight="1" x14ac:dyDescent="0.45">
      <c r="A183" s="192" t="s">
        <v>49</v>
      </c>
      <c r="B183" s="48">
        <v>3.8500159790021375</v>
      </c>
      <c r="C183" s="48">
        <v>0</v>
      </c>
      <c r="D183" s="48">
        <v>0</v>
      </c>
      <c r="E183" s="48">
        <v>0</v>
      </c>
      <c r="F183" s="48">
        <v>6.2115178861032918</v>
      </c>
      <c r="G183" s="48">
        <v>0</v>
      </c>
      <c r="H183" s="48">
        <v>0</v>
      </c>
      <c r="I183" s="48">
        <v>0</v>
      </c>
      <c r="J183" s="48">
        <v>0</v>
      </c>
      <c r="K183" s="48">
        <v>0</v>
      </c>
      <c r="L183" s="48">
        <v>0</v>
      </c>
      <c r="M183" s="48">
        <v>1.8614146174584789E-2</v>
      </c>
      <c r="N183" s="48">
        <v>0</v>
      </c>
      <c r="O183" s="48">
        <v>0</v>
      </c>
      <c r="P183" s="48">
        <v>0</v>
      </c>
      <c r="Q183" s="48">
        <v>0</v>
      </c>
      <c r="R183" s="48">
        <v>5.4338347645554211E-5</v>
      </c>
      <c r="S183" s="48">
        <v>2.3283983182863322E-4</v>
      </c>
      <c r="T183" s="48">
        <v>3.2256612826914302E-4</v>
      </c>
      <c r="U183" s="48">
        <v>5.3180151784478586E-4</v>
      </c>
      <c r="V183" s="48">
        <v>7.4162738990660735E-4</v>
      </c>
      <c r="W183" s="48">
        <v>1.086431371601357E-3</v>
      </c>
      <c r="X183" s="48">
        <v>1.5095831851026527E-3</v>
      </c>
      <c r="Y183" s="48">
        <v>1.8867743173052144E-3</v>
      </c>
      <c r="Z183" s="48">
        <v>2.2402536703220862E-3</v>
      </c>
      <c r="AA183" s="48">
        <v>2.6830665727730512E-3</v>
      </c>
      <c r="AB183" s="48">
        <v>3.253915187836564E-3</v>
      </c>
      <c r="AC183" s="48">
        <v>3.7548560689736289E-3</v>
      </c>
      <c r="AD183" s="48">
        <v>4.6110322894140016E-3</v>
      </c>
      <c r="AE183" s="48">
        <v>5.4139361619741332E-3</v>
      </c>
      <c r="AF183" s="48">
        <v>6.5562698148841948E-3</v>
      </c>
      <c r="AG183" s="48">
        <v>7.3171856306977114E-3</v>
      </c>
      <c r="AH183" s="48">
        <v>7.9828791381456564E-3</v>
      </c>
      <c r="AI183" s="48">
        <v>8.0692358692762388E-3</v>
      </c>
      <c r="AJ183" s="48">
        <v>8.4245862360435211E-3</v>
      </c>
      <c r="AK183" s="48">
        <v>9.0641031293794434E-3</v>
      </c>
      <c r="AL183" s="48">
        <v>9.5167951116795144E-3</v>
      </c>
      <c r="AM183" s="48">
        <v>9.9156077444884083E-3</v>
      </c>
      <c r="AN183" s="48">
        <v>1.0313332445835438E-2</v>
      </c>
      <c r="AO183" s="48">
        <v>1.0704175143136286E-2</v>
      </c>
      <c r="AP183" s="48">
        <v>1.0703997164298798E-2</v>
      </c>
      <c r="AQ183" s="48">
        <v>1.0681395756314884E-2</v>
      </c>
      <c r="AR183" s="48">
        <v>1.067202322152796E-2</v>
      </c>
      <c r="AS183" s="48">
        <v>1.0596628979010399E-2</v>
      </c>
      <c r="AT183" s="48">
        <v>1.0490195951306298E-2</v>
      </c>
      <c r="AU183" s="48">
        <v>1.0333248225080376E-2</v>
      </c>
      <c r="AV183" s="48">
        <v>1.0106252452116462E-2</v>
      </c>
      <c r="AW183" s="48">
        <v>9.8488554014688721E-3</v>
      </c>
      <c r="AX183" s="48">
        <v>9.6483838210572569E-3</v>
      </c>
      <c r="AY183" s="48">
        <v>9.3458595345620506E-3</v>
      </c>
      <c r="AZ183" s="48">
        <v>8.9408215050844533E-3</v>
      </c>
    </row>
    <row r="184" spans="1:52" ht="12" customHeight="1" x14ac:dyDescent="0.45">
      <c r="A184" s="192" t="s">
        <v>55</v>
      </c>
      <c r="B184" s="48">
        <v>0</v>
      </c>
      <c r="C184" s="48">
        <v>0</v>
      </c>
      <c r="D184" s="48">
        <v>0</v>
      </c>
      <c r="E184" s="48">
        <v>0</v>
      </c>
      <c r="F184" s="48">
        <v>0</v>
      </c>
      <c r="G184" s="48">
        <v>0</v>
      </c>
      <c r="H184" s="48">
        <v>0</v>
      </c>
      <c r="I184" s="48">
        <v>0</v>
      </c>
      <c r="J184" s="48">
        <v>0</v>
      </c>
      <c r="K184" s="48">
        <v>0</v>
      </c>
      <c r="L184" s="48">
        <v>0</v>
      </c>
      <c r="M184" s="48">
        <v>0</v>
      </c>
      <c r="N184" s="48">
        <v>0</v>
      </c>
      <c r="O184" s="48">
        <v>0</v>
      </c>
      <c r="P184" s="48">
        <v>0</v>
      </c>
      <c r="Q184" s="48">
        <v>0</v>
      </c>
      <c r="R184" s="48">
        <v>2.3086990795544725E-5</v>
      </c>
      <c r="S184" s="48">
        <v>9.696075900197525E-5</v>
      </c>
      <c r="T184" s="48">
        <v>1.252585225158274E-4</v>
      </c>
      <c r="U184" s="48">
        <v>1.9121914688754988E-4</v>
      </c>
      <c r="V184" s="48">
        <v>2.5131047305924085E-4</v>
      </c>
      <c r="W184" s="48">
        <v>3.455303906567721E-4</v>
      </c>
      <c r="X184" s="48">
        <v>4.4639285880479279E-4</v>
      </c>
      <c r="Y184" s="48">
        <v>5.3046173415102532E-4</v>
      </c>
      <c r="Z184" s="48">
        <v>6.0517130536530829E-4</v>
      </c>
      <c r="AA184" s="48">
        <v>6.8848589035040892E-4</v>
      </c>
      <c r="AB184" s="48">
        <v>7.9188362356891033E-4</v>
      </c>
      <c r="AC184" s="48">
        <v>8.8014375534468784E-4</v>
      </c>
      <c r="AD184" s="48">
        <v>1.040111016325168E-3</v>
      </c>
      <c r="AE184" s="48">
        <v>1.1680055460867125E-3</v>
      </c>
      <c r="AF184" s="48">
        <v>1.3363694057974627E-3</v>
      </c>
      <c r="AG184" s="48">
        <v>1.4417563744128644E-3</v>
      </c>
      <c r="AH184" s="48">
        <v>1.5190723166362706E-3</v>
      </c>
      <c r="AI184" s="48">
        <v>1.5248543350794873E-3</v>
      </c>
      <c r="AJ184" s="48">
        <v>1.556296922783235E-3</v>
      </c>
      <c r="AK184" s="48">
        <v>1.6163975808060145E-3</v>
      </c>
      <c r="AL184" s="48">
        <v>1.6555463547876089E-3</v>
      </c>
      <c r="AM184" s="48">
        <v>1.680967367990358E-3</v>
      </c>
      <c r="AN184" s="48">
        <v>1.708032103185891E-3</v>
      </c>
      <c r="AO184" s="48">
        <v>1.7315324235071356E-3</v>
      </c>
      <c r="AP184" s="48">
        <v>1.7112068847777006E-3</v>
      </c>
      <c r="AQ184" s="48">
        <v>1.6571093924376138E-3</v>
      </c>
      <c r="AR184" s="48">
        <v>1.6286516826586077E-3</v>
      </c>
      <c r="AS184" s="48">
        <v>1.5696309829498351E-3</v>
      </c>
      <c r="AT184" s="48">
        <v>1.5125990299499569E-3</v>
      </c>
      <c r="AU184" s="48">
        <v>1.4317557851840424E-3</v>
      </c>
      <c r="AV184" s="48">
        <v>1.3355285552827578E-3</v>
      </c>
      <c r="AW184" s="48">
        <v>1.250692060972692E-3</v>
      </c>
      <c r="AX184" s="48">
        <v>1.1810075368444777E-3</v>
      </c>
      <c r="AY184" s="48">
        <v>1.1003678914935059E-3</v>
      </c>
      <c r="AZ184" s="48">
        <v>1.0040773872682625E-3</v>
      </c>
    </row>
    <row r="185" spans="1:52" ht="12" customHeight="1" x14ac:dyDescent="0.45">
      <c r="A185" s="192" t="s">
        <v>50</v>
      </c>
      <c r="B185" s="48">
        <v>608.88154351739604</v>
      </c>
      <c r="C185" s="48">
        <v>617.83031488139682</v>
      </c>
      <c r="D185" s="48">
        <v>599.27130833427316</v>
      </c>
      <c r="E185" s="48">
        <v>595.70862717439559</v>
      </c>
      <c r="F185" s="48">
        <v>580.53981458265332</v>
      </c>
      <c r="G185" s="48">
        <v>578.63643807664971</v>
      </c>
      <c r="H185" s="48">
        <v>548.66656761204638</v>
      </c>
      <c r="I185" s="48">
        <v>570.91579418909032</v>
      </c>
      <c r="J185" s="48">
        <v>568.6691432233855</v>
      </c>
      <c r="K185" s="48">
        <v>475.96186853400712</v>
      </c>
      <c r="L185" s="48">
        <v>501.33642098168616</v>
      </c>
      <c r="M185" s="48">
        <v>498.76658021947009</v>
      </c>
      <c r="N185" s="48">
        <v>493.06141907592843</v>
      </c>
      <c r="O185" s="48">
        <v>445.42670945725405</v>
      </c>
      <c r="P185" s="48">
        <v>440.27404757116199</v>
      </c>
      <c r="Q185" s="48">
        <v>447.62630880275145</v>
      </c>
      <c r="R185" s="48">
        <v>454.7777889784918</v>
      </c>
      <c r="S185" s="48">
        <v>456.31148591482992</v>
      </c>
      <c r="T185" s="48">
        <v>446.17344268429213</v>
      </c>
      <c r="U185" s="48">
        <v>434.06415854900922</v>
      </c>
      <c r="V185" s="48">
        <v>429.73439387569596</v>
      </c>
      <c r="W185" s="48">
        <v>431.43136200629789</v>
      </c>
      <c r="X185" s="48">
        <v>429.87137058025155</v>
      </c>
      <c r="Y185" s="48">
        <v>427.98604977486434</v>
      </c>
      <c r="Z185" s="48">
        <v>425.98457163280472</v>
      </c>
      <c r="AA185" s="48">
        <v>426.71951895178938</v>
      </c>
      <c r="AB185" s="48">
        <v>429.20466171740071</v>
      </c>
      <c r="AC185" s="48">
        <v>431.92844571121066</v>
      </c>
      <c r="AD185" s="48">
        <v>433.48020060144569</v>
      </c>
      <c r="AE185" s="48">
        <v>433.40776265124134</v>
      </c>
      <c r="AF185" s="48">
        <v>430.93588767508913</v>
      </c>
      <c r="AG185" s="48">
        <v>430.47858858357017</v>
      </c>
      <c r="AH185" s="48">
        <v>425.66512839469885</v>
      </c>
      <c r="AI185" s="48">
        <v>426.19748226754569</v>
      </c>
      <c r="AJ185" s="48">
        <v>422.28390094139837</v>
      </c>
      <c r="AK185" s="48">
        <v>418.61912722747519</v>
      </c>
      <c r="AL185" s="48">
        <v>418.64130555276097</v>
      </c>
      <c r="AM185" s="48">
        <v>416.22048334744699</v>
      </c>
      <c r="AN185" s="48">
        <v>413.50483688866376</v>
      </c>
      <c r="AO185" s="48">
        <v>410.33355102992897</v>
      </c>
      <c r="AP185" s="48">
        <v>412.48125611133838</v>
      </c>
      <c r="AQ185" s="48">
        <v>415.03848122733348</v>
      </c>
      <c r="AR185" s="48">
        <v>417.34217822983413</v>
      </c>
      <c r="AS185" s="48">
        <v>418.37026200652178</v>
      </c>
      <c r="AT185" s="48">
        <v>418.17115407816249</v>
      </c>
      <c r="AU185" s="48">
        <v>418.18978514983161</v>
      </c>
      <c r="AV185" s="48">
        <v>416.58752284371599</v>
      </c>
      <c r="AW185" s="48">
        <v>412.61681508530387</v>
      </c>
      <c r="AX185" s="48">
        <v>410.20662034972622</v>
      </c>
      <c r="AY185" s="48">
        <v>405.16372566686903</v>
      </c>
      <c r="AZ185" s="48">
        <v>397.36380993248883</v>
      </c>
    </row>
    <row r="186" spans="1:52" ht="12" customHeight="1" x14ac:dyDescent="0.45">
      <c r="A186" s="84" t="s">
        <v>165</v>
      </c>
      <c r="B186" s="85">
        <v>215.46632520317829</v>
      </c>
      <c r="C186" s="85">
        <v>218.02155267242648</v>
      </c>
      <c r="D186" s="85">
        <v>220.79462106819599</v>
      </c>
      <c r="E186" s="85">
        <v>200.72218000363102</v>
      </c>
      <c r="F186" s="85">
        <v>214.43717949561764</v>
      </c>
      <c r="G186" s="85">
        <v>203.32496768796514</v>
      </c>
      <c r="H186" s="85">
        <v>226.22011294829406</v>
      </c>
      <c r="I186" s="85">
        <v>233.98049855822103</v>
      </c>
      <c r="J186" s="85">
        <v>212.75490036529902</v>
      </c>
      <c r="K186" s="85">
        <v>191.37553864216022</v>
      </c>
      <c r="L186" s="85">
        <v>188.64554963595256</v>
      </c>
      <c r="M186" s="85">
        <v>204.04046438610672</v>
      </c>
      <c r="N186" s="85">
        <v>192.66858234548221</v>
      </c>
      <c r="O186" s="85">
        <v>175.51609528889918</v>
      </c>
      <c r="P186" s="85">
        <v>179.46555930119655</v>
      </c>
      <c r="Q186" s="85">
        <v>190.46767717775305</v>
      </c>
      <c r="R186" s="85">
        <v>193.46947009847835</v>
      </c>
      <c r="S186" s="85">
        <v>194.35817801205584</v>
      </c>
      <c r="T186" s="85">
        <v>194.3271956665431</v>
      </c>
      <c r="U186" s="85">
        <v>192.48197473516203</v>
      </c>
      <c r="V186" s="85">
        <v>191.49338837079415</v>
      </c>
      <c r="W186" s="85">
        <v>192.57093078890654</v>
      </c>
      <c r="X186" s="85">
        <v>194.7197558502294</v>
      </c>
      <c r="Y186" s="85">
        <v>195.05772246039803</v>
      </c>
      <c r="Z186" s="85">
        <v>195.67773800612801</v>
      </c>
      <c r="AA186" s="85">
        <v>197.24939696879895</v>
      </c>
      <c r="AB186" s="85">
        <v>199.47794104919203</v>
      </c>
      <c r="AC186" s="85">
        <v>201.70479721746699</v>
      </c>
      <c r="AD186" s="85">
        <v>203.67283049047626</v>
      </c>
      <c r="AE186" s="85">
        <v>205.99887840654938</v>
      </c>
      <c r="AF186" s="85">
        <v>208.16222836300045</v>
      </c>
      <c r="AG186" s="85">
        <v>209.78628142938135</v>
      </c>
      <c r="AH186" s="85">
        <v>213.26448608165984</v>
      </c>
      <c r="AI186" s="85">
        <v>214.75546423035098</v>
      </c>
      <c r="AJ186" s="85">
        <v>216.89133918586691</v>
      </c>
      <c r="AK186" s="85">
        <v>219.87250376542559</v>
      </c>
      <c r="AL186" s="85">
        <v>222.7412889870005</v>
      </c>
      <c r="AM186" s="85">
        <v>226.67250254561702</v>
      </c>
      <c r="AN186" s="85">
        <v>230.37884322663604</v>
      </c>
      <c r="AO186" s="85">
        <v>234.71451321588202</v>
      </c>
      <c r="AP186" s="85">
        <v>237.51978526120485</v>
      </c>
      <c r="AQ186" s="85">
        <v>240.79880653067889</v>
      </c>
      <c r="AR186" s="85">
        <v>244.21419553261234</v>
      </c>
      <c r="AS186" s="85">
        <v>247.41840666739657</v>
      </c>
      <c r="AT186" s="85">
        <v>250.98558303976603</v>
      </c>
      <c r="AU186" s="85">
        <v>254.80148524442558</v>
      </c>
      <c r="AV186" s="85">
        <v>259.75176727717553</v>
      </c>
      <c r="AW186" s="85">
        <v>265.14615751503607</v>
      </c>
      <c r="AX186" s="85">
        <v>269.30184715219252</v>
      </c>
      <c r="AY186" s="85">
        <v>275.83780892820215</v>
      </c>
      <c r="AZ186" s="85">
        <v>283.16868704898604</v>
      </c>
    </row>
    <row r="187" spans="1:52" ht="12" customHeight="1" x14ac:dyDescent="0.45">
      <c r="A187" s="189" t="s">
        <v>166</v>
      </c>
      <c r="B187" s="190">
        <v>667.38713127322035</v>
      </c>
      <c r="C187" s="190">
        <v>674.39702297656572</v>
      </c>
      <c r="D187" s="190">
        <v>685.43214432288664</v>
      </c>
      <c r="E187" s="190">
        <v>619.69571078916704</v>
      </c>
      <c r="F187" s="190">
        <v>659.55628992894958</v>
      </c>
      <c r="G187" s="190">
        <v>624.79789210587774</v>
      </c>
      <c r="H187" s="190">
        <v>692.99496463596233</v>
      </c>
      <c r="I187" s="190">
        <v>716.46565118500064</v>
      </c>
      <c r="J187" s="190">
        <v>651.48358141182939</v>
      </c>
      <c r="K187" s="190">
        <v>586.17260963251579</v>
      </c>
      <c r="L187" s="190">
        <v>577.53913868967345</v>
      </c>
      <c r="M187" s="190">
        <v>629.92330812679802</v>
      </c>
      <c r="N187" s="190">
        <v>594.4781733991997</v>
      </c>
      <c r="O187" s="190">
        <v>541.0531437742535</v>
      </c>
      <c r="P187" s="190">
        <v>554.15570647022946</v>
      </c>
      <c r="Q187" s="190">
        <v>587.84665987351423</v>
      </c>
      <c r="R187" s="190">
        <v>597.13351024170606</v>
      </c>
      <c r="S187" s="190">
        <v>599.38604808984178</v>
      </c>
      <c r="T187" s="190">
        <v>601.60496156122667</v>
      </c>
      <c r="U187" s="190">
        <v>599.58857603376987</v>
      </c>
      <c r="V187" s="190">
        <v>597.53106492988866</v>
      </c>
      <c r="W187" s="190">
        <v>600.82793173954826</v>
      </c>
      <c r="X187" s="190">
        <v>605.86811370215014</v>
      </c>
      <c r="Y187" s="190">
        <v>606.05841408524918</v>
      </c>
      <c r="Z187" s="190">
        <v>606.46321197640157</v>
      </c>
      <c r="AA187" s="190">
        <v>609.30159456623164</v>
      </c>
      <c r="AB187" s="190">
        <v>613.34756899393665</v>
      </c>
      <c r="AC187" s="190">
        <v>617.85338396343627</v>
      </c>
      <c r="AD187" s="190">
        <v>622.59254698711766</v>
      </c>
      <c r="AE187" s="190">
        <v>627.45208422412031</v>
      </c>
      <c r="AF187" s="190">
        <v>630.33903646138049</v>
      </c>
      <c r="AG187" s="190">
        <v>633.22332061865029</v>
      </c>
      <c r="AH187" s="190">
        <v>637.9693412701946</v>
      </c>
      <c r="AI187" s="190">
        <v>641.54606855592419</v>
      </c>
      <c r="AJ187" s="190">
        <v>643.55259476553056</v>
      </c>
      <c r="AK187" s="190">
        <v>645.07586407812312</v>
      </c>
      <c r="AL187" s="190">
        <v>648.96463331008306</v>
      </c>
      <c r="AM187" s="190">
        <v>653.70024656110627</v>
      </c>
      <c r="AN187" s="190">
        <v>656.64114336956129</v>
      </c>
      <c r="AO187" s="190">
        <v>659.82757782204101</v>
      </c>
      <c r="AP187" s="190">
        <v>664.4881416139425</v>
      </c>
      <c r="AQ187" s="190">
        <v>669.30138642534882</v>
      </c>
      <c r="AR187" s="190">
        <v>673.54286037325608</v>
      </c>
      <c r="AS187" s="190">
        <v>677.41359068262796</v>
      </c>
      <c r="AT187" s="190">
        <v>680.99949313927084</v>
      </c>
      <c r="AU187" s="190">
        <v>686.34019194110783</v>
      </c>
      <c r="AV187" s="190">
        <v>691.79645676056873</v>
      </c>
      <c r="AW187" s="190">
        <v>695.94030352279799</v>
      </c>
      <c r="AX187" s="190">
        <v>698.77225099325005</v>
      </c>
      <c r="AY187" s="190">
        <v>703.723219490573</v>
      </c>
      <c r="AZ187" s="190">
        <v>706.42427005343745</v>
      </c>
    </row>
    <row r="188" spans="1:52" ht="12" customHeight="1" x14ac:dyDescent="0.45">
      <c r="B188" s="133"/>
      <c r="C188" s="133"/>
      <c r="D188" s="133"/>
      <c r="E188" s="133"/>
      <c r="F188" s="133"/>
      <c r="G188" s="133"/>
      <c r="H188" s="133"/>
      <c r="I188" s="133"/>
      <c r="J188" s="133"/>
      <c r="K188" s="133"/>
      <c r="L188" s="133"/>
      <c r="M188" s="133"/>
      <c r="N188" s="133"/>
      <c r="O188" s="133"/>
      <c r="P188" s="133"/>
      <c r="Q188" s="133"/>
      <c r="R188" s="133"/>
      <c r="S188" s="133"/>
      <c r="T188" s="133"/>
      <c r="U188" s="133"/>
      <c r="V188" s="133"/>
      <c r="W188" s="133"/>
      <c r="X188" s="133"/>
      <c r="Y188" s="133"/>
      <c r="Z188" s="133"/>
      <c r="AA188" s="133"/>
      <c r="AB188" s="133"/>
      <c r="AC188" s="133"/>
      <c r="AD188" s="133"/>
      <c r="AE188" s="133"/>
      <c r="AF188" s="133"/>
      <c r="AG188" s="133"/>
      <c r="AH188" s="133"/>
      <c r="AI188" s="133"/>
      <c r="AJ188" s="133"/>
      <c r="AK188" s="133"/>
      <c r="AL188" s="133"/>
      <c r="AM188" s="133"/>
      <c r="AN188" s="133"/>
      <c r="AO188" s="133"/>
      <c r="AP188" s="133"/>
      <c r="AQ188" s="133"/>
      <c r="AR188" s="133"/>
      <c r="AS188" s="133"/>
      <c r="AT188" s="133"/>
      <c r="AU188" s="133"/>
      <c r="AV188" s="133"/>
      <c r="AW188" s="133"/>
      <c r="AX188" s="133"/>
      <c r="AY188" s="133"/>
      <c r="AZ188" s="133"/>
    </row>
    <row r="189" spans="1:52" ht="12" customHeight="1" x14ac:dyDescent="0.45">
      <c r="A189" s="138" t="s">
        <v>73</v>
      </c>
      <c r="B189" s="136"/>
      <c r="C189" s="136"/>
      <c r="D189" s="136"/>
      <c r="E189" s="136"/>
      <c r="F189" s="136"/>
      <c r="G189" s="136"/>
      <c r="H189" s="136"/>
      <c r="I189" s="136"/>
      <c r="J189" s="136"/>
      <c r="K189" s="136"/>
      <c r="L189" s="136"/>
      <c r="M189" s="136"/>
      <c r="N189" s="136"/>
      <c r="O189" s="136"/>
      <c r="P189" s="136"/>
      <c r="Q189" s="136"/>
      <c r="R189" s="136"/>
      <c r="S189" s="136"/>
      <c r="T189" s="136"/>
      <c r="U189" s="136"/>
      <c r="V189" s="136"/>
      <c r="W189" s="136"/>
      <c r="X189" s="136"/>
      <c r="Y189" s="136"/>
      <c r="Z189" s="136"/>
      <c r="AA189" s="136"/>
      <c r="AB189" s="136"/>
      <c r="AC189" s="136"/>
      <c r="AD189" s="136"/>
      <c r="AE189" s="136"/>
      <c r="AF189" s="136"/>
      <c r="AG189" s="136"/>
      <c r="AH189" s="136"/>
      <c r="AI189" s="136"/>
      <c r="AJ189" s="136"/>
      <c r="AK189" s="136"/>
      <c r="AL189" s="136"/>
      <c r="AM189" s="136"/>
      <c r="AN189" s="136"/>
      <c r="AO189" s="136"/>
      <c r="AP189" s="136"/>
      <c r="AQ189" s="136"/>
      <c r="AR189" s="136"/>
      <c r="AS189" s="136"/>
      <c r="AT189" s="136"/>
      <c r="AU189" s="136"/>
      <c r="AV189" s="136"/>
      <c r="AW189" s="136"/>
      <c r="AX189" s="136"/>
      <c r="AY189" s="136"/>
      <c r="AZ189" s="136"/>
    </row>
    <row r="190" spans="1:52" ht="12" customHeight="1" x14ac:dyDescent="0.45">
      <c r="A190" s="139" t="s">
        <v>132</v>
      </c>
      <c r="B190" s="92">
        <v>1</v>
      </c>
      <c r="C190" s="92">
        <v>1</v>
      </c>
      <c r="D190" s="92">
        <v>1</v>
      </c>
      <c r="E190" s="92">
        <v>1</v>
      </c>
      <c r="F190" s="92">
        <v>1</v>
      </c>
      <c r="G190" s="92">
        <v>1</v>
      </c>
      <c r="H190" s="92">
        <v>1</v>
      </c>
      <c r="I190" s="92">
        <v>1</v>
      </c>
      <c r="J190" s="92">
        <v>1</v>
      </c>
      <c r="K190" s="92">
        <v>1</v>
      </c>
      <c r="L190" s="92">
        <v>1</v>
      </c>
      <c r="M190" s="92">
        <v>1</v>
      </c>
      <c r="N190" s="92">
        <v>1</v>
      </c>
      <c r="O190" s="92">
        <v>1</v>
      </c>
      <c r="P190" s="92">
        <v>1</v>
      </c>
      <c r="Q190" s="92">
        <v>1</v>
      </c>
      <c r="R190" s="92">
        <v>1</v>
      </c>
      <c r="S190" s="92">
        <v>1</v>
      </c>
      <c r="T190" s="92">
        <v>1</v>
      </c>
      <c r="U190" s="92">
        <v>1</v>
      </c>
      <c r="V190" s="92">
        <v>1</v>
      </c>
      <c r="W190" s="92">
        <v>1</v>
      </c>
      <c r="X190" s="92">
        <v>1</v>
      </c>
      <c r="Y190" s="92">
        <v>1</v>
      </c>
      <c r="Z190" s="92">
        <v>1</v>
      </c>
      <c r="AA190" s="92">
        <v>1</v>
      </c>
      <c r="AB190" s="92">
        <v>1</v>
      </c>
      <c r="AC190" s="92">
        <v>1</v>
      </c>
      <c r="AD190" s="92">
        <v>1</v>
      </c>
      <c r="AE190" s="92">
        <v>1</v>
      </c>
      <c r="AF190" s="92">
        <v>1</v>
      </c>
      <c r="AG190" s="92">
        <v>1</v>
      </c>
      <c r="AH190" s="92">
        <v>1</v>
      </c>
      <c r="AI190" s="92">
        <v>1</v>
      </c>
      <c r="AJ190" s="92">
        <v>1</v>
      </c>
      <c r="AK190" s="92">
        <v>1</v>
      </c>
      <c r="AL190" s="92">
        <v>1</v>
      </c>
      <c r="AM190" s="92">
        <v>1</v>
      </c>
      <c r="AN190" s="92">
        <v>1</v>
      </c>
      <c r="AO190" s="92">
        <v>1</v>
      </c>
      <c r="AP190" s="92">
        <v>1</v>
      </c>
      <c r="AQ190" s="92">
        <v>1</v>
      </c>
      <c r="AR190" s="92">
        <v>1</v>
      </c>
      <c r="AS190" s="92">
        <v>1</v>
      </c>
      <c r="AT190" s="92">
        <v>1</v>
      </c>
      <c r="AU190" s="92">
        <v>1</v>
      </c>
      <c r="AV190" s="92">
        <v>1</v>
      </c>
      <c r="AW190" s="92">
        <v>1</v>
      </c>
      <c r="AX190" s="92">
        <v>1</v>
      </c>
      <c r="AY190" s="92">
        <v>1</v>
      </c>
      <c r="AZ190" s="92">
        <v>1</v>
      </c>
    </row>
    <row r="191" spans="1:52" ht="12" customHeight="1" x14ac:dyDescent="0.45">
      <c r="A191" s="69" t="s">
        <v>47</v>
      </c>
      <c r="B191" s="93">
        <v>5.0030160647176582E-3</v>
      </c>
      <c r="C191" s="93">
        <v>5.0299874176204379E-3</v>
      </c>
      <c r="D191" s="93">
        <v>5.0443746097656502E-3</v>
      </c>
      <c r="E191" s="93">
        <v>5.0017958143040208E-3</v>
      </c>
      <c r="F191" s="93">
        <v>5.0177251848431683E-3</v>
      </c>
      <c r="G191" s="93">
        <v>5.0312223391517927E-3</v>
      </c>
      <c r="H191" s="93">
        <v>5.0337338924153442E-3</v>
      </c>
      <c r="I191" s="93">
        <v>4.9930555772628293E-3</v>
      </c>
      <c r="J191" s="93">
        <v>4.945426601713097E-3</v>
      </c>
      <c r="K191" s="93">
        <v>4.9428085804129763E-3</v>
      </c>
      <c r="L191" s="93">
        <v>4.9160988546013019E-3</v>
      </c>
      <c r="M191" s="93">
        <v>4.8940989733057948E-3</v>
      </c>
      <c r="N191" s="93">
        <v>4.9085778424145564E-3</v>
      </c>
      <c r="O191" s="93">
        <v>4.8483720757267782E-3</v>
      </c>
      <c r="P191" s="93">
        <v>4.8443936630619671E-3</v>
      </c>
      <c r="Q191" s="93">
        <v>4.8501250260261572E-3</v>
      </c>
      <c r="R191" s="93">
        <v>3.9443881607466608E-3</v>
      </c>
      <c r="S191" s="93">
        <v>3.2061803621926512E-3</v>
      </c>
      <c r="T191" s="93">
        <v>2.6484637964182462E-3</v>
      </c>
      <c r="U191" s="93">
        <v>2.0990082831734598E-3</v>
      </c>
      <c r="V191" s="93">
        <v>3.5899137507461837E-3</v>
      </c>
      <c r="W191" s="93">
        <v>2.6838455989698601E-3</v>
      </c>
      <c r="X191" s="93">
        <v>2.5532877857607919E-3</v>
      </c>
      <c r="Y191" s="93">
        <v>1.8142777197609281E-3</v>
      </c>
      <c r="Z191" s="93">
        <v>2.8922393199429844E-3</v>
      </c>
      <c r="AA191" s="93">
        <v>1.7872772045104109E-3</v>
      </c>
      <c r="AB191" s="93">
        <v>1.1685443176585944E-3</v>
      </c>
      <c r="AC191" s="93">
        <v>8.8320574207526763E-4</v>
      </c>
      <c r="AD191" s="93">
        <v>1.8683520510250607E-3</v>
      </c>
      <c r="AE191" s="93">
        <v>9.9087003804315785E-4</v>
      </c>
      <c r="AF191" s="93">
        <v>8.5489430171241442E-4</v>
      </c>
      <c r="AG191" s="93">
        <v>8.7292807446433078E-4</v>
      </c>
      <c r="AH191" s="93">
        <v>9.5308811562294464E-4</v>
      </c>
      <c r="AI191" s="93">
        <v>9.4673271716274655E-4</v>
      </c>
      <c r="AJ191" s="93">
        <v>1.0044579323752693E-3</v>
      </c>
      <c r="AK191" s="93">
        <v>1.036316790075286E-3</v>
      </c>
      <c r="AL191" s="93">
        <v>1.0592983037589852E-3</v>
      </c>
      <c r="AM191" s="93">
        <v>1.1569166904140111E-3</v>
      </c>
      <c r="AN191" s="93">
        <v>1.2398289131465071E-3</v>
      </c>
      <c r="AO191" s="93">
        <v>1.4761480647674881E-3</v>
      </c>
      <c r="AP191" s="93">
        <v>1.8224024005402506E-3</v>
      </c>
      <c r="AQ191" s="93">
        <v>2.2662098211379093E-3</v>
      </c>
      <c r="AR191" s="93">
        <v>2.7424903279916427E-3</v>
      </c>
      <c r="AS191" s="93">
        <v>3.2580036921918474E-3</v>
      </c>
      <c r="AT191" s="93">
        <v>3.4009451664336414E-3</v>
      </c>
      <c r="AU191" s="93">
        <v>3.38795356042901E-3</v>
      </c>
      <c r="AV191" s="93">
        <v>3.4100762059352929E-3</v>
      </c>
      <c r="AW191" s="93">
        <v>3.7094520072832328E-3</v>
      </c>
      <c r="AX191" s="93">
        <v>3.6914320818180997E-3</v>
      </c>
      <c r="AY191" s="93">
        <v>3.7691053365971985E-3</v>
      </c>
      <c r="AZ191" s="93">
        <v>3.9105069579719771E-3</v>
      </c>
    </row>
    <row r="192" spans="1:52" ht="12" customHeight="1" x14ac:dyDescent="0.45">
      <c r="A192" s="77" t="s">
        <v>48</v>
      </c>
      <c r="B192" s="94">
        <v>2.843412508574132E-3</v>
      </c>
      <c r="C192" s="94">
        <v>2.8738596124214164E-3</v>
      </c>
      <c r="D192" s="94">
        <v>2.8838371689172099E-3</v>
      </c>
      <c r="E192" s="94">
        <v>2.8542652188740907E-3</v>
      </c>
      <c r="F192" s="94">
        <v>2.8477691348902916E-3</v>
      </c>
      <c r="G192" s="94">
        <v>2.8884024291188463E-3</v>
      </c>
      <c r="H192" s="94">
        <v>2.8940569292756151E-3</v>
      </c>
      <c r="I192" s="94">
        <v>2.8526309534225411E-3</v>
      </c>
      <c r="J192" s="94">
        <v>2.8544748970830811E-3</v>
      </c>
      <c r="K192" s="94">
        <v>2.86563295929813E-3</v>
      </c>
      <c r="L192" s="94">
        <v>2.849247384606421E-3</v>
      </c>
      <c r="M192" s="94">
        <v>2.8204362220530352E-3</v>
      </c>
      <c r="N192" s="94">
        <v>2.8291768420532341E-3</v>
      </c>
      <c r="O192" s="94">
        <v>2.7780767469139794E-3</v>
      </c>
      <c r="P192" s="94">
        <v>2.7619633325890536E-3</v>
      </c>
      <c r="Q192" s="94">
        <v>2.7435856189119696E-3</v>
      </c>
      <c r="R192" s="94">
        <v>2.7579421702261446E-3</v>
      </c>
      <c r="S192" s="94">
        <v>2.7907488671651448E-3</v>
      </c>
      <c r="T192" s="94">
        <v>2.9050527174188522E-3</v>
      </c>
      <c r="U192" s="94">
        <v>2.9384038874805595E-3</v>
      </c>
      <c r="V192" s="94">
        <v>2.9385146155170147E-3</v>
      </c>
      <c r="W192" s="94">
        <v>2.9426599254659749E-3</v>
      </c>
      <c r="X192" s="94">
        <v>2.9841845032849159E-3</v>
      </c>
      <c r="Y192" s="94">
        <v>2.9782829472288766E-3</v>
      </c>
      <c r="Z192" s="94">
        <v>2.9386714656262293E-3</v>
      </c>
      <c r="AA192" s="94">
        <v>2.9287035474079319E-3</v>
      </c>
      <c r="AB192" s="94">
        <v>2.9111033426169508E-3</v>
      </c>
      <c r="AC192" s="94">
        <v>2.8774974744976375E-3</v>
      </c>
      <c r="AD192" s="94">
        <v>2.8522587349830895E-3</v>
      </c>
      <c r="AE192" s="94">
        <v>2.8351441615988931E-3</v>
      </c>
      <c r="AF192" s="94">
        <v>2.8156171196807534E-3</v>
      </c>
      <c r="AG192" s="94">
        <v>2.7852868400373284E-3</v>
      </c>
      <c r="AH192" s="94">
        <v>2.7950393118818988E-3</v>
      </c>
      <c r="AI192" s="94">
        <v>2.8015589148187151E-3</v>
      </c>
      <c r="AJ192" s="94">
        <v>2.8119329992804159E-3</v>
      </c>
      <c r="AK192" s="94">
        <v>2.7944943390774322E-3</v>
      </c>
      <c r="AL192" s="94">
        <v>2.7911530269745569E-3</v>
      </c>
      <c r="AM192" s="94">
        <v>2.7905117545039952E-3</v>
      </c>
      <c r="AN192" s="94">
        <v>2.7803421425762519E-3</v>
      </c>
      <c r="AO192" s="94">
        <v>2.7642513038983242E-3</v>
      </c>
      <c r="AP192" s="94">
        <v>2.7648786656934727E-3</v>
      </c>
      <c r="AQ192" s="94">
        <v>2.7556954992030208E-3</v>
      </c>
      <c r="AR192" s="94">
        <v>2.7560614528173376E-3</v>
      </c>
      <c r="AS192" s="94">
        <v>2.7645166290694886E-3</v>
      </c>
      <c r="AT192" s="94">
        <v>2.7696687847674419E-3</v>
      </c>
      <c r="AU192" s="94">
        <v>2.761044312955143E-3</v>
      </c>
      <c r="AV192" s="94">
        <v>2.7579093569638064E-3</v>
      </c>
      <c r="AW192" s="94">
        <v>2.7745470277467008E-3</v>
      </c>
      <c r="AX192" s="94">
        <v>2.7655013444296958E-3</v>
      </c>
      <c r="AY192" s="94">
        <v>2.765355929086567E-3</v>
      </c>
      <c r="AZ192" s="94">
        <v>2.7613363067268181E-3</v>
      </c>
    </row>
    <row r="193" spans="1:52" ht="12" customHeight="1" x14ac:dyDescent="0.45">
      <c r="A193" s="77" t="s">
        <v>51</v>
      </c>
      <c r="B193" s="94">
        <v>2.0006991133431039E-3</v>
      </c>
      <c r="C193" s="94">
        <v>2.0114779209065396E-3</v>
      </c>
      <c r="D193" s="94">
        <v>2.0172868316891321E-3</v>
      </c>
      <c r="E193" s="94">
        <v>2.0003367754280309E-3</v>
      </c>
      <c r="F193" s="94">
        <v>2.0066415039778742E-3</v>
      </c>
      <c r="G193" s="94">
        <v>2.0120512945015633E-3</v>
      </c>
      <c r="H193" s="94">
        <v>2.0130113071066395E-3</v>
      </c>
      <c r="I193" s="94">
        <v>1.9967505872785078E-3</v>
      </c>
      <c r="J193" s="94">
        <v>1.9775953507148608E-3</v>
      </c>
      <c r="K193" s="94">
        <v>1.976452497232098E-3</v>
      </c>
      <c r="L193" s="94">
        <v>1.9656747148097424E-3</v>
      </c>
      <c r="M193" s="94">
        <v>1.9567261442478951E-3</v>
      </c>
      <c r="N193" s="94">
        <v>1.9624705094711419E-3</v>
      </c>
      <c r="O193" s="94">
        <v>1.938409783970305E-3</v>
      </c>
      <c r="P193" s="94">
        <v>1.9367928533364324E-3</v>
      </c>
      <c r="Q193" s="94">
        <v>1.9392769621427628E-3</v>
      </c>
      <c r="R193" s="94">
        <v>1.9423192362422689E-3</v>
      </c>
      <c r="S193" s="94">
        <v>1.9656022790169223E-3</v>
      </c>
      <c r="T193" s="94">
        <v>2.0374560342194406E-3</v>
      </c>
      <c r="U193" s="94">
        <v>2.0739828004665388E-3</v>
      </c>
      <c r="V193" s="94">
        <v>2.0795552681640195E-3</v>
      </c>
      <c r="W193" s="94">
        <v>2.0745945108966721E-3</v>
      </c>
      <c r="X193" s="94">
        <v>2.0948738123485492E-3</v>
      </c>
      <c r="Y193" s="94">
        <v>2.0825786251843022E-3</v>
      </c>
      <c r="Z193" s="94">
        <v>2.0645592654903932E-3</v>
      </c>
      <c r="AA193" s="94">
        <v>2.0381151647008051E-3</v>
      </c>
      <c r="AB193" s="94">
        <v>2.029478925522537E-3</v>
      </c>
      <c r="AC193" s="94">
        <v>2.0290950778723664E-3</v>
      </c>
      <c r="AD193" s="94">
        <v>2.0253940282484932E-3</v>
      </c>
      <c r="AE193" s="94">
        <v>2.0087563210716701E-3</v>
      </c>
      <c r="AF193" s="94">
        <v>2.0130988883770113E-3</v>
      </c>
      <c r="AG193" s="94">
        <v>2.005694239856433E-3</v>
      </c>
      <c r="AH193" s="94">
        <v>2.0044420120254869E-3</v>
      </c>
      <c r="AI193" s="94">
        <v>1.9811590395053123E-3</v>
      </c>
      <c r="AJ193" s="94">
        <v>1.9879994788024203E-3</v>
      </c>
      <c r="AK193" s="94">
        <v>1.986743098196631E-3</v>
      </c>
      <c r="AL193" s="94">
        <v>1.9814518307270045E-3</v>
      </c>
      <c r="AM193" s="94">
        <v>1.9775896843308672E-3</v>
      </c>
      <c r="AN193" s="94">
        <v>1.9773065929657259E-3</v>
      </c>
      <c r="AO193" s="94">
        <v>1.9650994979682188E-3</v>
      </c>
      <c r="AP193" s="94">
        <v>1.9506918011312228E-3</v>
      </c>
      <c r="AQ193" s="94">
        <v>1.9307341733589211E-3</v>
      </c>
      <c r="AR193" s="94">
        <v>1.9203694603043225E-3</v>
      </c>
      <c r="AS193" s="94">
        <v>1.9158492369660313E-3</v>
      </c>
      <c r="AT193" s="94">
        <v>1.9194322105010354E-3</v>
      </c>
      <c r="AU193" s="94">
        <v>1.9143546190214997E-3</v>
      </c>
      <c r="AV193" s="94">
        <v>1.9152502704739816E-3</v>
      </c>
      <c r="AW193" s="94">
        <v>1.9304794099269417E-3</v>
      </c>
      <c r="AX193" s="94">
        <v>1.9271523919907922E-3</v>
      </c>
      <c r="AY193" s="94">
        <v>1.9357137259782367E-3</v>
      </c>
      <c r="AZ193" s="94">
        <v>1.9433097043153732E-3</v>
      </c>
    </row>
    <row r="194" spans="1:52" ht="12" customHeight="1" x14ac:dyDescent="0.45">
      <c r="A194" s="77" t="s">
        <v>52</v>
      </c>
      <c r="B194" s="94">
        <v>8.5010688096683537E-3</v>
      </c>
      <c r="C194" s="94">
        <v>8.5468422408216636E-3</v>
      </c>
      <c r="D194" s="94">
        <v>8.5717327388645844E-3</v>
      </c>
      <c r="E194" s="94">
        <v>8.5000004819682125E-3</v>
      </c>
      <c r="F194" s="94">
        <v>8.5265442545582465E-3</v>
      </c>
      <c r="G194" s="94">
        <v>8.5495768472848201E-3</v>
      </c>
      <c r="H194" s="94">
        <v>8.5534896182301E-3</v>
      </c>
      <c r="I194" s="94">
        <v>8.4844213323338226E-3</v>
      </c>
      <c r="J194" s="94">
        <v>8.4026229031492396E-3</v>
      </c>
      <c r="K194" s="94">
        <v>8.3974071072373223E-3</v>
      </c>
      <c r="L194" s="94">
        <v>8.3512494365759853E-3</v>
      </c>
      <c r="M194" s="94">
        <v>8.3126606940244624E-3</v>
      </c>
      <c r="N194" s="94">
        <v>8.3368973121473004E-3</v>
      </c>
      <c r="O194" s="94">
        <v>8.2347201581722713E-3</v>
      </c>
      <c r="P194" s="94">
        <v>8.2277523320985115E-3</v>
      </c>
      <c r="Q194" s="94">
        <v>8.23902815810287E-3</v>
      </c>
      <c r="R194" s="94">
        <v>8.2209596104814205E-3</v>
      </c>
      <c r="S194" s="94">
        <v>8.3003396829447289E-3</v>
      </c>
      <c r="T194" s="94">
        <v>8.6457113446770095E-3</v>
      </c>
      <c r="U194" s="94">
        <v>8.7551844125932886E-3</v>
      </c>
      <c r="V194" s="94">
        <v>8.766178119013519E-3</v>
      </c>
      <c r="W194" s="94">
        <v>8.7773185579316133E-3</v>
      </c>
      <c r="X194" s="94">
        <v>8.9036791181377334E-3</v>
      </c>
      <c r="Y194" s="94">
        <v>8.8768762390800584E-3</v>
      </c>
      <c r="Z194" s="94">
        <v>8.750990080828646E-3</v>
      </c>
      <c r="AA194" s="94">
        <v>8.71318298359176E-3</v>
      </c>
      <c r="AB194" s="94">
        <v>8.6635171787841133E-3</v>
      </c>
      <c r="AC194" s="94">
        <v>8.5426416872620859E-3</v>
      </c>
      <c r="AD194" s="94">
        <v>8.2863940162521844E-3</v>
      </c>
      <c r="AE194" s="94">
        <v>8.2214216576452191E-3</v>
      </c>
      <c r="AF194" s="94">
        <v>8.1509808059387293E-3</v>
      </c>
      <c r="AG194" s="94">
        <v>8.0409003813478215E-3</v>
      </c>
      <c r="AH194" s="94">
        <v>8.0703248997219482E-3</v>
      </c>
      <c r="AI194" s="94">
        <v>8.0851059621281484E-3</v>
      </c>
      <c r="AJ194" s="94">
        <v>8.1150263146645175E-3</v>
      </c>
      <c r="AK194" s="94">
        <v>8.0795897929697748E-3</v>
      </c>
      <c r="AL194" s="94">
        <v>8.0718616915252499E-3</v>
      </c>
      <c r="AM194" s="94">
        <v>8.0614501566729831E-3</v>
      </c>
      <c r="AN194" s="94">
        <v>8.0450851848698542E-3</v>
      </c>
      <c r="AO194" s="94">
        <v>8.0337059163921205E-3</v>
      </c>
      <c r="AP194" s="94">
        <v>8.3964762661140752E-3</v>
      </c>
      <c r="AQ194" s="94">
        <v>8.4625329505715625E-3</v>
      </c>
      <c r="AR194" s="94">
        <v>8.5735543640606277E-3</v>
      </c>
      <c r="AS194" s="94">
        <v>8.7083094338961855E-3</v>
      </c>
      <c r="AT194" s="94">
        <v>8.7755166921073945E-3</v>
      </c>
      <c r="AU194" s="94">
        <v>8.7687255010927088E-3</v>
      </c>
      <c r="AV194" s="94">
        <v>8.7872485097615256E-3</v>
      </c>
      <c r="AW194" s="94">
        <v>8.9235982480532668E-3</v>
      </c>
      <c r="AX194" s="94">
        <v>8.9154508325046712E-3</v>
      </c>
      <c r="AY194" s="94">
        <v>8.9636284439913293E-3</v>
      </c>
      <c r="AZ194" s="94">
        <v>9.0201897318906085E-3</v>
      </c>
    </row>
    <row r="195" spans="1:52" ht="12" customHeight="1" x14ac:dyDescent="0.45">
      <c r="A195" s="79" t="s">
        <v>53</v>
      </c>
      <c r="B195" s="95">
        <v>9.9908127531165734E-4</v>
      </c>
      <c r="C195" s="95">
        <v>1.0044463450991821E-3</v>
      </c>
      <c r="D195" s="95">
        <v>1.0074858853017466E-3</v>
      </c>
      <c r="E195" s="95">
        <v>9.9921451198007032E-4</v>
      </c>
      <c r="F195" s="95">
        <v>1.0021993270904566E-3</v>
      </c>
      <c r="G195" s="95">
        <v>1.0049315443528984E-3</v>
      </c>
      <c r="H195" s="95">
        <v>1.0053000289045756E-3</v>
      </c>
      <c r="I195" s="95">
        <v>9.9719618457269491E-4</v>
      </c>
      <c r="J195" s="95">
        <v>9.873594504314848E-4</v>
      </c>
      <c r="K195" s="95">
        <v>9.8654891128331862E-4</v>
      </c>
      <c r="L195" s="95">
        <v>9.8092528982792393E-4</v>
      </c>
      <c r="M195" s="95">
        <v>9.7607945943788685E-4</v>
      </c>
      <c r="N195" s="95">
        <v>9.7883368599886852E-4</v>
      </c>
      <c r="O195" s="95">
        <v>9.6685727618413676E-4</v>
      </c>
      <c r="P195" s="95">
        <v>9.6598489694733154E-4</v>
      </c>
      <c r="Q195" s="95">
        <v>9.6770586040213216E-4</v>
      </c>
      <c r="R195" s="95">
        <v>9.6751484793210186E-4</v>
      </c>
      <c r="S195" s="95">
        <v>9.7749293570015034E-4</v>
      </c>
      <c r="T195" s="95">
        <v>1.0197222340504195E-3</v>
      </c>
      <c r="U195" s="95">
        <v>1.0349880214779394E-3</v>
      </c>
      <c r="V195" s="95">
        <v>1.0373427890805627E-3</v>
      </c>
      <c r="W195" s="95">
        <v>1.0386724573728475E-3</v>
      </c>
      <c r="X195" s="95">
        <v>1.0536027571589233E-3</v>
      </c>
      <c r="Y195" s="95">
        <v>1.0503587347337243E-3</v>
      </c>
      <c r="Z195" s="95">
        <v>1.0325560759267261E-3</v>
      </c>
      <c r="AA195" s="95">
        <v>1.0264277381262907E-3</v>
      </c>
      <c r="AB195" s="95">
        <v>1.0176422954872812E-3</v>
      </c>
      <c r="AC195" s="95">
        <v>9.9732082387598751E-4</v>
      </c>
      <c r="AD195" s="95">
        <v>9.6505825619661349E-4</v>
      </c>
      <c r="AE195" s="95">
        <v>9.4989897276873429E-4</v>
      </c>
      <c r="AF195" s="95">
        <v>9.3438375909147187E-4</v>
      </c>
      <c r="AG195" s="95">
        <v>9.1236688588757636E-4</v>
      </c>
      <c r="AH195" s="95">
        <v>9.1194694065244446E-4</v>
      </c>
      <c r="AI195" s="95">
        <v>9.1233660288663528E-4</v>
      </c>
      <c r="AJ195" s="95">
        <v>9.1390145506088877E-4</v>
      </c>
      <c r="AK195" s="95">
        <v>9.0379077534640797E-4</v>
      </c>
      <c r="AL195" s="95">
        <v>9.0158016435538349E-4</v>
      </c>
      <c r="AM195" s="95">
        <v>8.9694900692769168E-4</v>
      </c>
      <c r="AN195" s="95">
        <v>8.916572675708533E-4</v>
      </c>
      <c r="AO195" s="95">
        <v>8.8496354803292796E-4</v>
      </c>
      <c r="AP195" s="95">
        <v>9.1722496454816726E-4</v>
      </c>
      <c r="AQ195" s="95">
        <v>9.200221709687532E-4</v>
      </c>
      <c r="AR195" s="95">
        <v>9.2848687952847074E-4</v>
      </c>
      <c r="AS195" s="95">
        <v>9.40052909135683E-4</v>
      </c>
      <c r="AT195" s="95">
        <v>9.4632942420111346E-4</v>
      </c>
      <c r="AU195" s="95">
        <v>9.4525991672105535E-4</v>
      </c>
      <c r="AV195" s="95">
        <v>9.468143176386139E-4</v>
      </c>
      <c r="AW195" s="95">
        <v>9.6018468282496779E-4</v>
      </c>
      <c r="AX195" s="95">
        <v>9.5899636786126764E-4</v>
      </c>
      <c r="AY195" s="95">
        <v>9.6348966128233303E-4</v>
      </c>
      <c r="AZ195" s="95">
        <v>9.687375910880998E-4</v>
      </c>
    </row>
    <row r="196" spans="1:52" ht="12" customHeight="1" x14ac:dyDescent="0.45">
      <c r="A196" s="96" t="s">
        <v>139</v>
      </c>
      <c r="B196" s="97">
        <v>3.3216451131620264E-2</v>
      </c>
      <c r="C196" s="97">
        <v>3.3305221486659681E-2</v>
      </c>
      <c r="D196" s="97">
        <v>3.3344035060025583E-2</v>
      </c>
      <c r="E196" s="97">
        <v>3.3169813696728466E-2</v>
      </c>
      <c r="F196" s="97">
        <v>3.333236218052682E-2</v>
      </c>
      <c r="G196" s="97">
        <v>3.3384071731036857E-2</v>
      </c>
      <c r="H196" s="97">
        <v>3.2902016101943467E-2</v>
      </c>
      <c r="I196" s="97">
        <v>3.3218257868325309E-2</v>
      </c>
      <c r="J196" s="97">
        <v>3.3003423495145068E-2</v>
      </c>
      <c r="K196" s="97">
        <v>3.2673931866096788E-2</v>
      </c>
      <c r="L196" s="97">
        <v>3.2938630008216681E-2</v>
      </c>
      <c r="M196" s="97">
        <v>3.2667911551966841E-2</v>
      </c>
      <c r="N196" s="97">
        <v>3.3289767884534735E-2</v>
      </c>
      <c r="O196" s="97">
        <v>3.3040337680523967E-2</v>
      </c>
      <c r="P196" s="97">
        <v>3.2895488741640291E-2</v>
      </c>
      <c r="Q196" s="97">
        <v>3.2951984687761754E-2</v>
      </c>
      <c r="R196" s="97">
        <v>3.3179304558789827E-2</v>
      </c>
      <c r="S196" s="97">
        <v>3.3593981916250043E-2</v>
      </c>
      <c r="T196" s="97">
        <v>3.4915824550857601E-2</v>
      </c>
      <c r="U196" s="97">
        <v>3.530830199340948E-2</v>
      </c>
      <c r="V196" s="97">
        <v>3.5283189967026236E-2</v>
      </c>
      <c r="W196" s="97">
        <v>3.5327966917723413E-2</v>
      </c>
      <c r="X196" s="97">
        <v>3.5843335436356732E-2</v>
      </c>
      <c r="Y196" s="97">
        <v>3.5846210844315586E-2</v>
      </c>
      <c r="Z196" s="97">
        <v>3.5842235846376622E-2</v>
      </c>
      <c r="AA196" s="97">
        <v>3.5829622937427398E-2</v>
      </c>
      <c r="AB196" s="97">
        <v>3.5868428019377639E-2</v>
      </c>
      <c r="AC196" s="97">
        <v>3.5919720752191631E-2</v>
      </c>
      <c r="AD196" s="97">
        <v>3.5931912002558096E-2</v>
      </c>
      <c r="AE196" s="97">
        <v>3.6111079454514507E-2</v>
      </c>
      <c r="AF196" s="97">
        <v>3.6255134478092921E-2</v>
      </c>
      <c r="AG196" s="97">
        <v>3.6248628761290778E-2</v>
      </c>
      <c r="AH196" s="97">
        <v>3.6515863666926704E-2</v>
      </c>
      <c r="AI196" s="97">
        <v>3.655748508933649E-2</v>
      </c>
      <c r="AJ196" s="97">
        <v>3.6773908313048866E-2</v>
      </c>
      <c r="AK196" s="97">
        <v>3.6875165500227139E-2</v>
      </c>
      <c r="AL196" s="97">
        <v>3.6900439125880286E-2</v>
      </c>
      <c r="AM196" s="97">
        <v>3.7075080467010552E-2</v>
      </c>
      <c r="AN196" s="97">
        <v>3.7259855840391577E-2</v>
      </c>
      <c r="AO196" s="97">
        <v>3.7498358049783999E-2</v>
      </c>
      <c r="AP196" s="97">
        <v>3.78891191504932E-2</v>
      </c>
      <c r="AQ196" s="97">
        <v>3.8261868326840413E-2</v>
      </c>
      <c r="AR196" s="97">
        <v>3.8851159853456371E-2</v>
      </c>
      <c r="AS196" s="97">
        <v>3.9457345586408822E-2</v>
      </c>
      <c r="AT196" s="97">
        <v>3.9799203543152147E-2</v>
      </c>
      <c r="AU196" s="97">
        <v>3.9765803414402598E-2</v>
      </c>
      <c r="AV196" s="97">
        <v>3.9852761626015067E-2</v>
      </c>
      <c r="AW196" s="97">
        <v>4.045599912484249E-2</v>
      </c>
      <c r="AX196" s="97">
        <v>4.0425372939106786E-2</v>
      </c>
      <c r="AY196" s="97">
        <v>4.0662454541486683E-2</v>
      </c>
      <c r="AZ196" s="97">
        <v>4.0944505945394845E-2</v>
      </c>
    </row>
    <row r="197" spans="1:52" ht="12" customHeight="1" x14ac:dyDescent="0.45">
      <c r="A197" s="96" t="s">
        <v>140</v>
      </c>
      <c r="B197" s="97">
        <v>0.35036970408481199</v>
      </c>
      <c r="C197" s="97">
        <v>0.35020262423755916</v>
      </c>
      <c r="D197" s="97">
        <v>0.35011279423200548</v>
      </c>
      <c r="E197" s="97">
        <v>0.35024991159747548</v>
      </c>
      <c r="F197" s="97">
        <v>0.35005878611393687</v>
      </c>
      <c r="G197" s="97">
        <v>0.34991323339783587</v>
      </c>
      <c r="H197" s="97">
        <v>0.3501041546378052</v>
      </c>
      <c r="I197" s="97">
        <v>0.35025584409951277</v>
      </c>
      <c r="J197" s="97">
        <v>0.35050723602016015</v>
      </c>
      <c r="K197" s="97">
        <v>0.3503351901858347</v>
      </c>
      <c r="L197" s="97">
        <v>0.35053768620096781</v>
      </c>
      <c r="M197" s="97">
        <v>0.35086990531386897</v>
      </c>
      <c r="N197" s="97">
        <v>0.35063070061647472</v>
      </c>
      <c r="O197" s="97">
        <v>0.3506717364774381</v>
      </c>
      <c r="P197" s="97">
        <v>0.35226896359873688</v>
      </c>
      <c r="Q197" s="97">
        <v>0.35453934801117332</v>
      </c>
      <c r="R197" s="97">
        <v>0.35446680245445816</v>
      </c>
      <c r="S197" s="97">
        <v>0.35451037848889111</v>
      </c>
      <c r="T197" s="97">
        <v>0.35580387116805129</v>
      </c>
      <c r="U197" s="97">
        <v>0.35580716802039336</v>
      </c>
      <c r="V197" s="97">
        <v>0.35516923217612245</v>
      </c>
      <c r="W197" s="97">
        <v>0.35546934971474292</v>
      </c>
      <c r="X197" s="97">
        <v>0.35552966790939344</v>
      </c>
      <c r="Y197" s="97">
        <v>0.35565719756375841</v>
      </c>
      <c r="Z197" s="97">
        <v>0.35525612937408607</v>
      </c>
      <c r="AA197" s="97">
        <v>0.35570304386219348</v>
      </c>
      <c r="AB197" s="97">
        <v>0.3558843977378548</v>
      </c>
      <c r="AC197" s="97">
        <v>0.35595524608513196</v>
      </c>
      <c r="AD197" s="97">
        <v>0.35564185658797887</v>
      </c>
      <c r="AE197" s="97">
        <v>0.35605438409919832</v>
      </c>
      <c r="AF197" s="97">
        <v>0.35615189770856659</v>
      </c>
      <c r="AG197" s="97">
        <v>0.3561397043127581</v>
      </c>
      <c r="AH197" s="97">
        <v>0.35621883042380609</v>
      </c>
      <c r="AI197" s="97">
        <v>0.35623131639820454</v>
      </c>
      <c r="AJ197" s="97">
        <v>0.35618431717984317</v>
      </c>
      <c r="AK197" s="97">
        <v>0.35607522888843018</v>
      </c>
      <c r="AL197" s="97">
        <v>0.35587756393815667</v>
      </c>
      <c r="AM197" s="97">
        <v>0.35573478498017458</v>
      </c>
      <c r="AN197" s="97">
        <v>0.35523257936225749</v>
      </c>
      <c r="AO197" s="97">
        <v>0.35472443062780185</v>
      </c>
      <c r="AP197" s="97">
        <v>0.3533802412592516</v>
      </c>
      <c r="AQ197" s="97">
        <v>0.35218894749887497</v>
      </c>
      <c r="AR197" s="97">
        <v>0.35055414211194258</v>
      </c>
      <c r="AS197" s="97">
        <v>0.34721137950807313</v>
      </c>
      <c r="AT197" s="97">
        <v>0.3458516460438254</v>
      </c>
      <c r="AU197" s="97">
        <v>0.34580349592401399</v>
      </c>
      <c r="AV197" s="97">
        <v>0.34578123452429954</v>
      </c>
      <c r="AW197" s="97">
        <v>0.34321016007003718</v>
      </c>
      <c r="AX197" s="97">
        <v>0.34316266212918128</v>
      </c>
      <c r="AY197" s="97">
        <v>0.342743457694553</v>
      </c>
      <c r="AZ197" s="97">
        <v>0.34072314819954158</v>
      </c>
    </row>
    <row r="198" spans="1:52" ht="12" customHeight="1" x14ac:dyDescent="0.45">
      <c r="A198" s="96" t="s">
        <v>143</v>
      </c>
      <c r="B198" s="97">
        <v>0.56640604652360138</v>
      </c>
      <c r="C198" s="97">
        <v>0.56629851910264839</v>
      </c>
      <c r="D198" s="97">
        <v>0.56630380075297637</v>
      </c>
      <c r="E198" s="97">
        <v>0.56642864542982341</v>
      </c>
      <c r="F198" s="97">
        <v>0.56644337224195096</v>
      </c>
      <c r="G198" s="97">
        <v>0.56644114520938971</v>
      </c>
      <c r="H198" s="97">
        <v>0.56676498082177862</v>
      </c>
      <c r="I198" s="97">
        <v>0.5664282161959352</v>
      </c>
      <c r="J198" s="97">
        <v>0.56660052889369417</v>
      </c>
      <c r="K198" s="97">
        <v>0.56716246354864264</v>
      </c>
      <c r="L198" s="97">
        <v>0.56681274429910822</v>
      </c>
      <c r="M198" s="97">
        <v>0.56710078577799516</v>
      </c>
      <c r="N198" s="97">
        <v>0.56653581251334417</v>
      </c>
      <c r="O198" s="97">
        <v>0.56678927804560697</v>
      </c>
      <c r="P198" s="97">
        <v>0.56557765703214968</v>
      </c>
      <c r="Q198" s="97">
        <v>0.56322071238314009</v>
      </c>
      <c r="R198" s="97">
        <v>0.56377784957696797</v>
      </c>
      <c r="S198" s="97">
        <v>0.56356156837759364</v>
      </c>
      <c r="T198" s="97">
        <v>0.55970964156205005</v>
      </c>
      <c r="U198" s="97">
        <v>0.55930792894411985</v>
      </c>
      <c r="V198" s="97">
        <v>0.55849252688535167</v>
      </c>
      <c r="W198" s="97">
        <v>0.55900412824623458</v>
      </c>
      <c r="X198" s="97">
        <v>0.55788144073704127</v>
      </c>
      <c r="Y198" s="97">
        <v>0.55853373495263259</v>
      </c>
      <c r="Z198" s="97">
        <v>0.55806715454771916</v>
      </c>
      <c r="AA198" s="97">
        <v>0.55883352932262642</v>
      </c>
      <c r="AB198" s="97">
        <v>0.55928454810484607</v>
      </c>
      <c r="AC198" s="97">
        <v>0.55957875738106</v>
      </c>
      <c r="AD198" s="97">
        <v>0.55920349302264238</v>
      </c>
      <c r="AE198" s="97">
        <v>0.55944038150408404</v>
      </c>
      <c r="AF198" s="97">
        <v>0.55930084536394797</v>
      </c>
      <c r="AG198" s="97">
        <v>0.55947836591905209</v>
      </c>
      <c r="AH198" s="97">
        <v>0.55876673514674391</v>
      </c>
      <c r="AI198" s="97">
        <v>0.55868178786750378</v>
      </c>
      <c r="AJ198" s="97">
        <v>0.55820425667351514</v>
      </c>
      <c r="AK198" s="97">
        <v>0.55814625341037349</v>
      </c>
      <c r="AL198" s="97">
        <v>0.55828517368072561</v>
      </c>
      <c r="AM198" s="97">
        <v>0.55801078564793627</v>
      </c>
      <c r="AN198" s="97">
        <v>0.55809988455351334</v>
      </c>
      <c r="AO198" s="97">
        <v>0.55795737036376025</v>
      </c>
      <c r="AP198" s="97">
        <v>0.55781791251704316</v>
      </c>
      <c r="AQ198" s="97">
        <v>0.55780534077488209</v>
      </c>
      <c r="AR198" s="97">
        <v>0.55771427285556752</v>
      </c>
      <c r="AS198" s="97">
        <v>0.55922129503513252</v>
      </c>
      <c r="AT198" s="97">
        <v>0.55968842745056546</v>
      </c>
      <c r="AU198" s="97">
        <v>0.55983044956271921</v>
      </c>
      <c r="AV198" s="97">
        <v>0.5596414738228076</v>
      </c>
      <c r="AW198" s="97">
        <v>0.56056423052447968</v>
      </c>
      <c r="AX198" s="97">
        <v>0.56069922964972196</v>
      </c>
      <c r="AY198" s="97">
        <v>0.56052008444275214</v>
      </c>
      <c r="AZ198" s="97">
        <v>0.56178579592783318</v>
      </c>
    </row>
    <row r="199" spans="1:52" ht="12" customHeight="1" x14ac:dyDescent="0.45">
      <c r="A199" s="98" t="s">
        <v>146</v>
      </c>
      <c r="B199" s="99">
        <v>3.0660520488351467E-2</v>
      </c>
      <c r="C199" s="99">
        <v>3.0727021636263601E-2</v>
      </c>
      <c r="D199" s="99">
        <v>3.0714652720454261E-2</v>
      </c>
      <c r="E199" s="99">
        <v>3.079601647341813E-2</v>
      </c>
      <c r="F199" s="99">
        <v>3.07646000582254E-2</v>
      </c>
      <c r="G199" s="99">
        <v>3.0775365207327515E-2</v>
      </c>
      <c r="H199" s="99">
        <v>3.0729256662540352E-2</v>
      </c>
      <c r="I199" s="99">
        <v>3.0773627201356353E-2</v>
      </c>
      <c r="J199" s="99">
        <v>3.0721332387908827E-2</v>
      </c>
      <c r="K199" s="99">
        <v>3.0659564343962036E-2</v>
      </c>
      <c r="L199" s="99">
        <v>3.0647743811285939E-2</v>
      </c>
      <c r="M199" s="99">
        <v>3.0401395863099995E-2</v>
      </c>
      <c r="N199" s="99">
        <v>3.0527762793561192E-2</v>
      </c>
      <c r="O199" s="99">
        <v>3.0732211755463416E-2</v>
      </c>
      <c r="P199" s="99">
        <v>3.0521003549439825E-2</v>
      </c>
      <c r="Q199" s="99">
        <v>3.0548233292338987E-2</v>
      </c>
      <c r="R199" s="99">
        <v>3.0742919384155569E-2</v>
      </c>
      <c r="S199" s="99">
        <v>3.1093707090245525E-2</v>
      </c>
      <c r="T199" s="99">
        <v>3.2314256592256917E-2</v>
      </c>
      <c r="U199" s="99">
        <v>3.2675033636885509E-2</v>
      </c>
      <c r="V199" s="99">
        <v>3.2643546428978383E-2</v>
      </c>
      <c r="W199" s="99">
        <v>3.2681464070661921E-2</v>
      </c>
      <c r="X199" s="99">
        <v>3.3155927940517645E-2</v>
      </c>
      <c r="Y199" s="99">
        <v>3.3160482373305468E-2</v>
      </c>
      <c r="Z199" s="99">
        <v>3.3155464024003184E-2</v>
      </c>
      <c r="AA199" s="99">
        <v>3.3140097239415564E-2</v>
      </c>
      <c r="AB199" s="99">
        <v>3.3172340077851935E-2</v>
      </c>
      <c r="AC199" s="99">
        <v>3.3216514976033173E-2</v>
      </c>
      <c r="AD199" s="99">
        <v>3.3225281300115178E-2</v>
      </c>
      <c r="AE199" s="99">
        <v>3.3388063791075499E-2</v>
      </c>
      <c r="AF199" s="99">
        <v>3.3523147574592127E-2</v>
      </c>
      <c r="AG199" s="99">
        <v>3.3516124585305437E-2</v>
      </c>
      <c r="AH199" s="99">
        <v>3.376372948261859E-2</v>
      </c>
      <c r="AI199" s="99">
        <v>3.3802517408453719E-2</v>
      </c>
      <c r="AJ199" s="99">
        <v>3.4004199653409187E-2</v>
      </c>
      <c r="AK199" s="99">
        <v>3.410241740530362E-2</v>
      </c>
      <c r="AL199" s="99">
        <v>3.4131478237896126E-2</v>
      </c>
      <c r="AM199" s="99">
        <v>3.429593161202904E-2</v>
      </c>
      <c r="AN199" s="99">
        <v>3.4473460142708343E-2</v>
      </c>
      <c r="AO199" s="99">
        <v>3.4695672627594716E-2</v>
      </c>
      <c r="AP199" s="99">
        <v>3.5061052975184859E-2</v>
      </c>
      <c r="AQ199" s="99">
        <v>3.5408648784162347E-2</v>
      </c>
      <c r="AR199" s="99">
        <v>3.5959462694331208E-2</v>
      </c>
      <c r="AS199" s="99">
        <v>3.6523247969126385E-2</v>
      </c>
      <c r="AT199" s="99">
        <v>3.6848830684446401E-2</v>
      </c>
      <c r="AU199" s="99">
        <v>3.6822913188644911E-2</v>
      </c>
      <c r="AV199" s="99">
        <v>3.6907231366104562E-2</v>
      </c>
      <c r="AW199" s="99">
        <v>3.7471348904805302E-2</v>
      </c>
      <c r="AX199" s="99">
        <v>3.7454202263385437E-2</v>
      </c>
      <c r="AY199" s="99">
        <v>3.7676710224272429E-2</v>
      </c>
      <c r="AZ199" s="99">
        <v>3.7942469635237404E-2</v>
      </c>
    </row>
    <row r="200" spans="1:52" ht="12" customHeight="1" x14ac:dyDescent="0.45">
      <c r="A200" s="139" t="s">
        <v>133</v>
      </c>
      <c r="B200" s="92">
        <v>1</v>
      </c>
      <c r="C200" s="92">
        <v>1</v>
      </c>
      <c r="D200" s="92">
        <v>1</v>
      </c>
      <c r="E200" s="92">
        <v>1</v>
      </c>
      <c r="F200" s="92">
        <v>1</v>
      </c>
      <c r="G200" s="92">
        <v>1</v>
      </c>
      <c r="H200" s="92">
        <v>1</v>
      </c>
      <c r="I200" s="92">
        <v>1</v>
      </c>
      <c r="J200" s="92">
        <v>1</v>
      </c>
      <c r="K200" s="92">
        <v>1</v>
      </c>
      <c r="L200" s="92">
        <v>1</v>
      </c>
      <c r="M200" s="92">
        <v>1</v>
      </c>
      <c r="N200" s="92">
        <v>1</v>
      </c>
      <c r="O200" s="92">
        <v>1</v>
      </c>
      <c r="P200" s="92">
        <v>1</v>
      </c>
      <c r="Q200" s="92">
        <v>1</v>
      </c>
      <c r="R200" s="92">
        <v>1</v>
      </c>
      <c r="S200" s="92">
        <v>1</v>
      </c>
      <c r="T200" s="92">
        <v>1</v>
      </c>
      <c r="U200" s="92">
        <v>1</v>
      </c>
      <c r="V200" s="92">
        <v>1</v>
      </c>
      <c r="W200" s="92">
        <v>1</v>
      </c>
      <c r="X200" s="92">
        <v>1</v>
      </c>
      <c r="Y200" s="92">
        <v>1</v>
      </c>
      <c r="Z200" s="92">
        <v>1</v>
      </c>
      <c r="AA200" s="92">
        <v>1</v>
      </c>
      <c r="AB200" s="92">
        <v>1</v>
      </c>
      <c r="AC200" s="92">
        <v>1</v>
      </c>
      <c r="AD200" s="92">
        <v>1</v>
      </c>
      <c r="AE200" s="92">
        <v>1</v>
      </c>
      <c r="AF200" s="92">
        <v>1</v>
      </c>
      <c r="AG200" s="92">
        <v>1</v>
      </c>
      <c r="AH200" s="92">
        <v>1</v>
      </c>
      <c r="AI200" s="92">
        <v>1</v>
      </c>
      <c r="AJ200" s="92">
        <v>1</v>
      </c>
      <c r="AK200" s="92">
        <v>1</v>
      </c>
      <c r="AL200" s="92">
        <v>1</v>
      </c>
      <c r="AM200" s="92">
        <v>1</v>
      </c>
      <c r="AN200" s="92">
        <v>1</v>
      </c>
      <c r="AO200" s="92">
        <v>1</v>
      </c>
      <c r="AP200" s="92">
        <v>1</v>
      </c>
      <c r="AQ200" s="92">
        <v>1</v>
      </c>
      <c r="AR200" s="92">
        <v>1</v>
      </c>
      <c r="AS200" s="92">
        <v>1</v>
      </c>
      <c r="AT200" s="92">
        <v>1</v>
      </c>
      <c r="AU200" s="92">
        <v>1</v>
      </c>
      <c r="AV200" s="92">
        <v>1</v>
      </c>
      <c r="AW200" s="92">
        <v>1</v>
      </c>
      <c r="AX200" s="92">
        <v>1</v>
      </c>
      <c r="AY200" s="92">
        <v>1</v>
      </c>
      <c r="AZ200" s="92">
        <v>1</v>
      </c>
    </row>
    <row r="201" spans="1:52" ht="12" customHeight="1" x14ac:dyDescent="0.45">
      <c r="A201" s="69" t="s">
        <v>47</v>
      </c>
      <c r="B201" s="93">
        <v>6.9676714380884214E-3</v>
      </c>
      <c r="C201" s="93">
        <v>7.1137339376400287E-3</v>
      </c>
      <c r="D201" s="93">
        <v>6.8979768042893184E-3</v>
      </c>
      <c r="E201" s="93">
        <v>7.0989829750822834E-3</v>
      </c>
      <c r="F201" s="93">
        <v>6.8409697911723062E-3</v>
      </c>
      <c r="G201" s="93">
        <v>7.1273521930542271E-3</v>
      </c>
      <c r="H201" s="93">
        <v>7.0201982869398435E-3</v>
      </c>
      <c r="I201" s="93">
        <v>6.8890349538630871E-3</v>
      </c>
      <c r="J201" s="93">
        <v>7.1781753119994005E-3</v>
      </c>
      <c r="K201" s="93">
        <v>7.137821357114757E-3</v>
      </c>
      <c r="L201" s="93">
        <v>7.1114761704957931E-3</v>
      </c>
      <c r="M201" s="93">
        <v>7.0424003751811161E-3</v>
      </c>
      <c r="N201" s="93">
        <v>6.9698897087633552E-3</v>
      </c>
      <c r="O201" s="93">
        <v>6.9312802141065525E-3</v>
      </c>
      <c r="P201" s="93">
        <v>6.89304221995337E-3</v>
      </c>
      <c r="Q201" s="93">
        <v>6.8496387890009331E-3</v>
      </c>
      <c r="R201" s="93">
        <v>5.5060610563815631E-3</v>
      </c>
      <c r="S201" s="93">
        <v>4.398774200794704E-3</v>
      </c>
      <c r="T201" s="93">
        <v>3.5109548671546451E-3</v>
      </c>
      <c r="U201" s="93">
        <v>2.7763316444574305E-3</v>
      </c>
      <c r="V201" s="93">
        <v>4.8598370151434886E-3</v>
      </c>
      <c r="W201" s="93">
        <v>4.3011768151687852E-3</v>
      </c>
      <c r="X201" s="93">
        <v>3.3062586053823882E-3</v>
      </c>
      <c r="Y201" s="93">
        <v>3.3594587255219286E-3</v>
      </c>
      <c r="Z201" s="93">
        <v>4.4995221962680397E-3</v>
      </c>
      <c r="AA201" s="93">
        <v>4.0903067496549849E-3</v>
      </c>
      <c r="AB201" s="93">
        <v>4.1044131281610862E-3</v>
      </c>
      <c r="AC201" s="93">
        <v>3.6768763079349088E-3</v>
      </c>
      <c r="AD201" s="93">
        <v>4.4473340313202405E-3</v>
      </c>
      <c r="AE201" s="93">
        <v>4.031011566750742E-3</v>
      </c>
      <c r="AF201" s="93">
        <v>4.3341429334309844E-3</v>
      </c>
      <c r="AG201" s="93">
        <v>4.4103560039351055E-3</v>
      </c>
      <c r="AH201" s="93">
        <v>4.5927563511628088E-3</v>
      </c>
      <c r="AI201" s="93">
        <v>4.9467148534651723E-3</v>
      </c>
      <c r="AJ201" s="93">
        <v>5.1402767004494069E-3</v>
      </c>
      <c r="AK201" s="93">
        <v>5.1485621621595E-3</v>
      </c>
      <c r="AL201" s="93">
        <v>5.1122960813088673E-3</v>
      </c>
      <c r="AM201" s="93">
        <v>5.0936774140797952E-3</v>
      </c>
      <c r="AN201" s="93">
        <v>5.1788937672452235E-3</v>
      </c>
      <c r="AO201" s="93">
        <v>5.1377098388796453E-3</v>
      </c>
      <c r="AP201" s="93">
        <v>5.1523751095631449E-3</v>
      </c>
      <c r="AQ201" s="93">
        <v>5.1155017131745304E-3</v>
      </c>
      <c r="AR201" s="93">
        <v>5.1342795792640181E-3</v>
      </c>
      <c r="AS201" s="93">
        <v>5.2162462204526543E-3</v>
      </c>
      <c r="AT201" s="93">
        <v>5.2129880414488019E-3</v>
      </c>
      <c r="AU201" s="93">
        <v>5.2503699163790607E-3</v>
      </c>
      <c r="AV201" s="93">
        <v>5.2515082171935542E-3</v>
      </c>
      <c r="AW201" s="93">
        <v>5.2576297314909691E-3</v>
      </c>
      <c r="AX201" s="93">
        <v>5.3314022925887708E-3</v>
      </c>
      <c r="AY201" s="93">
        <v>5.3062056076191551E-3</v>
      </c>
      <c r="AZ201" s="93">
        <v>5.3550254428604543E-3</v>
      </c>
    </row>
    <row r="202" spans="1:52" ht="12" customHeight="1" x14ac:dyDescent="0.45">
      <c r="A202" s="77" t="s">
        <v>48</v>
      </c>
      <c r="B202" s="94">
        <v>5.2940234360997441E-3</v>
      </c>
      <c r="C202" s="94">
        <v>5.4057030820909213E-3</v>
      </c>
      <c r="D202" s="94">
        <v>5.2408065691393422E-3</v>
      </c>
      <c r="E202" s="94">
        <v>5.3927159151277281E-3</v>
      </c>
      <c r="F202" s="94">
        <v>5.1976794935882052E-3</v>
      </c>
      <c r="G202" s="94">
        <v>5.4156847256447418E-3</v>
      </c>
      <c r="H202" s="94">
        <v>5.3345348388333345E-3</v>
      </c>
      <c r="I202" s="94">
        <v>5.2341726961969868E-3</v>
      </c>
      <c r="J202" s="94">
        <v>5.4530679589233329E-3</v>
      </c>
      <c r="K202" s="94">
        <v>5.4224636993202135E-3</v>
      </c>
      <c r="L202" s="94">
        <v>5.4023607463640115E-3</v>
      </c>
      <c r="M202" s="94">
        <v>5.3499021717643988E-3</v>
      </c>
      <c r="N202" s="94">
        <v>5.2949340620078262E-3</v>
      </c>
      <c r="O202" s="94">
        <v>5.2662083665295338E-3</v>
      </c>
      <c r="P202" s="94">
        <v>5.2370410578501999E-3</v>
      </c>
      <c r="Q202" s="94">
        <v>5.205567593167067E-3</v>
      </c>
      <c r="R202" s="94">
        <v>5.1929983075217415E-3</v>
      </c>
      <c r="S202" s="94">
        <v>5.2167048946136435E-3</v>
      </c>
      <c r="T202" s="94">
        <v>5.3230048207502248E-3</v>
      </c>
      <c r="U202" s="94">
        <v>5.406147203293475E-3</v>
      </c>
      <c r="V202" s="94">
        <v>5.3967241914658062E-3</v>
      </c>
      <c r="W202" s="94">
        <v>5.3995881396128346E-3</v>
      </c>
      <c r="X202" s="94">
        <v>5.4344293598790564E-3</v>
      </c>
      <c r="Y202" s="94">
        <v>5.4311127259247952E-3</v>
      </c>
      <c r="Z202" s="94">
        <v>5.4290962065957045E-3</v>
      </c>
      <c r="AA202" s="94">
        <v>5.4209011360115212E-3</v>
      </c>
      <c r="AB202" s="94">
        <v>5.4250810657743452E-3</v>
      </c>
      <c r="AC202" s="94">
        <v>5.4272939467293075E-3</v>
      </c>
      <c r="AD202" s="94">
        <v>5.3984949728033017E-3</v>
      </c>
      <c r="AE202" s="94">
        <v>5.4134978706393434E-3</v>
      </c>
      <c r="AF202" s="94">
        <v>5.4155787693224737E-3</v>
      </c>
      <c r="AG202" s="94">
        <v>5.3954933754240498E-3</v>
      </c>
      <c r="AH202" s="94">
        <v>5.4108935352203324E-3</v>
      </c>
      <c r="AI202" s="94">
        <v>5.3512993185538425E-3</v>
      </c>
      <c r="AJ202" s="94">
        <v>5.3654166505486952E-3</v>
      </c>
      <c r="AK202" s="94">
        <v>5.3181643777696604E-3</v>
      </c>
      <c r="AL202" s="94">
        <v>5.3141441685682373E-3</v>
      </c>
      <c r="AM202" s="94">
        <v>5.3081613837197466E-3</v>
      </c>
      <c r="AN202" s="94">
        <v>5.2597665037512203E-3</v>
      </c>
      <c r="AO202" s="94">
        <v>5.2564854889707918E-3</v>
      </c>
      <c r="AP202" s="94">
        <v>5.2200053329567496E-3</v>
      </c>
      <c r="AQ202" s="94">
        <v>5.1894321772940517E-3</v>
      </c>
      <c r="AR202" s="94">
        <v>5.1621504006240833E-3</v>
      </c>
      <c r="AS202" s="94">
        <v>5.089588063996793E-3</v>
      </c>
      <c r="AT202" s="94">
        <v>5.0732485626383125E-3</v>
      </c>
      <c r="AU202" s="94">
        <v>5.0208475305305788E-3</v>
      </c>
      <c r="AV202" s="94">
        <v>5.021674651562052E-3</v>
      </c>
      <c r="AW202" s="94">
        <v>5.0241147647522161E-3</v>
      </c>
      <c r="AX202" s="94">
        <v>4.9851949417574707E-3</v>
      </c>
      <c r="AY202" s="94">
        <v>4.9916527223808635E-3</v>
      </c>
      <c r="AZ202" s="94">
        <v>4.9832521914900535E-3</v>
      </c>
    </row>
    <row r="203" spans="1:52" ht="12" customHeight="1" x14ac:dyDescent="0.45">
      <c r="A203" s="77" t="s">
        <v>51</v>
      </c>
      <c r="B203" s="94">
        <v>7.1612616909956274E-3</v>
      </c>
      <c r="C203" s="94">
        <v>7.3118697848605207E-3</v>
      </c>
      <c r="D203" s="94">
        <v>7.0894479550637005E-3</v>
      </c>
      <c r="E203" s="94">
        <v>7.2954729334141445E-3</v>
      </c>
      <c r="F203" s="94">
        <v>7.0309867746036047E-3</v>
      </c>
      <c r="G203" s="94">
        <v>7.3256125341676446E-3</v>
      </c>
      <c r="H203" s="94">
        <v>7.2156658455051577E-3</v>
      </c>
      <c r="I203" s="94">
        <v>7.0803688944792017E-3</v>
      </c>
      <c r="J203" s="94">
        <v>7.3769918806426017E-3</v>
      </c>
      <c r="K203" s="94">
        <v>7.3355560439460126E-3</v>
      </c>
      <c r="L203" s="94">
        <v>7.3084191903331208E-3</v>
      </c>
      <c r="M203" s="94">
        <v>7.2374416117766171E-3</v>
      </c>
      <c r="N203" s="94">
        <v>7.1630033810252923E-3</v>
      </c>
      <c r="O203" s="94">
        <v>7.1237446950924823E-3</v>
      </c>
      <c r="P203" s="94">
        <v>7.0843649984243667E-3</v>
      </c>
      <c r="Q203" s="94">
        <v>7.0408006414524934E-3</v>
      </c>
      <c r="R203" s="94">
        <v>7.0211152865460105E-3</v>
      </c>
      <c r="S203" s="94">
        <v>7.0490066376736682E-3</v>
      </c>
      <c r="T203" s="94">
        <v>7.1989397790232969E-3</v>
      </c>
      <c r="U203" s="94">
        <v>7.3323022518687487E-3</v>
      </c>
      <c r="V203" s="94">
        <v>7.3289106646069052E-3</v>
      </c>
      <c r="W203" s="94">
        <v>7.3310572439921695E-3</v>
      </c>
      <c r="X203" s="94">
        <v>7.3672696193597008E-3</v>
      </c>
      <c r="Y203" s="94">
        <v>7.3499520158741916E-3</v>
      </c>
      <c r="Z203" s="94">
        <v>7.3297064931609254E-3</v>
      </c>
      <c r="AA203" s="94">
        <v>7.2879609468434357E-3</v>
      </c>
      <c r="AB203" s="94">
        <v>7.289287210389751E-3</v>
      </c>
      <c r="AC203" s="94">
        <v>7.2709620946317119E-3</v>
      </c>
      <c r="AD203" s="94">
        <v>7.1653205217835679E-3</v>
      </c>
      <c r="AE203" s="94">
        <v>7.1702648036943671E-3</v>
      </c>
      <c r="AF203" s="94">
        <v>7.122337947101343E-3</v>
      </c>
      <c r="AG203" s="94">
        <v>7.064885241081429E-3</v>
      </c>
      <c r="AH203" s="94">
        <v>7.0442077112948479E-3</v>
      </c>
      <c r="AI203" s="94">
        <v>6.8923488309684941E-3</v>
      </c>
      <c r="AJ203" s="94">
        <v>6.8819593308163673E-3</v>
      </c>
      <c r="AK203" s="94">
        <v>6.782834763603641E-3</v>
      </c>
      <c r="AL203" s="94">
        <v>6.7724232450540461E-3</v>
      </c>
      <c r="AM203" s="94">
        <v>6.7602079915678424E-3</v>
      </c>
      <c r="AN203" s="94">
        <v>6.6938265601993877E-3</v>
      </c>
      <c r="AO203" s="94">
        <v>6.692787609494451E-3</v>
      </c>
      <c r="AP203" s="94">
        <v>6.6617343529924711E-3</v>
      </c>
      <c r="AQ203" s="94">
        <v>6.6409136957178497E-3</v>
      </c>
      <c r="AR203" s="94">
        <v>6.6317677205293742E-3</v>
      </c>
      <c r="AS203" s="94">
        <v>6.6008268348267838E-3</v>
      </c>
      <c r="AT203" s="94">
        <v>6.6122727944953105E-3</v>
      </c>
      <c r="AU203" s="94">
        <v>6.6021893933762496E-3</v>
      </c>
      <c r="AV203" s="94">
        <v>6.6174942818781396E-3</v>
      </c>
      <c r="AW203" s="94">
        <v>6.6517214632542034E-3</v>
      </c>
      <c r="AX203" s="94">
        <v>6.6612009775183379E-3</v>
      </c>
      <c r="AY203" s="94">
        <v>6.6902514287604138E-3</v>
      </c>
      <c r="AZ203" s="94">
        <v>6.7222554238511919E-3</v>
      </c>
    </row>
    <row r="204" spans="1:52" ht="12" customHeight="1" x14ac:dyDescent="0.45">
      <c r="A204" s="77" t="s">
        <v>52</v>
      </c>
      <c r="B204" s="94">
        <v>9.9226082190293306E-3</v>
      </c>
      <c r="C204" s="94">
        <v>1.0129621169929711E-2</v>
      </c>
      <c r="D204" s="94">
        <v>9.8237290622393472E-3</v>
      </c>
      <c r="E204" s="94">
        <v>1.0111134164012809E-2</v>
      </c>
      <c r="F204" s="94">
        <v>9.7422813680848163E-3</v>
      </c>
      <c r="G204" s="94">
        <v>1.0149532361522441E-2</v>
      </c>
      <c r="H204" s="94">
        <v>9.9965594104444548E-3</v>
      </c>
      <c r="I204" s="94">
        <v>9.8107682924683838E-3</v>
      </c>
      <c r="J204" s="94">
        <v>1.022365385390955E-2</v>
      </c>
      <c r="K204" s="94">
        <v>1.016610594634967E-2</v>
      </c>
      <c r="L204" s="94">
        <v>1.012870964668134E-2</v>
      </c>
      <c r="M204" s="94">
        <v>1.003030381071833E-2</v>
      </c>
      <c r="N204" s="94">
        <v>9.9268644093196585E-3</v>
      </c>
      <c r="O204" s="94">
        <v>9.871017522781798E-3</v>
      </c>
      <c r="P204" s="94">
        <v>9.8167247312478043E-3</v>
      </c>
      <c r="Q204" s="94">
        <v>9.7527839661984E-3</v>
      </c>
      <c r="R204" s="94">
        <v>9.7251136173794519E-3</v>
      </c>
      <c r="S204" s="94">
        <v>9.7667157078493681E-3</v>
      </c>
      <c r="T204" s="94">
        <v>9.96991087205467E-3</v>
      </c>
      <c r="U204" s="94">
        <v>1.0138013667550514E-2</v>
      </c>
      <c r="V204" s="94">
        <v>1.0128003451927063E-2</v>
      </c>
      <c r="W204" s="94">
        <v>1.0136963082987231E-2</v>
      </c>
      <c r="X204" s="94">
        <v>1.0193236992350863E-2</v>
      </c>
      <c r="Y204" s="94">
        <v>1.019594422464346E-2</v>
      </c>
      <c r="Z204" s="94">
        <v>1.0180203358919468E-2</v>
      </c>
      <c r="AA204" s="94">
        <v>1.0155413495309067E-2</v>
      </c>
      <c r="AB204" s="94">
        <v>1.0161080012101153E-2</v>
      </c>
      <c r="AC204" s="94">
        <v>1.0151027053067864E-2</v>
      </c>
      <c r="AD204" s="94">
        <v>1.0051146772731263E-2</v>
      </c>
      <c r="AE204" s="94">
        <v>1.0071831879692251E-2</v>
      </c>
      <c r="AF204" s="94">
        <v>1.0048986033332839E-2</v>
      </c>
      <c r="AG204" s="94">
        <v>1.0008378770842079E-2</v>
      </c>
      <c r="AH204" s="94">
        <v>1.0028477312569666E-2</v>
      </c>
      <c r="AI204" s="94">
        <v>9.9434756799790334E-3</v>
      </c>
      <c r="AJ204" s="94">
        <v>9.9769560406173536E-3</v>
      </c>
      <c r="AK204" s="94">
        <v>9.92881662729613E-3</v>
      </c>
      <c r="AL204" s="94">
        <v>9.9274330283304676E-3</v>
      </c>
      <c r="AM204" s="94">
        <v>9.94521308303584E-3</v>
      </c>
      <c r="AN204" s="94">
        <v>9.9241517675341742E-3</v>
      </c>
      <c r="AO204" s="94">
        <v>9.942822374303311E-3</v>
      </c>
      <c r="AP204" s="94">
        <v>9.939678559747863E-3</v>
      </c>
      <c r="AQ204" s="94">
        <v>9.9382686464664759E-3</v>
      </c>
      <c r="AR204" s="94">
        <v>9.9563754021718652E-3</v>
      </c>
      <c r="AS204" s="94">
        <v>9.9696500001154216E-3</v>
      </c>
      <c r="AT204" s="94">
        <v>1.0009789860162025E-2</v>
      </c>
      <c r="AU204" s="94">
        <v>1.0031008436162576E-2</v>
      </c>
      <c r="AV204" s="94">
        <v>1.0060991923474169E-2</v>
      </c>
      <c r="AW204" s="94">
        <v>1.0126278809179068E-2</v>
      </c>
      <c r="AX204" s="94">
        <v>1.0164534277269703E-2</v>
      </c>
      <c r="AY204" s="94">
        <v>1.0215183971736911E-2</v>
      </c>
      <c r="AZ204" s="94">
        <v>1.0277790455820158E-2</v>
      </c>
    </row>
    <row r="205" spans="1:52" ht="12" customHeight="1" x14ac:dyDescent="0.45">
      <c r="A205" s="79" t="s">
        <v>53</v>
      </c>
      <c r="B205" s="95">
        <v>5.1004871046859482E-3</v>
      </c>
      <c r="C205" s="95">
        <v>5.2076222938603712E-3</v>
      </c>
      <c r="D205" s="95">
        <v>5.0493887978258333E-3</v>
      </c>
      <c r="E205" s="95">
        <v>5.196280883506944E-3</v>
      </c>
      <c r="F205" s="95">
        <v>5.0077154503533252E-3</v>
      </c>
      <c r="G205" s="95">
        <v>5.2174795451878191E-3</v>
      </c>
      <c r="H205" s="95">
        <v>5.1391216143843394E-3</v>
      </c>
      <c r="I205" s="95">
        <v>5.042892067473416E-3</v>
      </c>
      <c r="J205" s="95">
        <v>5.2543069316980237E-3</v>
      </c>
      <c r="K205" s="95">
        <v>5.2247842421916891E-3</v>
      </c>
      <c r="L205" s="95">
        <v>5.2054727514737626E-3</v>
      </c>
      <c r="M205" s="95">
        <v>5.1549154258069127E-3</v>
      </c>
      <c r="N205" s="95">
        <v>5.1018743205143461E-3</v>
      </c>
      <c r="O205" s="95">
        <v>5.0737975237307329E-3</v>
      </c>
      <c r="P205" s="95">
        <v>5.0457716204870212E-3</v>
      </c>
      <c r="Q205" s="95">
        <v>5.0144587612550003E-3</v>
      </c>
      <c r="R205" s="95">
        <v>5.0015231276777788E-3</v>
      </c>
      <c r="S205" s="95">
        <v>5.0248345304964694E-3</v>
      </c>
      <c r="T205" s="95">
        <v>5.1370183176544845E-3</v>
      </c>
      <c r="U205" s="95">
        <v>5.2308889475391335E-3</v>
      </c>
      <c r="V205" s="95">
        <v>5.2331286733760477E-3</v>
      </c>
      <c r="W205" s="95">
        <v>5.2402240784301633E-3</v>
      </c>
      <c r="X205" s="95">
        <v>5.2706063749459377E-3</v>
      </c>
      <c r="Y205" s="95">
        <v>5.2618538194272764E-3</v>
      </c>
      <c r="Z205" s="95">
        <v>5.2478490103043821E-3</v>
      </c>
      <c r="AA205" s="95">
        <v>5.2154245495332615E-3</v>
      </c>
      <c r="AB205" s="95">
        <v>5.2136843072820892E-3</v>
      </c>
      <c r="AC205" s="95">
        <v>5.1931946065328898E-3</v>
      </c>
      <c r="AD205" s="95">
        <v>5.0968192253063359E-3</v>
      </c>
      <c r="AE205" s="95">
        <v>5.0953612387036676E-3</v>
      </c>
      <c r="AF205" s="95">
        <v>5.0474499006035144E-3</v>
      </c>
      <c r="AG205" s="95">
        <v>4.9987238626529821E-3</v>
      </c>
      <c r="AH205" s="95">
        <v>4.9772946385489361E-3</v>
      </c>
      <c r="AI205" s="95">
        <v>4.8604317109447797E-3</v>
      </c>
      <c r="AJ205" s="95">
        <v>4.8520041323936109E-3</v>
      </c>
      <c r="AK205" s="95">
        <v>4.7851228519440684E-3</v>
      </c>
      <c r="AL205" s="95">
        <v>4.7792556265565181E-3</v>
      </c>
      <c r="AM205" s="95">
        <v>4.7755927196342926E-3</v>
      </c>
      <c r="AN205" s="95">
        <v>4.7424273408142124E-3</v>
      </c>
      <c r="AO205" s="95">
        <v>4.7455911245992072E-3</v>
      </c>
      <c r="AP205" s="95">
        <v>4.7331603504480839E-3</v>
      </c>
      <c r="AQ205" s="95">
        <v>4.7251470086156523E-3</v>
      </c>
      <c r="AR205" s="95">
        <v>4.7254471367344829E-3</v>
      </c>
      <c r="AS205" s="95">
        <v>4.717300617927021E-3</v>
      </c>
      <c r="AT205" s="95">
        <v>4.7305873615599361E-3</v>
      </c>
      <c r="AU205" s="95">
        <v>4.7316664616323424E-3</v>
      </c>
      <c r="AV205" s="95">
        <v>4.7440739737082908E-3</v>
      </c>
      <c r="AW205" s="95">
        <v>4.7712536529860537E-3</v>
      </c>
      <c r="AX205" s="95">
        <v>4.7827566651404774E-3</v>
      </c>
      <c r="AY205" s="95">
        <v>4.804660256132169E-3</v>
      </c>
      <c r="AZ205" s="95">
        <v>4.8296183574023481E-3</v>
      </c>
    </row>
    <row r="206" spans="1:52" ht="12" customHeight="1" x14ac:dyDescent="0.45">
      <c r="A206" s="96" t="s">
        <v>147</v>
      </c>
      <c r="B206" s="97">
        <v>4.4923029556280629E-2</v>
      </c>
      <c r="C206" s="97">
        <v>4.4625582856563144E-2</v>
      </c>
      <c r="D206" s="97">
        <v>4.7716816438339943E-2</v>
      </c>
      <c r="E206" s="97">
        <v>4.4674620189915117E-2</v>
      </c>
      <c r="F206" s="97">
        <v>4.5197737507427199E-2</v>
      </c>
      <c r="G206" s="97">
        <v>4.5911644522417812E-2</v>
      </c>
      <c r="H206" s="97">
        <v>4.9307401330875592E-2</v>
      </c>
      <c r="I206" s="97">
        <v>4.8692267523170261E-2</v>
      </c>
      <c r="J206" s="97">
        <v>4.5892148283313949E-2</v>
      </c>
      <c r="K206" s="97">
        <v>4.8392309787376991E-2</v>
      </c>
      <c r="L206" s="97">
        <v>4.640082891250337E-2</v>
      </c>
      <c r="M206" s="97">
        <v>4.4443436119326073E-2</v>
      </c>
      <c r="N206" s="97">
        <v>4.5901593185735064E-2</v>
      </c>
      <c r="O206" s="97">
        <v>4.4503785909828328E-2</v>
      </c>
      <c r="P206" s="97">
        <v>4.4643805558620256E-2</v>
      </c>
      <c r="Q206" s="97">
        <v>4.345653731054315E-2</v>
      </c>
      <c r="R206" s="97">
        <v>4.3349627045018206E-2</v>
      </c>
      <c r="S206" s="97">
        <v>4.3706863195565146E-2</v>
      </c>
      <c r="T206" s="97">
        <v>4.4645793016953803E-2</v>
      </c>
      <c r="U206" s="97">
        <v>4.5129378327473851E-2</v>
      </c>
      <c r="V206" s="97">
        <v>4.5177873727340986E-2</v>
      </c>
      <c r="W206" s="97">
        <v>4.5327138579582503E-2</v>
      </c>
      <c r="X206" s="97">
        <v>4.5735712391737439E-2</v>
      </c>
      <c r="Y206" s="97">
        <v>4.6343101923418228E-2</v>
      </c>
      <c r="Z206" s="97">
        <v>4.655759627134657E-2</v>
      </c>
      <c r="AA206" s="97">
        <v>4.7143396690527528E-2</v>
      </c>
      <c r="AB206" s="97">
        <v>4.7166312621813811E-2</v>
      </c>
      <c r="AC206" s="97">
        <v>4.7376089025955366E-2</v>
      </c>
      <c r="AD206" s="97">
        <v>4.7596130029898362E-2</v>
      </c>
      <c r="AE206" s="97">
        <v>4.7827360701950448E-2</v>
      </c>
      <c r="AF206" s="97">
        <v>4.8116838182122215E-2</v>
      </c>
      <c r="AG206" s="97">
        <v>4.8203449633532708E-2</v>
      </c>
      <c r="AH206" s="97">
        <v>4.8616093735817281E-2</v>
      </c>
      <c r="AI206" s="97">
        <v>4.8969032625973949E-2</v>
      </c>
      <c r="AJ206" s="97">
        <v>4.9353709803035911E-2</v>
      </c>
      <c r="AK206" s="97">
        <v>4.9477757256446923E-2</v>
      </c>
      <c r="AL206" s="97">
        <v>4.9516740994798004E-2</v>
      </c>
      <c r="AM206" s="97">
        <v>4.9598530180237903E-2</v>
      </c>
      <c r="AN206" s="97">
        <v>4.9767790149834359E-2</v>
      </c>
      <c r="AO206" s="97">
        <v>4.9778261755549058E-2</v>
      </c>
      <c r="AP206" s="97">
        <v>4.9890607230619333E-2</v>
      </c>
      <c r="AQ206" s="97">
        <v>4.9912800867591166E-2</v>
      </c>
      <c r="AR206" s="97">
        <v>4.9984209842380951E-2</v>
      </c>
      <c r="AS206" s="97">
        <v>5.0301028854314492E-2</v>
      </c>
      <c r="AT206" s="97">
        <v>5.0499930359978532E-2</v>
      </c>
      <c r="AU206" s="97">
        <v>5.0750201639315803E-2</v>
      </c>
      <c r="AV206" s="97">
        <v>5.0827750888891805E-2</v>
      </c>
      <c r="AW206" s="97">
        <v>5.1179882270626739E-2</v>
      </c>
      <c r="AX206" s="97">
        <v>5.1379344903545177E-2</v>
      </c>
      <c r="AY206" s="97">
        <v>5.1633731555031384E-2</v>
      </c>
      <c r="AZ206" s="97">
        <v>5.1904497937217756E-2</v>
      </c>
    </row>
    <row r="207" spans="1:52" ht="12" customHeight="1" x14ac:dyDescent="0.45">
      <c r="A207" s="96" t="s">
        <v>148</v>
      </c>
      <c r="B207" s="97">
        <v>0.15251350344663916</v>
      </c>
      <c r="C207" s="97">
        <v>0.15347489928157992</v>
      </c>
      <c r="D207" s="97">
        <v>0.14751462254260764</v>
      </c>
      <c r="E207" s="97">
        <v>0.15306174294134919</v>
      </c>
      <c r="F207" s="97">
        <v>0.15155707016178657</v>
      </c>
      <c r="G207" s="97">
        <v>0.15109713778299433</v>
      </c>
      <c r="H207" s="97">
        <v>0.14444494447477729</v>
      </c>
      <c r="I207" s="97">
        <v>0.14527191264844638</v>
      </c>
      <c r="J207" s="97">
        <v>0.15306137571308095</v>
      </c>
      <c r="K207" s="97">
        <v>0.14761829398187104</v>
      </c>
      <c r="L207" s="97">
        <v>0.15257944383759298</v>
      </c>
      <c r="M207" s="97">
        <v>0.15597659326326307</v>
      </c>
      <c r="N207" s="97">
        <v>0.15268236792797329</v>
      </c>
      <c r="O207" s="97">
        <v>0.15548431263296483</v>
      </c>
      <c r="P207" s="97">
        <v>0.15407383187512966</v>
      </c>
      <c r="Q207" s="97">
        <v>0.15467690338437595</v>
      </c>
      <c r="R207" s="97">
        <v>0.15484592261900776</v>
      </c>
      <c r="S207" s="97">
        <v>0.15551634013813612</v>
      </c>
      <c r="T207" s="97">
        <v>0.15646383005229914</v>
      </c>
      <c r="U207" s="97">
        <v>0.15681069615226317</v>
      </c>
      <c r="V207" s="97">
        <v>0.15654866972745637</v>
      </c>
      <c r="W207" s="97">
        <v>0.15663952924257271</v>
      </c>
      <c r="X207" s="97">
        <v>0.15678693700951721</v>
      </c>
      <c r="Y207" s="97">
        <v>0.15672930993852097</v>
      </c>
      <c r="Z207" s="97">
        <v>0.15642310426587444</v>
      </c>
      <c r="AA207" s="97">
        <v>0.15629088471227734</v>
      </c>
      <c r="AB207" s="97">
        <v>0.15616094111027209</v>
      </c>
      <c r="AC207" s="97">
        <v>0.15604865314667685</v>
      </c>
      <c r="AD207" s="97">
        <v>0.15534114633744958</v>
      </c>
      <c r="AE207" s="97">
        <v>0.15540508637883457</v>
      </c>
      <c r="AF207" s="97">
        <v>0.1549983709358432</v>
      </c>
      <c r="AG207" s="97">
        <v>0.15477577330361528</v>
      </c>
      <c r="AH207" s="97">
        <v>0.15449496554063671</v>
      </c>
      <c r="AI207" s="97">
        <v>0.15398232591983071</v>
      </c>
      <c r="AJ207" s="97">
        <v>0.15381036962034619</v>
      </c>
      <c r="AK207" s="97">
        <v>0.15372570605245228</v>
      </c>
      <c r="AL207" s="97">
        <v>0.15360629066275241</v>
      </c>
      <c r="AM207" s="97">
        <v>0.15364823965335389</v>
      </c>
      <c r="AN207" s="97">
        <v>0.15363514830855077</v>
      </c>
      <c r="AO207" s="97">
        <v>0.15343814452297333</v>
      </c>
      <c r="AP207" s="97">
        <v>0.15327893094559239</v>
      </c>
      <c r="AQ207" s="97">
        <v>0.15296727573067553</v>
      </c>
      <c r="AR207" s="97">
        <v>0.15257992374269222</v>
      </c>
      <c r="AS207" s="97">
        <v>0.15147393312508847</v>
      </c>
      <c r="AT207" s="97">
        <v>0.15116363793214746</v>
      </c>
      <c r="AU207" s="97">
        <v>0.15011646235344947</v>
      </c>
      <c r="AV207" s="97">
        <v>0.14997460519891043</v>
      </c>
      <c r="AW207" s="97">
        <v>0.14951798895784479</v>
      </c>
      <c r="AX207" s="97">
        <v>0.14858154302863183</v>
      </c>
      <c r="AY207" s="97">
        <v>0.14856707082884935</v>
      </c>
      <c r="AZ207" s="97">
        <v>0.14822583608181997</v>
      </c>
    </row>
    <row r="208" spans="1:52" ht="12" customHeight="1" x14ac:dyDescent="0.45">
      <c r="A208" s="96" t="s">
        <v>152</v>
      </c>
      <c r="B208" s="97">
        <v>0.65207047210202884</v>
      </c>
      <c r="C208" s="97">
        <v>0.65039296283866954</v>
      </c>
      <c r="D208" s="97">
        <v>0.65328812060194852</v>
      </c>
      <c r="E208" s="97">
        <v>0.65103705609086115</v>
      </c>
      <c r="F208" s="97">
        <v>0.65354775875431004</v>
      </c>
      <c r="G208" s="97">
        <v>0.6514871555690992</v>
      </c>
      <c r="H208" s="97">
        <v>0.6559032028114864</v>
      </c>
      <c r="I208" s="97">
        <v>0.65701023338283016</v>
      </c>
      <c r="J208" s="97">
        <v>0.64946994504786404</v>
      </c>
      <c r="K208" s="97">
        <v>0.65329220896088713</v>
      </c>
      <c r="L208" s="97">
        <v>0.65052330802102198</v>
      </c>
      <c r="M208" s="97">
        <v>0.64946741877684266</v>
      </c>
      <c r="N208" s="97">
        <v>0.65121700719516784</v>
      </c>
      <c r="O208" s="97">
        <v>0.64941687507717827</v>
      </c>
      <c r="P208" s="97">
        <v>0.65183701467610877</v>
      </c>
      <c r="Q208" s="97">
        <v>0.65445530281797992</v>
      </c>
      <c r="R208" s="97">
        <v>0.6557474021183014</v>
      </c>
      <c r="S208" s="97">
        <v>0.65481456548226658</v>
      </c>
      <c r="T208" s="97">
        <v>0.651700535069757</v>
      </c>
      <c r="U208" s="97">
        <v>0.65020288764098688</v>
      </c>
      <c r="V208" s="97">
        <v>0.64855359692112446</v>
      </c>
      <c r="W208" s="97">
        <v>0.6486055588160563</v>
      </c>
      <c r="X208" s="97">
        <v>0.64846166177213804</v>
      </c>
      <c r="Y208" s="97">
        <v>0.64733563420005058</v>
      </c>
      <c r="Z208" s="97">
        <v>0.64637741040574037</v>
      </c>
      <c r="AA208" s="97">
        <v>0.64590113089656997</v>
      </c>
      <c r="AB208" s="97">
        <v>0.64590083192769243</v>
      </c>
      <c r="AC208" s="97">
        <v>0.64600839100143959</v>
      </c>
      <c r="AD208" s="97">
        <v>0.6459201884939646</v>
      </c>
      <c r="AE208" s="97">
        <v>0.64572958458766838</v>
      </c>
      <c r="AF208" s="97">
        <v>0.64530265085550886</v>
      </c>
      <c r="AG208" s="97">
        <v>0.64558608081992708</v>
      </c>
      <c r="AH208" s="97">
        <v>0.64487194529425784</v>
      </c>
      <c r="AI208" s="97">
        <v>0.64534967331570936</v>
      </c>
      <c r="AJ208" s="97">
        <v>0.64456771927756928</v>
      </c>
      <c r="AK208" s="97">
        <v>0.64515198667594276</v>
      </c>
      <c r="AL208" s="97">
        <v>0.64533392665580469</v>
      </c>
      <c r="AM208" s="97">
        <v>0.64527919593394301</v>
      </c>
      <c r="AN208" s="97">
        <v>0.64564978108251947</v>
      </c>
      <c r="AO208" s="97">
        <v>0.6458361143036585</v>
      </c>
      <c r="AP208" s="97">
        <v>0.64631652236932502</v>
      </c>
      <c r="AQ208" s="97">
        <v>0.64694492820538574</v>
      </c>
      <c r="AR208" s="97">
        <v>0.64766788066839021</v>
      </c>
      <c r="AS208" s="97">
        <v>0.64901167359250245</v>
      </c>
      <c r="AT208" s="97">
        <v>0.64930965783536887</v>
      </c>
      <c r="AU208" s="97">
        <v>0.65040392189846152</v>
      </c>
      <c r="AV208" s="97">
        <v>0.65040366112403147</v>
      </c>
      <c r="AW208" s="97">
        <v>0.65034215912593452</v>
      </c>
      <c r="AX208" s="97">
        <v>0.65121183466054111</v>
      </c>
      <c r="AY208" s="97">
        <v>0.65084702647683301</v>
      </c>
      <c r="AZ208" s="97">
        <v>0.65079575811459645</v>
      </c>
    </row>
    <row r="209" spans="1:52" ht="12" customHeight="1" x14ac:dyDescent="0.45">
      <c r="A209" s="98" t="s">
        <v>155</v>
      </c>
      <c r="B209" s="99">
        <v>0.11604694300615231</v>
      </c>
      <c r="C209" s="99">
        <v>0.11633800475480593</v>
      </c>
      <c r="D209" s="99">
        <v>0.11737909122854624</v>
      </c>
      <c r="E209" s="99">
        <v>0.11613199390673071</v>
      </c>
      <c r="F209" s="99">
        <v>0.11587780069867389</v>
      </c>
      <c r="G209" s="99">
        <v>0.11626840076591172</v>
      </c>
      <c r="H209" s="99">
        <v>0.11563837138675361</v>
      </c>
      <c r="I209" s="99">
        <v>0.11496834954107203</v>
      </c>
      <c r="J209" s="99">
        <v>0.11609033501856826</v>
      </c>
      <c r="K209" s="99">
        <v>0.11541045598094259</v>
      </c>
      <c r="L209" s="99">
        <v>0.11533998072353352</v>
      </c>
      <c r="M209" s="99">
        <v>0.11529758844532084</v>
      </c>
      <c r="N209" s="99">
        <v>0.11574246580949323</v>
      </c>
      <c r="O209" s="99">
        <v>0.11632897805778759</v>
      </c>
      <c r="P209" s="99">
        <v>0.11536840326217852</v>
      </c>
      <c r="Q209" s="99">
        <v>0.11354800673602704</v>
      </c>
      <c r="R209" s="99">
        <v>0.11361023682216612</v>
      </c>
      <c r="S209" s="99">
        <v>0.11450619521260422</v>
      </c>
      <c r="T209" s="99">
        <v>0.11605001320435276</v>
      </c>
      <c r="U209" s="99">
        <v>0.11697335416456682</v>
      </c>
      <c r="V209" s="99">
        <v>0.11677325562755893</v>
      </c>
      <c r="W209" s="99">
        <v>0.11701876400159732</v>
      </c>
      <c r="X209" s="99">
        <v>0.11744388787468929</v>
      </c>
      <c r="Y209" s="99">
        <v>0.11799363242661846</v>
      </c>
      <c r="Z209" s="99">
        <v>0.11795551179179012</v>
      </c>
      <c r="AA209" s="99">
        <v>0.1184945808232728</v>
      </c>
      <c r="AB209" s="99">
        <v>0.11857836861651326</v>
      </c>
      <c r="AC209" s="99">
        <v>0.11884751281703147</v>
      </c>
      <c r="AD209" s="99">
        <v>0.11898341961474283</v>
      </c>
      <c r="AE209" s="99">
        <v>0.11925600097206621</v>
      </c>
      <c r="AF209" s="99">
        <v>0.11961364444273448</v>
      </c>
      <c r="AG209" s="99">
        <v>0.11955685898898923</v>
      </c>
      <c r="AH209" s="99">
        <v>0.11996336588049154</v>
      </c>
      <c r="AI209" s="99">
        <v>0.11970469774457454</v>
      </c>
      <c r="AJ209" s="99">
        <v>0.1200515884442231</v>
      </c>
      <c r="AK209" s="99">
        <v>0.11968104923238501</v>
      </c>
      <c r="AL209" s="99">
        <v>0.11963748953682685</v>
      </c>
      <c r="AM209" s="99">
        <v>0.1195911816404277</v>
      </c>
      <c r="AN209" s="99">
        <v>0.11914821451955125</v>
      </c>
      <c r="AO209" s="99">
        <v>0.11917208298157174</v>
      </c>
      <c r="AP209" s="99">
        <v>0.11880698574875478</v>
      </c>
      <c r="AQ209" s="99">
        <v>0.11856573195507897</v>
      </c>
      <c r="AR209" s="99">
        <v>0.11815796550721286</v>
      </c>
      <c r="AS209" s="99">
        <v>0.11761975269077588</v>
      </c>
      <c r="AT209" s="99">
        <v>0.11738788725220087</v>
      </c>
      <c r="AU209" s="99">
        <v>0.11709333237069247</v>
      </c>
      <c r="AV209" s="99">
        <v>0.11709823974035005</v>
      </c>
      <c r="AW209" s="99">
        <v>0.11712897122393158</v>
      </c>
      <c r="AX209" s="99">
        <v>0.11690218825300708</v>
      </c>
      <c r="AY209" s="99">
        <v>0.11694421715265678</v>
      </c>
      <c r="AZ209" s="99">
        <v>0.11690596599494167</v>
      </c>
    </row>
    <row r="210" spans="1:52" ht="12" customHeight="1" x14ac:dyDescent="0.45">
      <c r="A210" s="139" t="s">
        <v>158</v>
      </c>
      <c r="B210" s="92">
        <v>1</v>
      </c>
      <c r="C210" s="92">
        <v>1</v>
      </c>
      <c r="D210" s="92">
        <v>1</v>
      </c>
      <c r="E210" s="92">
        <v>1</v>
      </c>
      <c r="F210" s="92">
        <v>1</v>
      </c>
      <c r="G210" s="92">
        <v>1</v>
      </c>
      <c r="H210" s="92">
        <v>1</v>
      </c>
      <c r="I210" s="92">
        <v>1</v>
      </c>
      <c r="J210" s="92">
        <v>1</v>
      </c>
      <c r="K210" s="92">
        <v>1</v>
      </c>
      <c r="L210" s="92">
        <v>1</v>
      </c>
      <c r="M210" s="92">
        <v>1</v>
      </c>
      <c r="N210" s="92">
        <v>1</v>
      </c>
      <c r="O210" s="92">
        <v>1</v>
      </c>
      <c r="P210" s="92">
        <v>1</v>
      </c>
      <c r="Q210" s="92">
        <v>1</v>
      </c>
      <c r="R210" s="92">
        <v>1</v>
      </c>
      <c r="S210" s="92">
        <v>1</v>
      </c>
      <c r="T210" s="92">
        <v>1</v>
      </c>
      <c r="U210" s="92">
        <v>1</v>
      </c>
      <c r="V210" s="92">
        <v>1</v>
      </c>
      <c r="W210" s="92">
        <v>1</v>
      </c>
      <c r="X210" s="92">
        <v>1</v>
      </c>
      <c r="Y210" s="92">
        <v>1</v>
      </c>
      <c r="Z210" s="92">
        <v>1</v>
      </c>
      <c r="AA210" s="92">
        <v>1</v>
      </c>
      <c r="AB210" s="92">
        <v>1</v>
      </c>
      <c r="AC210" s="92">
        <v>1</v>
      </c>
      <c r="AD210" s="92">
        <v>1</v>
      </c>
      <c r="AE210" s="92">
        <v>1</v>
      </c>
      <c r="AF210" s="92">
        <v>1</v>
      </c>
      <c r="AG210" s="92">
        <v>1</v>
      </c>
      <c r="AH210" s="92">
        <v>1</v>
      </c>
      <c r="AI210" s="92">
        <v>1</v>
      </c>
      <c r="AJ210" s="92">
        <v>1</v>
      </c>
      <c r="AK210" s="92">
        <v>1</v>
      </c>
      <c r="AL210" s="92">
        <v>1</v>
      </c>
      <c r="AM210" s="92">
        <v>1</v>
      </c>
      <c r="AN210" s="92">
        <v>1</v>
      </c>
      <c r="AO210" s="92">
        <v>1</v>
      </c>
      <c r="AP210" s="92">
        <v>1</v>
      </c>
      <c r="AQ210" s="92">
        <v>1</v>
      </c>
      <c r="AR210" s="92">
        <v>1</v>
      </c>
      <c r="AS210" s="92">
        <v>1</v>
      </c>
      <c r="AT210" s="92">
        <v>1</v>
      </c>
      <c r="AU210" s="92">
        <v>1</v>
      </c>
      <c r="AV210" s="92">
        <v>1</v>
      </c>
      <c r="AW210" s="92">
        <v>1</v>
      </c>
      <c r="AX210" s="92">
        <v>1</v>
      </c>
      <c r="AY210" s="92">
        <v>1</v>
      </c>
      <c r="AZ210" s="92">
        <v>1</v>
      </c>
    </row>
    <row r="211" spans="1:52" ht="12" customHeight="1" x14ac:dyDescent="0.45">
      <c r="A211" s="69" t="s">
        <v>47</v>
      </c>
      <c r="B211" s="93">
        <v>8.2084230467921269E-3</v>
      </c>
      <c r="C211" s="93">
        <v>8.2942534173100907E-3</v>
      </c>
      <c r="D211" s="93">
        <v>8.3195957348051151E-3</v>
      </c>
      <c r="E211" s="93">
        <v>8.3101903919154362E-3</v>
      </c>
      <c r="F211" s="93">
        <v>8.3525754275217915E-3</v>
      </c>
      <c r="G211" s="93">
        <v>8.3463378464386437E-3</v>
      </c>
      <c r="H211" s="93">
        <v>8.3113653458112991E-3</v>
      </c>
      <c r="I211" s="93">
        <v>8.3082536677490156E-3</v>
      </c>
      <c r="J211" s="93">
        <v>8.2481346900206854E-3</v>
      </c>
      <c r="K211" s="93">
        <v>8.2173597480729547E-3</v>
      </c>
      <c r="L211" s="93">
        <v>8.2254563477165681E-3</v>
      </c>
      <c r="M211" s="93">
        <v>8.2694740698082761E-3</v>
      </c>
      <c r="N211" s="93">
        <v>8.2495349622439124E-3</v>
      </c>
      <c r="O211" s="93">
        <v>8.270028438133098E-3</v>
      </c>
      <c r="P211" s="93">
        <v>8.1914581381814996E-3</v>
      </c>
      <c r="Q211" s="93">
        <v>8.1999679598558379E-3</v>
      </c>
      <c r="R211" s="93">
        <v>6.6276850211109727E-3</v>
      </c>
      <c r="S211" s="93">
        <v>5.3145200572118261E-3</v>
      </c>
      <c r="T211" s="93">
        <v>4.2568436925525715E-3</v>
      </c>
      <c r="U211" s="93">
        <v>3.3915726662000797E-3</v>
      </c>
      <c r="V211" s="93">
        <v>5.7481832612259077E-3</v>
      </c>
      <c r="W211" s="93">
        <v>4.3708488297381611E-3</v>
      </c>
      <c r="X211" s="93">
        <v>4.2154021617042611E-3</v>
      </c>
      <c r="Y211" s="93">
        <v>3.2161460546034108E-3</v>
      </c>
      <c r="Z211" s="93">
        <v>4.7989434433385689E-3</v>
      </c>
      <c r="AA211" s="93">
        <v>3.3263083823249456E-3</v>
      </c>
      <c r="AB211" s="93">
        <v>2.6324475747864654E-3</v>
      </c>
      <c r="AC211" s="93">
        <v>2.387737894155259E-3</v>
      </c>
      <c r="AD211" s="93">
        <v>3.7684068237375341E-3</v>
      </c>
      <c r="AE211" s="93">
        <v>3.0466925335675232E-3</v>
      </c>
      <c r="AF211" s="93">
        <v>3.3859721510770512E-3</v>
      </c>
      <c r="AG211" s="93">
        <v>3.6479478883630896E-3</v>
      </c>
      <c r="AH211" s="93">
        <v>3.9792097167729501E-3</v>
      </c>
      <c r="AI211" s="93">
        <v>3.9790045994761427E-3</v>
      </c>
      <c r="AJ211" s="93">
        <v>4.2896225876204357E-3</v>
      </c>
      <c r="AK211" s="93">
        <v>4.7202562342016294E-3</v>
      </c>
      <c r="AL211" s="93">
        <v>4.9905229501773715E-3</v>
      </c>
      <c r="AM211" s="93">
        <v>5.3247736872381081E-3</v>
      </c>
      <c r="AN211" s="93">
        <v>5.5977054691391031E-3</v>
      </c>
      <c r="AO211" s="93">
        <v>5.6119966511736785E-3</v>
      </c>
      <c r="AP211" s="93">
        <v>5.6315795315781611E-3</v>
      </c>
      <c r="AQ211" s="93">
        <v>5.6666735327730268E-3</v>
      </c>
      <c r="AR211" s="93">
        <v>5.6980960543226034E-3</v>
      </c>
      <c r="AS211" s="93">
        <v>5.711261425305726E-3</v>
      </c>
      <c r="AT211" s="93">
        <v>5.7503419879471893E-3</v>
      </c>
      <c r="AU211" s="93">
        <v>5.7463046225676769E-3</v>
      </c>
      <c r="AV211" s="93">
        <v>5.7580762930149699E-3</v>
      </c>
      <c r="AW211" s="93">
        <v>5.8009654828439765E-3</v>
      </c>
      <c r="AX211" s="93">
        <v>5.8257377887450633E-3</v>
      </c>
      <c r="AY211" s="93">
        <v>5.8659812828208042E-3</v>
      </c>
      <c r="AZ211" s="93">
        <v>5.878513132133595E-3</v>
      </c>
    </row>
    <row r="212" spans="1:52" ht="12" customHeight="1" x14ac:dyDescent="0.45">
      <c r="A212" s="77" t="s">
        <v>48</v>
      </c>
      <c r="B212" s="94">
        <v>7.4323450017422755E-3</v>
      </c>
      <c r="C212" s="94">
        <v>7.5096748966341905E-3</v>
      </c>
      <c r="D212" s="94">
        <v>7.5302257239342795E-3</v>
      </c>
      <c r="E212" s="94">
        <v>7.5185356754072733E-3</v>
      </c>
      <c r="F212" s="94">
        <v>7.5586782775452135E-3</v>
      </c>
      <c r="G212" s="94">
        <v>7.5529250927332606E-3</v>
      </c>
      <c r="H212" s="94">
        <v>7.5209894799886292E-3</v>
      </c>
      <c r="I212" s="94">
        <v>7.5152410299862893E-3</v>
      </c>
      <c r="J212" s="94">
        <v>7.4625448554714695E-3</v>
      </c>
      <c r="K212" s="94">
        <v>7.4376573627073003E-3</v>
      </c>
      <c r="L212" s="94">
        <v>7.4440020104125015E-3</v>
      </c>
      <c r="M212" s="94">
        <v>7.4835804522733092E-3</v>
      </c>
      <c r="N212" s="94">
        <v>7.4661509497397907E-3</v>
      </c>
      <c r="O212" s="94">
        <v>7.480400454342161E-3</v>
      </c>
      <c r="P212" s="94">
        <v>7.4146796741051887E-3</v>
      </c>
      <c r="Q212" s="94">
        <v>7.4197624518544314E-3</v>
      </c>
      <c r="R212" s="94">
        <v>7.38495230903332E-3</v>
      </c>
      <c r="S212" s="94">
        <v>7.3573381461034659E-3</v>
      </c>
      <c r="T212" s="94">
        <v>7.4262554958866812E-3</v>
      </c>
      <c r="U212" s="94">
        <v>7.499228267899706E-3</v>
      </c>
      <c r="V212" s="94">
        <v>7.4736149725209552E-3</v>
      </c>
      <c r="W212" s="94">
        <v>7.4740273724529091E-3</v>
      </c>
      <c r="X212" s="94">
        <v>7.4927808064212502E-3</v>
      </c>
      <c r="Y212" s="94">
        <v>7.4799056112711338E-3</v>
      </c>
      <c r="Z212" s="94">
        <v>7.4492548491903983E-3</v>
      </c>
      <c r="AA212" s="94">
        <v>7.4243482984809898E-3</v>
      </c>
      <c r="AB212" s="94">
        <v>7.3845359946652731E-3</v>
      </c>
      <c r="AC212" s="94">
        <v>7.336863681353425E-3</v>
      </c>
      <c r="AD212" s="94">
        <v>7.3013973494131549E-3</v>
      </c>
      <c r="AE212" s="94">
        <v>7.2919831624305795E-3</v>
      </c>
      <c r="AF212" s="94">
        <v>7.2705608772142081E-3</v>
      </c>
      <c r="AG212" s="94">
        <v>7.2490374990716432E-3</v>
      </c>
      <c r="AH212" s="94">
        <v>7.2602705260962647E-3</v>
      </c>
      <c r="AI212" s="94">
        <v>7.2632796538731415E-3</v>
      </c>
      <c r="AJ212" s="94">
        <v>7.2545789292351847E-3</v>
      </c>
      <c r="AK212" s="94">
        <v>7.2205072618966339E-3</v>
      </c>
      <c r="AL212" s="94">
        <v>7.1855523689132615E-3</v>
      </c>
      <c r="AM212" s="94">
        <v>7.1622150972803743E-3</v>
      </c>
      <c r="AN212" s="94">
        <v>7.133422246257317E-3</v>
      </c>
      <c r="AO212" s="94">
        <v>7.0946377400123621E-3</v>
      </c>
      <c r="AP212" s="94">
        <v>7.0699577250258952E-3</v>
      </c>
      <c r="AQ212" s="94">
        <v>7.0270311491123956E-3</v>
      </c>
      <c r="AR212" s="94">
        <v>6.9823104544101174E-3</v>
      </c>
      <c r="AS212" s="94">
        <v>6.9544284498595059E-3</v>
      </c>
      <c r="AT212" s="94">
        <v>6.9291570267097698E-3</v>
      </c>
      <c r="AU212" s="94">
        <v>6.9111974649546581E-3</v>
      </c>
      <c r="AV212" s="94">
        <v>6.8814804411257754E-3</v>
      </c>
      <c r="AW212" s="94">
        <v>6.8594436237867555E-3</v>
      </c>
      <c r="AX212" s="94">
        <v>6.8263367878987503E-3</v>
      </c>
      <c r="AY212" s="94">
        <v>6.8064442360773851E-3</v>
      </c>
      <c r="AZ212" s="94">
        <v>6.7860226509793052E-3</v>
      </c>
    </row>
    <row r="213" spans="1:52" ht="12" customHeight="1" x14ac:dyDescent="0.45">
      <c r="A213" s="77" t="s">
        <v>51</v>
      </c>
      <c r="B213" s="94">
        <v>8.4487763186428741E-3</v>
      </c>
      <c r="C213" s="94">
        <v>8.5368945641592572E-3</v>
      </c>
      <c r="D213" s="94">
        <v>8.5615786745095561E-3</v>
      </c>
      <c r="E213" s="94">
        <v>8.5500426048205243E-3</v>
      </c>
      <c r="F213" s="94">
        <v>8.5947004133222933E-3</v>
      </c>
      <c r="G213" s="94">
        <v>8.5882186082558692E-3</v>
      </c>
      <c r="H213" s="94">
        <v>8.5520644491176665E-3</v>
      </c>
      <c r="I213" s="94">
        <v>8.5471483632866864E-3</v>
      </c>
      <c r="J213" s="94">
        <v>8.4862854140627542E-3</v>
      </c>
      <c r="K213" s="94">
        <v>8.4563500009683587E-3</v>
      </c>
      <c r="L213" s="94">
        <v>8.464107053956468E-3</v>
      </c>
      <c r="M213" s="94">
        <v>8.5092514267578797E-3</v>
      </c>
      <c r="N213" s="94">
        <v>8.4890934865259286E-3</v>
      </c>
      <c r="O213" s="94">
        <v>8.5076697484674103E-3</v>
      </c>
      <c r="P213" s="94">
        <v>8.4299676267193396E-3</v>
      </c>
      <c r="Q213" s="94">
        <v>8.4371936667581617E-3</v>
      </c>
      <c r="R213" s="94">
        <v>8.3723616749073557E-3</v>
      </c>
      <c r="S213" s="94">
        <v>8.3364090438582776E-3</v>
      </c>
      <c r="T213" s="94">
        <v>8.4237263769597979E-3</v>
      </c>
      <c r="U213" s="94">
        <v>8.5211782201538248E-3</v>
      </c>
      <c r="V213" s="94">
        <v>8.4913274333443395E-3</v>
      </c>
      <c r="W213" s="94">
        <v>8.4889810455013991E-3</v>
      </c>
      <c r="X213" s="94">
        <v>8.5016365215402952E-3</v>
      </c>
      <c r="Y213" s="94">
        <v>8.4682908176535211E-3</v>
      </c>
      <c r="Z213" s="94">
        <v>8.413614971499778E-3</v>
      </c>
      <c r="AA213" s="94">
        <v>8.3537041747157592E-3</v>
      </c>
      <c r="AB213" s="94">
        <v>8.2618370745636271E-3</v>
      </c>
      <c r="AC213" s="94">
        <v>8.1576590981732363E-3</v>
      </c>
      <c r="AD213" s="94">
        <v>8.1052907347239616E-3</v>
      </c>
      <c r="AE213" s="94">
        <v>8.056544093201114E-3</v>
      </c>
      <c r="AF213" s="94">
        <v>7.9700426401397035E-3</v>
      </c>
      <c r="AG213" s="94">
        <v>7.8939828660061166E-3</v>
      </c>
      <c r="AH213" s="94">
        <v>7.8443290774488535E-3</v>
      </c>
      <c r="AI213" s="94">
        <v>7.8297968785593364E-3</v>
      </c>
      <c r="AJ213" s="94">
        <v>7.7788240781390275E-3</v>
      </c>
      <c r="AK213" s="94">
        <v>7.6981491478565079E-3</v>
      </c>
      <c r="AL213" s="94">
        <v>7.6319795849811196E-3</v>
      </c>
      <c r="AM213" s="94">
        <v>7.5821703907130739E-3</v>
      </c>
      <c r="AN213" s="94">
        <v>7.5342025466955736E-3</v>
      </c>
      <c r="AO213" s="94">
        <v>7.4880204813016198E-3</v>
      </c>
      <c r="AP213" s="94">
        <v>7.4677059621850303E-3</v>
      </c>
      <c r="AQ213" s="94">
        <v>7.439077508115996E-3</v>
      </c>
      <c r="AR213" s="94">
        <v>7.4231805920505108E-3</v>
      </c>
      <c r="AS213" s="94">
        <v>7.4210599411097039E-3</v>
      </c>
      <c r="AT213" s="94">
        <v>7.4313899655134548E-3</v>
      </c>
      <c r="AU213" s="94">
        <v>7.4305188739395142E-3</v>
      </c>
      <c r="AV213" s="94">
        <v>7.4438452224561205E-3</v>
      </c>
      <c r="AW213" s="94">
        <v>7.4774536864371565E-3</v>
      </c>
      <c r="AX213" s="94">
        <v>7.488567243342196E-3</v>
      </c>
      <c r="AY213" s="94">
        <v>7.5248874888137847E-3</v>
      </c>
      <c r="AZ213" s="94">
        <v>7.5628397084238829E-3</v>
      </c>
    </row>
    <row r="214" spans="1:52" ht="12" customHeight="1" x14ac:dyDescent="0.45">
      <c r="A214" s="77" t="s">
        <v>52</v>
      </c>
      <c r="B214" s="94">
        <v>1.6497744306420842E-2</v>
      </c>
      <c r="C214" s="94">
        <v>1.6670459636181311E-2</v>
      </c>
      <c r="D214" s="94">
        <v>1.672269075567405E-2</v>
      </c>
      <c r="E214" s="94">
        <v>1.6705505512635721E-2</v>
      </c>
      <c r="F214" s="94">
        <v>1.6789737912126748E-2</v>
      </c>
      <c r="G214" s="94">
        <v>1.6777258301531168E-2</v>
      </c>
      <c r="H214" s="94">
        <v>1.6707114591890185E-2</v>
      </c>
      <c r="I214" s="94">
        <v>1.6702447175776496E-2</v>
      </c>
      <c r="J214" s="94">
        <v>1.6580675482115968E-2</v>
      </c>
      <c r="K214" s="94">
        <v>1.651721034642931E-2</v>
      </c>
      <c r="L214" s="94">
        <v>1.65340173298428E-2</v>
      </c>
      <c r="M214" s="94">
        <v>1.6622636839544878E-2</v>
      </c>
      <c r="N214" s="94">
        <v>1.6582224094105431E-2</v>
      </c>
      <c r="O214" s="94">
        <v>1.6625744172374397E-2</v>
      </c>
      <c r="P214" s="94">
        <v>1.6464894716363046E-2</v>
      </c>
      <c r="Q214" s="94">
        <v>1.6483417836463381E-2</v>
      </c>
      <c r="R214" s="94">
        <v>1.6350749988870501E-2</v>
      </c>
      <c r="S214" s="94">
        <v>1.6288988076638623E-2</v>
      </c>
      <c r="T214" s="94">
        <v>1.6448858371346738E-2</v>
      </c>
      <c r="U214" s="94">
        <v>1.6614249814928764E-2</v>
      </c>
      <c r="V214" s="94">
        <v>1.6542827582128487E-2</v>
      </c>
      <c r="W214" s="94">
        <v>1.6541815546820663E-2</v>
      </c>
      <c r="X214" s="94">
        <v>1.6580200927264793E-2</v>
      </c>
      <c r="Y214" s="94">
        <v>1.6526922919265385E-2</v>
      </c>
      <c r="Z214" s="94">
        <v>1.643847860667056E-2</v>
      </c>
      <c r="AA214" s="94">
        <v>1.6351634240110317E-2</v>
      </c>
      <c r="AB214" s="94">
        <v>1.621239240313661E-2</v>
      </c>
      <c r="AC214" s="94">
        <v>1.6064732273693257E-2</v>
      </c>
      <c r="AD214" s="94">
        <v>1.6009034344635107E-2</v>
      </c>
      <c r="AE214" s="94">
        <v>1.5967471675713472E-2</v>
      </c>
      <c r="AF214" s="94">
        <v>1.5874214266177428E-2</v>
      </c>
      <c r="AG214" s="94">
        <v>1.5782780307992836E-2</v>
      </c>
      <c r="AH214" s="94">
        <v>1.5759211777354513E-2</v>
      </c>
      <c r="AI214" s="94">
        <v>1.5762074079402683E-2</v>
      </c>
      <c r="AJ214" s="94">
        <v>1.574566082968977E-2</v>
      </c>
      <c r="AK214" s="94">
        <v>1.5694734920466767E-2</v>
      </c>
      <c r="AL214" s="94">
        <v>1.5648838718378189E-2</v>
      </c>
      <c r="AM214" s="94">
        <v>1.5646633737822629E-2</v>
      </c>
      <c r="AN214" s="94">
        <v>1.565531522434983E-2</v>
      </c>
      <c r="AO214" s="94">
        <v>1.5664973100471401E-2</v>
      </c>
      <c r="AP214" s="94">
        <v>1.5689782598068504E-2</v>
      </c>
      <c r="AQ214" s="94">
        <v>1.570164103330635E-2</v>
      </c>
      <c r="AR214" s="94">
        <v>1.5749787660379669E-2</v>
      </c>
      <c r="AS214" s="94">
        <v>1.5797792106875423E-2</v>
      </c>
      <c r="AT214" s="94">
        <v>1.5868017918615231E-2</v>
      </c>
      <c r="AU214" s="94">
        <v>1.5885087420458379E-2</v>
      </c>
      <c r="AV214" s="94">
        <v>1.5952824639222214E-2</v>
      </c>
      <c r="AW214" s="94">
        <v>1.6066888085353698E-2</v>
      </c>
      <c r="AX214" s="94">
        <v>1.6119960861061919E-2</v>
      </c>
      <c r="AY214" s="94">
        <v>1.6229465353385663E-2</v>
      </c>
      <c r="AZ214" s="94">
        <v>1.6341603208043214E-2</v>
      </c>
    </row>
    <row r="215" spans="1:52" ht="12" customHeight="1" x14ac:dyDescent="0.45">
      <c r="A215" s="79" t="s">
        <v>53</v>
      </c>
      <c r="B215" s="95">
        <v>6.5571931895244259E-3</v>
      </c>
      <c r="C215" s="95">
        <v>6.6256304427672061E-3</v>
      </c>
      <c r="D215" s="95">
        <v>6.6450842256500428E-3</v>
      </c>
      <c r="E215" s="95">
        <v>6.636523354040089E-3</v>
      </c>
      <c r="F215" s="95">
        <v>6.6709645930815818E-3</v>
      </c>
      <c r="G215" s="95">
        <v>6.6659470132800552E-3</v>
      </c>
      <c r="H215" s="95">
        <v>6.6379206881258318E-3</v>
      </c>
      <c r="I215" s="95">
        <v>6.6344676225180005E-3</v>
      </c>
      <c r="J215" s="95">
        <v>6.5870162136165353E-3</v>
      </c>
      <c r="K215" s="95">
        <v>6.5634148392982898E-3</v>
      </c>
      <c r="L215" s="95">
        <v>6.5695571356306545E-3</v>
      </c>
      <c r="M215" s="95">
        <v>6.604628521658289E-3</v>
      </c>
      <c r="N215" s="95">
        <v>6.5889065101855113E-3</v>
      </c>
      <c r="O215" s="95">
        <v>6.603856174801674E-3</v>
      </c>
      <c r="P215" s="95">
        <v>6.5428804454774796E-3</v>
      </c>
      <c r="Q215" s="95">
        <v>6.5488128834785501E-3</v>
      </c>
      <c r="R215" s="95">
        <v>6.5092600476317911E-3</v>
      </c>
      <c r="S215" s="95">
        <v>6.4872134035319747E-3</v>
      </c>
      <c r="T215" s="95">
        <v>6.5614820686971534E-3</v>
      </c>
      <c r="U215" s="95">
        <v>6.6411777606710494E-3</v>
      </c>
      <c r="V215" s="95">
        <v>6.6274955220213885E-3</v>
      </c>
      <c r="W215" s="95">
        <v>6.6283703555948103E-3</v>
      </c>
      <c r="X215" s="95">
        <v>6.6429492757715189E-3</v>
      </c>
      <c r="Y215" s="95">
        <v>6.6197375050833446E-3</v>
      </c>
      <c r="Z215" s="95">
        <v>6.577221381917308E-3</v>
      </c>
      <c r="AA215" s="95">
        <v>6.5286708861527574E-3</v>
      </c>
      <c r="AB215" s="95">
        <v>6.452320899603973E-3</v>
      </c>
      <c r="AC215" s="95">
        <v>6.3642036717632281E-3</v>
      </c>
      <c r="AD215" s="95">
        <v>6.3057120868535597E-3</v>
      </c>
      <c r="AE215" s="95">
        <v>6.2554488959415244E-3</v>
      </c>
      <c r="AF215" s="95">
        <v>6.1709637974832711E-3</v>
      </c>
      <c r="AG215" s="95">
        <v>6.0990503085301597E-3</v>
      </c>
      <c r="AH215" s="95">
        <v>6.0467875441386496E-3</v>
      </c>
      <c r="AI215" s="95">
        <v>6.0322354910886007E-3</v>
      </c>
      <c r="AJ215" s="95">
        <v>5.9862864614269283E-3</v>
      </c>
      <c r="AK215" s="95">
        <v>5.9200639579617695E-3</v>
      </c>
      <c r="AL215" s="95">
        <v>5.8692914639626214E-3</v>
      </c>
      <c r="AM215" s="95">
        <v>5.8351562864373116E-3</v>
      </c>
      <c r="AN215" s="95">
        <v>5.8059936925183618E-3</v>
      </c>
      <c r="AO215" s="95">
        <v>5.7814825084816718E-3</v>
      </c>
      <c r="AP215" s="95">
        <v>5.7748015326958349E-3</v>
      </c>
      <c r="AQ215" s="95">
        <v>5.7631097457690591E-3</v>
      </c>
      <c r="AR215" s="95">
        <v>5.7637527368549785E-3</v>
      </c>
      <c r="AS215" s="95">
        <v>5.7707921723163047E-3</v>
      </c>
      <c r="AT215" s="95">
        <v>5.7868526112217697E-3</v>
      </c>
      <c r="AU215" s="95">
        <v>5.7893330656748473E-3</v>
      </c>
      <c r="AV215" s="95">
        <v>5.8060885853792391E-3</v>
      </c>
      <c r="AW215" s="95">
        <v>5.8385931852794077E-3</v>
      </c>
      <c r="AX215" s="95">
        <v>5.8513380599699103E-3</v>
      </c>
      <c r="AY215" s="95">
        <v>5.8835989708457253E-3</v>
      </c>
      <c r="AZ215" s="95">
        <v>5.9166166972285869E-3</v>
      </c>
    </row>
    <row r="216" spans="1:52" ht="12" customHeight="1" x14ac:dyDescent="0.45">
      <c r="A216" s="96" t="s">
        <v>159</v>
      </c>
      <c r="B216" s="97">
        <v>0.74451191312103326</v>
      </c>
      <c r="C216" s="97">
        <v>0.7428713267836744</v>
      </c>
      <c r="D216" s="97">
        <v>0.73692243020428161</v>
      </c>
      <c r="E216" s="97">
        <v>0.75088762097237904</v>
      </c>
      <c r="F216" s="97">
        <v>0.74318234771229352</v>
      </c>
      <c r="G216" s="97">
        <v>0.75021471253416439</v>
      </c>
      <c r="H216" s="97">
        <v>0.73752432206541751</v>
      </c>
      <c r="I216" s="97">
        <v>0.73723306814064016</v>
      </c>
      <c r="J216" s="97">
        <v>0.74309325760378353</v>
      </c>
      <c r="K216" s="97">
        <v>0.73604728562576527</v>
      </c>
      <c r="L216" s="97">
        <v>0.7442726985550967</v>
      </c>
      <c r="M216" s="97">
        <v>0.73465471667545323</v>
      </c>
      <c r="N216" s="97">
        <v>0.73723177068792789</v>
      </c>
      <c r="O216" s="97">
        <v>0.74201948966997289</v>
      </c>
      <c r="P216" s="97">
        <v>0.73751640758512371</v>
      </c>
      <c r="Q216" s="97">
        <v>0.7314527151576774</v>
      </c>
      <c r="R216" s="97">
        <v>0.73269988404848674</v>
      </c>
      <c r="S216" s="97">
        <v>0.7343530296325278</v>
      </c>
      <c r="T216" s="97">
        <v>0.73353736035477335</v>
      </c>
      <c r="U216" s="97">
        <v>0.73212644081000133</v>
      </c>
      <c r="V216" s="97">
        <v>0.7298481245174161</v>
      </c>
      <c r="W216" s="97">
        <v>0.73085215107315993</v>
      </c>
      <c r="X216" s="97">
        <v>0.72987466009812496</v>
      </c>
      <c r="Y216" s="97">
        <v>0.73023952960561167</v>
      </c>
      <c r="Z216" s="97">
        <v>0.72888928234294315</v>
      </c>
      <c r="AA216" s="97">
        <v>0.72989760010221638</v>
      </c>
      <c r="AB216" s="97">
        <v>0.73053363470926558</v>
      </c>
      <c r="AC216" s="97">
        <v>0.73067290744425872</v>
      </c>
      <c r="AD216" s="97">
        <v>0.72944123212006773</v>
      </c>
      <c r="AE216" s="97">
        <v>0.72933849702501918</v>
      </c>
      <c r="AF216" s="97">
        <v>0.72861757417504958</v>
      </c>
      <c r="AG216" s="97">
        <v>0.72832723475604033</v>
      </c>
      <c r="AH216" s="97">
        <v>0.72730947832256276</v>
      </c>
      <c r="AI216" s="97">
        <v>0.72678018280820988</v>
      </c>
      <c r="AJ216" s="97">
        <v>0.72575726822142417</v>
      </c>
      <c r="AK216" s="97">
        <v>0.72508331595018061</v>
      </c>
      <c r="AL216" s="97">
        <v>0.72475533150240179</v>
      </c>
      <c r="AM216" s="97">
        <v>0.72391458494508687</v>
      </c>
      <c r="AN216" s="97">
        <v>0.72313477069029053</v>
      </c>
      <c r="AO216" s="97">
        <v>0.72260220743302517</v>
      </c>
      <c r="AP216" s="97">
        <v>0.72186320889440059</v>
      </c>
      <c r="AQ216" s="97">
        <v>0.72136322229166272</v>
      </c>
      <c r="AR216" s="97">
        <v>0.72045004162907411</v>
      </c>
      <c r="AS216" s="97">
        <v>0.71979196392672085</v>
      </c>
      <c r="AT216" s="97">
        <v>0.71891610868547018</v>
      </c>
      <c r="AU216" s="97">
        <v>0.7187551330072135</v>
      </c>
      <c r="AV216" s="97">
        <v>0.71794900564708108</v>
      </c>
      <c r="AW216" s="97">
        <v>0.71656442606636972</v>
      </c>
      <c r="AX216" s="97">
        <v>0.71595334432948032</v>
      </c>
      <c r="AY216" s="97">
        <v>0.71474045832302402</v>
      </c>
      <c r="AZ216" s="97">
        <v>0.7136094654548667</v>
      </c>
    </row>
    <row r="217" spans="1:52" ht="12" customHeight="1" x14ac:dyDescent="0.45">
      <c r="A217" s="96" t="s">
        <v>162</v>
      </c>
      <c r="B217" s="97">
        <v>6.9358342958783487E-2</v>
      </c>
      <c r="C217" s="97">
        <v>6.9800687976529996E-2</v>
      </c>
      <c r="D217" s="97">
        <v>7.2715424788717259E-2</v>
      </c>
      <c r="E217" s="97">
        <v>6.6171057431845426E-2</v>
      </c>
      <c r="F217" s="97">
        <v>7.017304209783401E-2</v>
      </c>
      <c r="G217" s="97">
        <v>6.7082075376918973E-2</v>
      </c>
      <c r="H217" s="97">
        <v>7.4305108259563088E-2</v>
      </c>
      <c r="I217" s="97">
        <v>7.4233936311728921E-2</v>
      </c>
      <c r="J217" s="97">
        <v>7.0707118048534176E-2</v>
      </c>
      <c r="K217" s="97">
        <v>7.4478157337122819E-2</v>
      </c>
      <c r="L217" s="97">
        <v>7.0475354141223051E-2</v>
      </c>
      <c r="M217" s="97">
        <v>7.5396306009798048E-2</v>
      </c>
      <c r="N217" s="97">
        <v>7.3724506018991359E-2</v>
      </c>
      <c r="O217" s="97">
        <v>7.2103925641900324E-2</v>
      </c>
      <c r="P217" s="97">
        <v>7.4466143786118835E-2</v>
      </c>
      <c r="Q217" s="97">
        <v>7.7408902196266699E-2</v>
      </c>
      <c r="R217" s="97">
        <v>7.7614606885104395E-2</v>
      </c>
      <c r="S217" s="97">
        <v>7.7548023942107067E-2</v>
      </c>
      <c r="T217" s="97">
        <v>7.8546427739246041E-2</v>
      </c>
      <c r="U217" s="97">
        <v>7.964484878231376E-2</v>
      </c>
      <c r="V217" s="97">
        <v>7.9779233066015254E-2</v>
      </c>
      <c r="W217" s="97">
        <v>7.9938398239976102E-2</v>
      </c>
      <c r="X217" s="97">
        <v>8.0502696777138671E-2</v>
      </c>
      <c r="Y217" s="97">
        <v>8.0823373642336396E-2</v>
      </c>
      <c r="Z217" s="97">
        <v>8.0886266094433681E-2</v>
      </c>
      <c r="AA217" s="97">
        <v>8.1151371066918068E-2</v>
      </c>
      <c r="AB217" s="97">
        <v>8.1269296517327588E-2</v>
      </c>
      <c r="AC217" s="97">
        <v>8.1426703256564023E-2</v>
      </c>
      <c r="AD217" s="97">
        <v>8.1499871125476089E-2</v>
      </c>
      <c r="AE217" s="97">
        <v>8.1952887512824243E-2</v>
      </c>
      <c r="AF217" s="97">
        <v>8.2319514115075557E-2</v>
      </c>
      <c r="AG217" s="97">
        <v>8.2490996745314765E-2</v>
      </c>
      <c r="AH217" s="97">
        <v>8.3035181955075463E-2</v>
      </c>
      <c r="AI217" s="97">
        <v>8.3294217039267385E-2</v>
      </c>
      <c r="AJ217" s="97">
        <v>8.3748140452331934E-2</v>
      </c>
      <c r="AK217" s="97">
        <v>8.4008224219005292E-2</v>
      </c>
      <c r="AL217" s="97">
        <v>8.4139835986486666E-2</v>
      </c>
      <c r="AM217" s="97">
        <v>8.4487651295222663E-2</v>
      </c>
      <c r="AN217" s="97">
        <v>8.4785231021069274E-2</v>
      </c>
      <c r="AO217" s="97">
        <v>8.5097202714257122E-2</v>
      </c>
      <c r="AP217" s="97">
        <v>8.5348973072629092E-2</v>
      </c>
      <c r="AQ217" s="97">
        <v>8.550771420129788E-2</v>
      </c>
      <c r="AR217" s="97">
        <v>8.5771355145815784E-2</v>
      </c>
      <c r="AS217" s="97">
        <v>8.5972332710839219E-2</v>
      </c>
      <c r="AT217" s="97">
        <v>8.6253962985154711E-2</v>
      </c>
      <c r="AU217" s="97">
        <v>8.6370888719774122E-2</v>
      </c>
      <c r="AV217" s="97">
        <v>8.6714301087994508E-2</v>
      </c>
      <c r="AW217" s="97">
        <v>8.7245740561102861E-2</v>
      </c>
      <c r="AX217" s="97">
        <v>8.748097681341041E-2</v>
      </c>
      <c r="AY217" s="97">
        <v>8.7976532045102904E-2</v>
      </c>
      <c r="AZ217" s="97">
        <v>8.8447893994950191E-2</v>
      </c>
    </row>
    <row r="218" spans="1:52" ht="12" customHeight="1" x14ac:dyDescent="0.45">
      <c r="A218" s="96" t="s">
        <v>163</v>
      </c>
      <c r="B218" s="97">
        <v>7.7096279109223106E-2</v>
      </c>
      <c r="C218" s="97">
        <v>7.7407381472916814E-2</v>
      </c>
      <c r="D218" s="97">
        <v>7.7698437004034032E-2</v>
      </c>
      <c r="E218" s="97">
        <v>7.6175580502386764E-2</v>
      </c>
      <c r="F218" s="97">
        <v>7.6062008309746035E-2</v>
      </c>
      <c r="G218" s="97">
        <v>7.4914673351888422E-2</v>
      </c>
      <c r="H218" s="97">
        <v>7.4138095442321902E-2</v>
      </c>
      <c r="I218" s="97">
        <v>7.4585925287079302E-2</v>
      </c>
      <c r="J218" s="97">
        <v>7.5742462356779922E-2</v>
      </c>
      <c r="K218" s="97">
        <v>7.582513203881848E-2</v>
      </c>
      <c r="L218" s="97">
        <v>7.5129106807799037E-2</v>
      </c>
      <c r="M218" s="97">
        <v>7.5182702180578681E-2</v>
      </c>
      <c r="N218" s="97">
        <v>7.5882869457949281E-2</v>
      </c>
      <c r="O218" s="97">
        <v>7.4049998204158585E-2</v>
      </c>
      <c r="P218" s="97">
        <v>7.4526855111066465E-2</v>
      </c>
      <c r="Q218" s="97">
        <v>7.4976668964822982E-2</v>
      </c>
      <c r="R218" s="97">
        <v>7.5184379165279952E-2</v>
      </c>
      <c r="S218" s="97">
        <v>7.5117567250624864E-2</v>
      </c>
      <c r="T218" s="97">
        <v>7.4666758709140121E-2</v>
      </c>
      <c r="U218" s="97">
        <v>7.4380937957464421E-2</v>
      </c>
      <c r="V218" s="97">
        <v>7.4159184984407406E-2</v>
      </c>
      <c r="W218" s="97">
        <v>7.4231380324045179E-2</v>
      </c>
      <c r="X218" s="97">
        <v>7.4207425300497912E-2</v>
      </c>
      <c r="Y218" s="97">
        <v>7.4326619020304088E-2</v>
      </c>
      <c r="Z218" s="97">
        <v>7.4180798855746549E-2</v>
      </c>
      <c r="AA218" s="97">
        <v>7.4357715458682735E-2</v>
      </c>
      <c r="AB218" s="97">
        <v>7.453652683994598E-2</v>
      </c>
      <c r="AC218" s="97">
        <v>7.4725874583860027E-2</v>
      </c>
      <c r="AD218" s="97">
        <v>7.4638344701124446E-2</v>
      </c>
      <c r="AE218" s="97">
        <v>7.4745120698222298E-2</v>
      </c>
      <c r="AF218" s="97">
        <v>7.4708923410880451E-2</v>
      </c>
      <c r="AG218" s="97">
        <v>7.4666613876482837E-2</v>
      </c>
      <c r="AH218" s="97">
        <v>7.4440385385440455E-2</v>
      </c>
      <c r="AI218" s="97">
        <v>7.4496829089204047E-2</v>
      </c>
      <c r="AJ218" s="97">
        <v>7.4466588678646584E-2</v>
      </c>
      <c r="AK218" s="97">
        <v>7.4445419300370491E-2</v>
      </c>
      <c r="AL218" s="97">
        <v>7.445123322578466E-2</v>
      </c>
      <c r="AM218" s="97">
        <v>7.4400102096661522E-2</v>
      </c>
      <c r="AN218" s="97">
        <v>7.4441332580368308E-2</v>
      </c>
      <c r="AO218" s="97">
        <v>7.4478692334078986E-2</v>
      </c>
      <c r="AP218" s="97">
        <v>7.4746202572530548E-2</v>
      </c>
      <c r="AQ218" s="97">
        <v>7.4998054895963562E-2</v>
      </c>
      <c r="AR218" s="97">
        <v>7.5399778003819903E-2</v>
      </c>
      <c r="AS218" s="97">
        <v>7.5631981921126218E-2</v>
      </c>
      <c r="AT218" s="97">
        <v>7.5862821530379251E-2</v>
      </c>
      <c r="AU218" s="97">
        <v>7.5805952639184007E-2</v>
      </c>
      <c r="AV218" s="97">
        <v>7.588202370020658E-2</v>
      </c>
      <c r="AW218" s="97">
        <v>7.6055257664947182E-2</v>
      </c>
      <c r="AX218" s="97">
        <v>7.614932521762055E-2</v>
      </c>
      <c r="AY218" s="97">
        <v>7.6216630489963452E-2</v>
      </c>
      <c r="AZ218" s="97">
        <v>7.6279180874531172E-2</v>
      </c>
    </row>
    <row r="219" spans="1:52" ht="12" customHeight="1" x14ac:dyDescent="0.45">
      <c r="A219" s="98" t="s">
        <v>166</v>
      </c>
      <c r="B219" s="99">
        <v>6.1888982947837588E-2</v>
      </c>
      <c r="C219" s="99">
        <v>6.2283690809826771E-2</v>
      </c>
      <c r="D219" s="99">
        <v>6.4884532888393895E-2</v>
      </c>
      <c r="E219" s="99">
        <v>5.9044943554569754E-2</v>
      </c>
      <c r="F219" s="99">
        <v>6.2615945256528818E-2</v>
      </c>
      <c r="G219" s="99">
        <v>5.9857851874789238E-2</v>
      </c>
      <c r="H219" s="99">
        <v>6.6303019677763975E-2</v>
      </c>
      <c r="I219" s="99">
        <v>6.6239512401235032E-2</v>
      </c>
      <c r="J219" s="99">
        <v>6.3092505335615112E-2</v>
      </c>
      <c r="K219" s="99">
        <v>6.6457432700817304E-2</v>
      </c>
      <c r="L219" s="99">
        <v>6.2885700618322118E-2</v>
      </c>
      <c r="M219" s="99">
        <v>6.7276703824127496E-2</v>
      </c>
      <c r="N219" s="99">
        <v>6.5784943832330758E-2</v>
      </c>
      <c r="O219" s="99">
        <v>6.4338887495849484E-2</v>
      </c>
      <c r="P219" s="99">
        <v>6.6446712916844508E-2</v>
      </c>
      <c r="Q219" s="99">
        <v>6.9072558882822585E-2</v>
      </c>
      <c r="R219" s="99">
        <v>6.9256120859574818E-2</v>
      </c>
      <c r="S219" s="99">
        <v>6.9196910447396259E-2</v>
      </c>
      <c r="T219" s="99">
        <v>7.0132287191397621E-2</v>
      </c>
      <c r="U219" s="99">
        <v>7.1180365720366942E-2</v>
      </c>
      <c r="V219" s="99">
        <v>7.1330008660920138E-2</v>
      </c>
      <c r="W219" s="99">
        <v>7.1474027212710761E-2</v>
      </c>
      <c r="X219" s="99">
        <v>7.1982248131536489E-2</v>
      </c>
      <c r="Y219" s="99">
        <v>7.2299474823870946E-2</v>
      </c>
      <c r="Z219" s="99">
        <v>7.2366139454260001E-2</v>
      </c>
      <c r="AA219" s="99">
        <v>7.2608647390398032E-2</v>
      </c>
      <c r="AB219" s="99">
        <v>7.2717007986704996E-2</v>
      </c>
      <c r="AC219" s="99">
        <v>7.2863318096178853E-2</v>
      </c>
      <c r="AD219" s="99">
        <v>7.2930710713968366E-2</v>
      </c>
      <c r="AE219" s="99">
        <v>7.334535440308014E-2</v>
      </c>
      <c r="AF219" s="99">
        <v>7.3682234566902718E-2</v>
      </c>
      <c r="AG219" s="99">
        <v>7.3842355752198247E-2</v>
      </c>
      <c r="AH219" s="99">
        <v>7.4325145695110145E-2</v>
      </c>
      <c r="AI219" s="99">
        <v>7.4562380360918751E-2</v>
      </c>
      <c r="AJ219" s="99">
        <v>7.4973029761485954E-2</v>
      </c>
      <c r="AK219" s="99">
        <v>7.5209329008060433E-2</v>
      </c>
      <c r="AL219" s="99">
        <v>7.5327414198914325E-2</v>
      </c>
      <c r="AM219" s="99">
        <v>7.5646712463537338E-2</v>
      </c>
      <c r="AN219" s="99">
        <v>7.5912026529311782E-2</v>
      </c>
      <c r="AO219" s="99">
        <v>7.6180787037198078E-2</v>
      </c>
      <c r="AP219" s="99">
        <v>7.6407788110886249E-2</v>
      </c>
      <c r="AQ219" s="99">
        <v>7.6533475641999041E-2</v>
      </c>
      <c r="AR219" s="99">
        <v>7.6761697723272501E-2</v>
      </c>
      <c r="AS219" s="99">
        <v>7.694838734584708E-2</v>
      </c>
      <c r="AT219" s="99">
        <v>7.7201347288988337E-2</v>
      </c>
      <c r="AU219" s="99">
        <v>7.73055841862334E-2</v>
      </c>
      <c r="AV219" s="99">
        <v>7.7612354383519558E-2</v>
      </c>
      <c r="AW219" s="99">
        <v>7.8091231643879266E-2</v>
      </c>
      <c r="AX219" s="99">
        <v>7.8304412898470788E-2</v>
      </c>
      <c r="AY219" s="99">
        <v>7.8756001809966072E-2</v>
      </c>
      <c r="AZ219" s="99">
        <v>7.9177864278843227E-2</v>
      </c>
    </row>
    <row r="220" spans="1:52" ht="12" customHeight="1" x14ac:dyDescent="0.45">
      <c r="A220" s="193"/>
      <c r="B220" s="193"/>
      <c r="C220" s="193"/>
      <c r="D220" s="193"/>
      <c r="E220" s="193"/>
      <c r="F220" s="193"/>
      <c r="G220" s="193"/>
      <c r="H220" s="193"/>
      <c r="I220" s="193"/>
      <c r="J220" s="193"/>
      <c r="K220" s="193"/>
      <c r="L220" s="193"/>
      <c r="M220" s="193"/>
      <c r="N220" s="193"/>
      <c r="O220" s="193"/>
      <c r="P220" s="193"/>
      <c r="Q220" s="193"/>
      <c r="R220" s="193"/>
      <c r="S220" s="193"/>
      <c r="T220" s="193"/>
      <c r="U220" s="193"/>
      <c r="V220" s="193"/>
      <c r="W220" s="193"/>
      <c r="X220" s="193"/>
      <c r="Y220" s="193"/>
      <c r="Z220" s="193"/>
      <c r="AA220" s="193"/>
      <c r="AB220" s="193"/>
      <c r="AC220" s="193"/>
      <c r="AD220" s="193"/>
      <c r="AE220" s="193"/>
      <c r="AF220" s="193"/>
      <c r="AG220" s="193"/>
      <c r="AH220" s="193"/>
      <c r="AI220" s="193"/>
      <c r="AJ220" s="193"/>
      <c r="AK220" s="193"/>
      <c r="AL220" s="193"/>
      <c r="AM220" s="193"/>
      <c r="AN220" s="193"/>
      <c r="AO220" s="193"/>
      <c r="AP220" s="193"/>
      <c r="AQ220" s="193"/>
      <c r="AR220" s="193"/>
      <c r="AS220" s="193"/>
      <c r="AT220" s="193"/>
      <c r="AU220" s="193"/>
      <c r="AV220" s="193"/>
      <c r="AW220" s="193"/>
      <c r="AX220" s="193"/>
      <c r="AY220" s="193"/>
      <c r="AZ220" s="193"/>
    </row>
    <row r="221" spans="1:52" ht="12" customHeight="1" x14ac:dyDescent="0.45">
      <c r="A221" s="138" t="s">
        <v>74</v>
      </c>
      <c r="B221" s="100"/>
      <c r="C221" s="100"/>
      <c r="D221" s="100"/>
      <c r="E221" s="100"/>
      <c r="F221" s="100"/>
      <c r="G221" s="100"/>
      <c r="H221" s="100"/>
      <c r="I221" s="100"/>
      <c r="J221" s="100"/>
      <c r="K221" s="100"/>
      <c r="L221" s="100"/>
      <c r="M221" s="100"/>
      <c r="N221" s="100"/>
      <c r="O221" s="100"/>
      <c r="P221" s="100"/>
      <c r="Q221" s="100"/>
      <c r="R221" s="100"/>
      <c r="S221" s="100"/>
      <c r="T221" s="100"/>
      <c r="U221" s="100"/>
      <c r="V221" s="100"/>
      <c r="W221" s="100"/>
      <c r="X221" s="100"/>
      <c r="Y221" s="100"/>
      <c r="Z221" s="100"/>
      <c r="AA221" s="100"/>
      <c r="AB221" s="100"/>
      <c r="AC221" s="100"/>
      <c r="AD221" s="100"/>
      <c r="AE221" s="100"/>
      <c r="AF221" s="100"/>
      <c r="AG221" s="100"/>
      <c r="AH221" s="100"/>
      <c r="AI221" s="100"/>
      <c r="AJ221" s="100"/>
      <c r="AK221" s="100"/>
      <c r="AL221" s="100"/>
      <c r="AM221" s="100"/>
      <c r="AN221" s="100"/>
      <c r="AO221" s="100"/>
      <c r="AP221" s="100"/>
      <c r="AQ221" s="100"/>
      <c r="AR221" s="100"/>
      <c r="AS221" s="100"/>
      <c r="AT221" s="100"/>
      <c r="AU221" s="100"/>
      <c r="AV221" s="100"/>
      <c r="AW221" s="100"/>
      <c r="AX221" s="100"/>
      <c r="AY221" s="100"/>
      <c r="AZ221" s="100"/>
    </row>
    <row r="222" spans="1:52" ht="12" customHeight="1" x14ac:dyDescent="0.45">
      <c r="A222" s="139" t="s">
        <v>132</v>
      </c>
      <c r="B222" s="101">
        <v>88.091812390222032</v>
      </c>
      <c r="C222" s="101">
        <v>86.487377775603278</v>
      </c>
      <c r="D222" s="101">
        <v>85.974909104366148</v>
      </c>
      <c r="E222" s="101">
        <v>83.007158890190539</v>
      </c>
      <c r="F222" s="101">
        <v>83.092047443906552</v>
      </c>
      <c r="G222" s="101">
        <v>80.001242329196458</v>
      </c>
      <c r="H222" s="101">
        <v>77.120969193906916</v>
      </c>
      <c r="I222" s="101">
        <v>77.011577572124651</v>
      </c>
      <c r="J222" s="101">
        <v>75.117994743224401</v>
      </c>
      <c r="K222" s="101">
        <v>73.36795479685334</v>
      </c>
      <c r="L222" s="101">
        <v>73.22924144449712</v>
      </c>
      <c r="M222" s="101">
        <v>72.907369555568181</v>
      </c>
      <c r="N222" s="101">
        <v>72.075050977388997</v>
      </c>
      <c r="O222" s="101">
        <v>70.871527849601875</v>
      </c>
      <c r="P222" s="101">
        <v>67.982624176116516</v>
      </c>
      <c r="Q222" s="101">
        <v>66.981836175179254</v>
      </c>
      <c r="R222" s="101">
        <v>66.823470939274728</v>
      </c>
      <c r="S222" s="101">
        <v>65.885548780044047</v>
      </c>
      <c r="T222" s="101">
        <v>62.840124871455799</v>
      </c>
      <c r="U222" s="101">
        <v>61.371342907386449</v>
      </c>
      <c r="V222" s="101">
        <v>60.927425979732931</v>
      </c>
      <c r="W222" s="101">
        <v>60.795967217034686</v>
      </c>
      <c r="X222" s="101">
        <v>59.849480369844493</v>
      </c>
      <c r="Y222" s="101">
        <v>59.517313488670524</v>
      </c>
      <c r="Z222" s="101">
        <v>59.368652989171771</v>
      </c>
      <c r="AA222" s="101">
        <v>59.179548676446458</v>
      </c>
      <c r="AB222" s="101">
        <v>59.039230319549148</v>
      </c>
      <c r="AC222" s="101">
        <v>58.914920474280279</v>
      </c>
      <c r="AD222" s="101">
        <v>58.869602664618739</v>
      </c>
      <c r="AE222" s="101">
        <v>58.433272820208707</v>
      </c>
      <c r="AF222" s="101">
        <v>58.163991096474064</v>
      </c>
      <c r="AG222" s="101">
        <v>58.071620986831945</v>
      </c>
      <c r="AH222" s="101">
        <v>57.563541240375862</v>
      </c>
      <c r="AI222" s="101">
        <v>57.30630894282617</v>
      </c>
      <c r="AJ222" s="101">
        <v>56.915891666581963</v>
      </c>
      <c r="AK222" s="101">
        <v>56.694087566397734</v>
      </c>
      <c r="AL222" s="101">
        <v>56.609241544805549</v>
      </c>
      <c r="AM222" s="101">
        <v>56.217804637177316</v>
      </c>
      <c r="AN222" s="101">
        <v>55.878006391688658</v>
      </c>
      <c r="AO222" s="101">
        <v>55.363548084249842</v>
      </c>
      <c r="AP222" s="101">
        <v>54.627613968454753</v>
      </c>
      <c r="AQ222" s="101">
        <v>53.847544417863453</v>
      </c>
      <c r="AR222" s="101">
        <v>52.850370030902305</v>
      </c>
      <c r="AS222" s="101">
        <v>51.724514742934936</v>
      </c>
      <c r="AT222" s="101">
        <v>51.218217717342441</v>
      </c>
      <c r="AU222" s="101">
        <v>51.202208277489255</v>
      </c>
      <c r="AV222" s="101">
        <v>51.029173079218907</v>
      </c>
      <c r="AW222" s="101">
        <v>50.094072072294878</v>
      </c>
      <c r="AX222" s="101">
        <v>50.06953379082892</v>
      </c>
      <c r="AY222" s="101">
        <v>49.673093485152052</v>
      </c>
      <c r="AZ222" s="101">
        <v>49.231125062325034</v>
      </c>
    </row>
    <row r="223" spans="1:52" ht="12" customHeight="1" x14ac:dyDescent="0.45">
      <c r="A223" s="69" t="s">
        <v>47</v>
      </c>
      <c r="B223" s="102">
        <v>0.44072475255837484</v>
      </c>
      <c r="C223" s="102">
        <v>0.43503042199426989</v>
      </c>
      <c r="D223" s="102">
        <v>0.43368964856297426</v>
      </c>
      <c r="E223" s="102">
        <v>0.41518485989422388</v>
      </c>
      <c r="F223" s="102">
        <v>0.41693305911947326</v>
      </c>
      <c r="G223" s="102">
        <v>0.40250403756654918</v>
      </c>
      <c r="H223" s="102">
        <v>0.38820643644728892</v>
      </c>
      <c r="I223" s="102">
        <v>0.38452308691030601</v>
      </c>
      <c r="J223" s="102">
        <v>0.3714905294704865</v>
      </c>
      <c r="K223" s="102">
        <v>0.36264375649723801</v>
      </c>
      <c r="L223" s="102">
        <v>0.36000218998861444</v>
      </c>
      <c r="M223" s="102">
        <v>0.3568158824883324</v>
      </c>
      <c r="N223" s="102">
        <v>0.35378599821851131</v>
      </c>
      <c r="O223" s="102">
        <v>0.34361153659010246</v>
      </c>
      <c r="P223" s="102">
        <v>0.32933459375710211</v>
      </c>
      <c r="Q223" s="102">
        <v>0.32487027992242112</v>
      </c>
      <c r="R223" s="102">
        <v>0.2635777076328738</v>
      </c>
      <c r="S223" s="102">
        <v>0.21124095265086321</v>
      </c>
      <c r="T223" s="102">
        <v>0.16642979568445246</v>
      </c>
      <c r="U223" s="102">
        <v>0.12881895711208294</v>
      </c>
      <c r="V223" s="102">
        <v>0.21872420432221351</v>
      </c>
      <c r="W223" s="102">
        <v>0.16316698905055441</v>
      </c>
      <c r="X223" s="102">
        <v>0.1528129472124542</v>
      </c>
      <c r="Y223" s="102">
        <v>0.10798093580252149</v>
      </c>
      <c r="Z223" s="102">
        <v>0.17170835254733319</v>
      </c>
      <c r="AA223" s="102">
        <v>0.105770258322627</v>
      </c>
      <c r="AB223" s="102">
        <v>6.8989957108846159E-2</v>
      </c>
      <c r="AC223" s="102">
        <v>5.2033996056792084E-2</v>
      </c>
      <c r="AD223" s="102">
        <v>0.10998914288147081</v>
      </c>
      <c r="AE223" s="102">
        <v>5.7899779262346421E-2</v>
      </c>
      <c r="AF223" s="102">
        <v>4.9724064553227282E-2</v>
      </c>
      <c r="AG223" s="102">
        <v>5.0692348289057637E-2</v>
      </c>
      <c r="AH223" s="102">
        <v>5.4863127049373489E-2</v>
      </c>
      <c r="AI223" s="102">
        <v>5.4253757576009615E-2</v>
      </c>
      <c r="AJ223" s="102">
        <v>5.7169618862709742E-2</v>
      </c>
      <c r="AK223" s="102">
        <v>5.8753034843056488E-2</v>
      </c>
      <c r="AL223" s="102">
        <v>5.9966073545495192E-2</v>
      </c>
      <c r="AM223" s="102">
        <v>6.5039316483184631E-2</v>
      </c>
      <c r="AN223" s="102">
        <v>6.9279167933400929E-2</v>
      </c>
      <c r="AO223" s="102">
        <v>8.1724794363227188E-2</v>
      </c>
      <c r="AP223" s="102">
        <v>9.9553494831898071E-2</v>
      </c>
      <c r="AQ223" s="102">
        <v>0.12202983400392198</v>
      </c>
      <c r="AR223" s="102">
        <v>0.14494162864052892</v>
      </c>
      <c r="AS223" s="102">
        <v>0.16851866000931368</v>
      </c>
      <c r="AT223" s="102">
        <v>0.17419034997914165</v>
      </c>
      <c r="AU223" s="102">
        <v>0.17347070383554747</v>
      </c>
      <c r="AV223" s="102">
        <v>0.1740133689259982</v>
      </c>
      <c r="AW223" s="102">
        <v>0.18582155620156518</v>
      </c>
      <c r="AX223" s="102">
        <v>0.1848282833571413</v>
      </c>
      <c r="AY223" s="102">
        <v>0.18722312174017816</v>
      </c>
      <c r="AZ223" s="102">
        <v>0.19251865710501062</v>
      </c>
    </row>
    <row r="224" spans="1:52" ht="12" customHeight="1" x14ac:dyDescent="0.45">
      <c r="A224" s="77" t="s">
        <v>48</v>
      </c>
      <c r="B224" s="103">
        <v>0.25048136125332299</v>
      </c>
      <c r="C224" s="103">
        <v>0.24855258197353983</v>
      </c>
      <c r="D224" s="103">
        <v>0.24793763846944972</v>
      </c>
      <c r="E224" s="103">
        <v>0.23692444653782613</v>
      </c>
      <c r="F224" s="103">
        <v>0.23662696806559683</v>
      </c>
      <c r="G224" s="103">
        <v>0.23107578267617654</v>
      </c>
      <c r="H224" s="103">
        <v>0.22319247528807756</v>
      </c>
      <c r="I224" s="103">
        <v>0.21968560995414391</v>
      </c>
      <c r="J224" s="103">
        <v>0.21442243031375288</v>
      </c>
      <c r="K224" s="103">
        <v>0.21024562942215827</v>
      </c>
      <c r="L224" s="103">
        <v>0.20864822466244551</v>
      </c>
      <c r="M224" s="103">
        <v>0.20563058594913119</v>
      </c>
      <c r="N224" s="103">
        <v>0.20391306511503529</v>
      </c>
      <c r="O224" s="103">
        <v>0.1968865435372455</v>
      </c>
      <c r="P224" s="103">
        <v>0.18776551522761595</v>
      </c>
      <c r="Q224" s="103">
        <v>0.18377040245853934</v>
      </c>
      <c r="R224" s="103">
        <v>0.18429526846430708</v>
      </c>
      <c r="S224" s="103">
        <v>0.18387002062046179</v>
      </c>
      <c r="T224" s="103">
        <v>0.18255387552076266</v>
      </c>
      <c r="U224" s="103">
        <v>0.18033379257896678</v>
      </c>
      <c r="V224" s="103">
        <v>0.17903613172727628</v>
      </c>
      <c r="W224" s="103">
        <v>0.17890185635951111</v>
      </c>
      <c r="X224" s="103">
        <v>0.17860189184934472</v>
      </c>
      <c r="Y224" s="103">
        <v>0.17725939982818262</v>
      </c>
      <c r="Z224" s="103">
        <v>0.17446496649194443</v>
      </c>
      <c r="AA224" s="103">
        <v>0.17331935414270913</v>
      </c>
      <c r="AB224" s="103">
        <v>0.17186930072877157</v>
      </c>
      <c r="AC224" s="103">
        <v>0.16952753487497066</v>
      </c>
      <c r="AD224" s="103">
        <v>0.16791133842514258</v>
      </c>
      <c r="AE224" s="103">
        <v>0.16566675227933</v>
      </c>
      <c r="AF224" s="103">
        <v>0.16376752908019129</v>
      </c>
      <c r="AG224" s="103">
        <v>0.16174612171425853</v>
      </c>
      <c r="AH224" s="103">
        <v>0.16089236069798543</v>
      </c>
      <c r="AI224" s="103">
        <v>0.16054700069413008</v>
      </c>
      <c r="AJ224" s="103">
        <v>0.16004367396073105</v>
      </c>
      <c r="AK224" s="103">
        <v>0.15843130676345871</v>
      </c>
      <c r="AL224" s="103">
        <v>0.15800505589251784</v>
      </c>
      <c r="AM224" s="103">
        <v>0.15687644465245251</v>
      </c>
      <c r="AN224" s="103">
        <v>0.15535997601395715</v>
      </c>
      <c r="AO224" s="103">
        <v>0.15303875998032521</v>
      </c>
      <c r="AP224" s="103">
        <v>0.15103872441911928</v>
      </c>
      <c r="AQ224" s="103">
        <v>0.14838743579544106</v>
      </c>
      <c r="AR224" s="103">
        <v>0.14565886760930247</v>
      </c>
      <c r="AS224" s="103">
        <v>0.14299328113739357</v>
      </c>
      <c r="AT224" s="103">
        <v>0.14185749882314608</v>
      </c>
      <c r="AU224" s="103">
        <v>0.14137156597530648</v>
      </c>
      <c r="AV224" s="103">
        <v>0.14073383391330341</v>
      </c>
      <c r="AW224" s="103">
        <v>0.13898835877591478</v>
      </c>
      <c r="AX224" s="103">
        <v>0.13846736301350546</v>
      </c>
      <c r="AY224" s="103">
        <v>0.13736378358523657</v>
      </c>
      <c r="AZ224" s="103">
        <v>0.13594369305560672</v>
      </c>
    </row>
    <row r="225" spans="1:52" ht="12" customHeight="1" x14ac:dyDescent="0.45">
      <c r="A225" s="77" t="s">
        <v>51</v>
      </c>
      <c r="B225" s="103">
        <v>0.17624521094190426</v>
      </c>
      <c r="C225" s="103">
        <v>0.17396745083272891</v>
      </c>
      <c r="D225" s="103">
        <v>0.17343605199190792</v>
      </c>
      <c r="E225" s="103">
        <v>0.16604227255184595</v>
      </c>
      <c r="F225" s="103">
        <v>0.16673595105144154</v>
      </c>
      <c r="G225" s="103">
        <v>0.16096660319019301</v>
      </c>
      <c r="H225" s="103">
        <v>0.15524538300235743</v>
      </c>
      <c r="I225" s="103">
        <v>0.15377291274438426</v>
      </c>
      <c r="J225" s="103">
        <v>0.14855299715922388</v>
      </c>
      <c r="K225" s="103">
        <v>0.14500827747505246</v>
      </c>
      <c r="L225" s="103">
        <v>0.14394486829214567</v>
      </c>
      <c r="M225" s="103">
        <v>0.14265975611772327</v>
      </c>
      <c r="N225" s="103">
        <v>0.14144516201175514</v>
      </c>
      <c r="O225" s="103">
        <v>0.13737806298859223</v>
      </c>
      <c r="P225" s="103">
        <v>0.13166826065535903</v>
      </c>
      <c r="Q225" s="103">
        <v>0.12989633177654586</v>
      </c>
      <c r="R225" s="103">
        <v>0.12979251303782954</v>
      </c>
      <c r="S225" s="103">
        <v>0.12950478483633521</v>
      </c>
      <c r="T225" s="103">
        <v>0.12803399161045079</v>
      </c>
      <c r="U225" s="103">
        <v>0.12728310963145359</v>
      </c>
      <c r="V225" s="103">
        <v>0.12670194967182696</v>
      </c>
      <c r="W225" s="103">
        <v>0.12612697987311416</v>
      </c>
      <c r="X225" s="103">
        <v>0.12537710910945579</v>
      </c>
      <c r="Y225" s="103">
        <v>0.12394948489989858</v>
      </c>
      <c r="Z225" s="103">
        <v>0.12257010260847852</v>
      </c>
      <c r="AA225" s="103">
        <v>0.12061473559761499</v>
      </c>
      <c r="AB225" s="103">
        <v>0.11981887371259621</v>
      </c>
      <c r="AC225" s="103">
        <v>0.11954397514760402</v>
      </c>
      <c r="AD225" s="103">
        <v>0.11923414168228037</v>
      </c>
      <c r="AE225" s="103">
        <v>0.11737820613849966</v>
      </c>
      <c r="AF225" s="103">
        <v>0.11708986581988232</v>
      </c>
      <c r="AG225" s="103">
        <v>0.11647391571241478</v>
      </c>
      <c r="AH225" s="103">
        <v>0.11538278042317106</v>
      </c>
      <c r="AI225" s="103">
        <v>0.11353291198276419</v>
      </c>
      <c r="AJ225" s="103">
        <v>0.11314876296873994</v>
      </c>
      <c r="AK225" s="103">
        <v>0.11263658718109612</v>
      </c>
      <c r="AL225" s="103">
        <v>0.11216848529502216</v>
      </c>
      <c r="AM225" s="103">
        <v>0.11117575052620986</v>
      </c>
      <c r="AN225" s="103">
        <v>0.11048795044006694</v>
      </c>
      <c r="AO225" s="103">
        <v>0.10879488054609869</v>
      </c>
      <c r="AP225" s="103">
        <v>0.10656163868362614</v>
      </c>
      <c r="AQ225" s="103">
        <v>0.10396529415903139</v>
      </c>
      <c r="AR225" s="103">
        <v>0.1014922365731276</v>
      </c>
      <c r="AS225" s="103">
        <v>9.9096372102690136E-2</v>
      </c>
      <c r="AT225" s="103">
        <v>9.8309896851121889E-2</v>
      </c>
      <c r="AU225" s="103">
        <v>9.8019183920112427E-2</v>
      </c>
      <c r="AV225" s="103">
        <v>9.7733637542037649E-2</v>
      </c>
      <c r="AW225" s="103">
        <v>9.6705574694961507E-2</v>
      </c>
      <c r="AX225" s="103">
        <v>9.649162181085974E-2</v>
      </c>
      <c r="AY225" s="103">
        <v>9.6152888871008951E-2</v>
      </c>
      <c r="AZ225" s="103">
        <v>9.5671323087980042E-2</v>
      </c>
    </row>
    <row r="226" spans="1:52" ht="12" customHeight="1" x14ac:dyDescent="0.45">
      <c r="A226" s="77" t="s">
        <v>52</v>
      </c>
      <c r="B226" s="103">
        <v>0.74887455869767272</v>
      </c>
      <c r="C226" s="103">
        <v>0.73919397367042661</v>
      </c>
      <c r="D226" s="103">
        <v>0.7369539430908022</v>
      </c>
      <c r="E226" s="103">
        <v>0.70556089057343141</v>
      </c>
      <c r="F226" s="103">
        <v>0.70848801973232256</v>
      </c>
      <c r="G226" s="103">
        <v>0.68397676917172023</v>
      </c>
      <c r="H226" s="103">
        <v>0.65965340934792627</v>
      </c>
      <c r="I226" s="103">
        <v>0.65339867158961529</v>
      </c>
      <c r="J226" s="103">
        <v>0.63118818306806146</v>
      </c>
      <c r="K226" s="103">
        <v>0.61610058505456289</v>
      </c>
      <c r="L226" s="103">
        <v>0.61155566135424333</v>
      </c>
      <c r="M226" s="103">
        <v>0.60605422520928742</v>
      </c>
      <c r="N226" s="103">
        <v>0.60088229876627408</v>
      </c>
      <c r="O226" s="103">
        <v>0.58360719902358416</v>
      </c>
      <c r="P226" s="103">
        <v>0.55934419460721929</v>
      </c>
      <c r="Q226" s="103">
        <v>0.55186523432873547</v>
      </c>
      <c r="R226" s="103">
        <v>0.54935305562395664</v>
      </c>
      <c r="S226" s="103">
        <v>0.54687243507159011</v>
      </c>
      <c r="T226" s="103">
        <v>0.54329758050206522</v>
      </c>
      <c r="U226" s="103">
        <v>0.53731742480266764</v>
      </c>
      <c r="V226" s="103">
        <v>0.53410066847135063</v>
      </c>
      <c r="W226" s="103">
        <v>0.53362557130148047</v>
      </c>
      <c r="X226" s="103">
        <v>0.53288056860037858</v>
      </c>
      <c r="Y226" s="103">
        <v>0.52832782592145844</v>
      </c>
      <c r="Z226" s="103">
        <v>0.51953449342040003</v>
      </c>
      <c r="AA226" s="103">
        <v>0.51564223650425345</v>
      </c>
      <c r="AB226" s="103">
        <v>0.51148738609560596</v>
      </c>
      <c r="AC226" s="103">
        <v>0.50328905564531734</v>
      </c>
      <c r="AD226" s="103">
        <v>0.48781672325924041</v>
      </c>
      <c r="AE226" s="103">
        <v>0.48040457469115561</v>
      </c>
      <c r="AF226" s="103">
        <v>0.47409357502415128</v>
      </c>
      <c r="AG226" s="103">
        <v>0.46694811933850311</v>
      </c>
      <c r="AH226" s="103">
        <v>0.46455648018837659</v>
      </c>
      <c r="AI226" s="103">
        <v>0.46332758010120145</v>
      </c>
      <c r="AJ226" s="103">
        <v>0.4618739585969075</v>
      </c>
      <c r="AK226" s="103">
        <v>0.45806497122320172</v>
      </c>
      <c r="AL226" s="103">
        <v>0.45694196821181554</v>
      </c>
      <c r="AM226" s="103">
        <v>0.4531970300001843</v>
      </c>
      <c r="AN226" s="103">
        <v>0.44954332138183739</v>
      </c>
      <c r="AO226" s="103">
        <v>0.44477446379689761</v>
      </c>
      <c r="AP226" s="103">
        <v>0.45867946416057198</v>
      </c>
      <c r="AQ226" s="103">
        <v>0.45568661894353535</v>
      </c>
      <c r="AR226" s="103">
        <v>0.45311552062066141</v>
      </c>
      <c r="AS226" s="103">
        <v>0.45043307969960267</v>
      </c>
      <c r="AT226" s="103">
        <v>0.4494663245185293</v>
      </c>
      <c r="AU226" s="103">
        <v>0.44897810943508032</v>
      </c>
      <c r="AV226" s="103">
        <v>0.44840602509472938</v>
      </c>
      <c r="AW226" s="103">
        <v>0.4470193737821847</v>
      </c>
      <c r="AX226" s="103">
        <v>0.44639246671856647</v>
      </c>
      <c r="AY226" s="103">
        <v>0.44525115366454932</v>
      </c>
      <c r="AZ226" s="103">
        <v>0.44407408877660676</v>
      </c>
    </row>
    <row r="227" spans="1:52" ht="12" customHeight="1" x14ac:dyDescent="0.45">
      <c r="A227" s="79" t="s">
        <v>53</v>
      </c>
      <c r="B227" s="104">
        <v>8.8010880267338276E-2</v>
      </c>
      <c r="C227" s="104">
        <v>8.6871930503916922E-2</v>
      </c>
      <c r="D227" s="104">
        <v>8.6618507412749526E-2</v>
      </c>
      <c r="E227" s="104">
        <v>8.2941957761313884E-2</v>
      </c>
      <c r="F227" s="104">
        <v>8.3274794034851427E-2</v>
      </c>
      <c r="G227" s="104">
        <v>8.0395772004029864E-2</v>
      </c>
      <c r="H227" s="104">
        <v>7.7529712559783512E-2</v>
      </c>
      <c r="I227" s="104">
        <v>7.6795651322846811E-2</v>
      </c>
      <c r="J227" s="104">
        <v>7.4168462007185187E-2</v>
      </c>
      <c r="K227" s="104">
        <v>7.2381075927919397E-2</v>
      </c>
      <c r="L227" s="104">
        <v>7.1832414887822355E-2</v>
      </c>
      <c r="M227" s="104">
        <v>7.1163385864837239E-2</v>
      </c>
      <c r="N227" s="104">
        <v>7.054948781675402E-2</v>
      </c>
      <c r="O227" s="104">
        <v>6.8522652375674259E-2</v>
      </c>
      <c r="P227" s="104">
        <v>6.5670188208975078E-2</v>
      </c>
      <c r="Q227" s="104">
        <v>6.4818715407216509E-2</v>
      </c>
      <c r="R227" s="104">
        <v>6.4652700324107623E-2</v>
      </c>
      <c r="S227" s="104">
        <v>6.4402658497220697E-2</v>
      </c>
      <c r="T227" s="104">
        <v>6.4079472521928235E-2</v>
      </c>
      <c r="U227" s="104">
        <v>6.3518604771160073E-2</v>
      </c>
      <c r="V227" s="104">
        <v>6.3202625997315687E-2</v>
      </c>
      <c r="W227" s="104">
        <v>6.3147096667676483E-2</v>
      </c>
      <c r="X227" s="104">
        <v>6.3057577532197012E-2</v>
      </c>
      <c r="Y227" s="104">
        <v>6.2514530090710382E-2</v>
      </c>
      <c r="Z227" s="104">
        <v>6.1301463363554708E-2</v>
      </c>
      <c r="AA227" s="104">
        <v>6.0743530291299655E-2</v>
      </c>
      <c r="AB227" s="104">
        <v>6.0080817866188282E-2</v>
      </c>
      <c r="AC227" s="104">
        <v>5.8757077025997494E-2</v>
      </c>
      <c r="AD227" s="104">
        <v>5.6812596090504479E-2</v>
      </c>
      <c r="AE227" s="104">
        <v>5.5505705827431452E-2</v>
      </c>
      <c r="AF227" s="104">
        <v>5.4347488644486339E-2</v>
      </c>
      <c r="AG227" s="104">
        <v>5.2982623998199488E-2</v>
      </c>
      <c r="AH227" s="104">
        <v>5.2494895327281577E-2</v>
      </c>
      <c r="AI227" s="104">
        <v>5.2282643224870029E-2</v>
      </c>
      <c r="AJ227" s="104">
        <v>5.2015516210177165E-2</v>
      </c>
      <c r="AK227" s="104">
        <v>5.1239593359191753E-2</v>
      </c>
      <c r="AL227" s="104">
        <v>5.1037769295999395E-2</v>
      </c>
      <c r="AM227" s="104">
        <v>5.042450404097118E-2</v>
      </c>
      <c r="AN227" s="104">
        <v>4.9824030496519782E-2</v>
      </c>
      <c r="AO227" s="104">
        <v>4.8994721944329349E-2</v>
      </c>
      <c r="AP227" s="104">
        <v>5.0105811285566876E-2</v>
      </c>
      <c r="AQ227" s="104">
        <v>4.9540934716659102E-2</v>
      </c>
      <c r="AR227" s="104">
        <v>4.9070875151917485E-2</v>
      </c>
      <c r="AS227" s="104">
        <v>4.8623780557727508E-2</v>
      </c>
      <c r="AT227" s="104">
        <v>4.8469306481059932E-2</v>
      </c>
      <c r="AU227" s="104">
        <v>4.839939513231363E-2</v>
      </c>
      <c r="AV227" s="104">
        <v>4.8315151688663384E-2</v>
      </c>
      <c r="AW227" s="104">
        <v>4.8099560704147538E-2</v>
      </c>
      <c r="AX227" s="104">
        <v>4.8016501045911944E-2</v>
      </c>
      <c r="AY227" s="104">
        <v>4.7859512016854816E-2</v>
      </c>
      <c r="AZ227" s="104">
        <v>4.7692041499433735E-2</v>
      </c>
    </row>
    <row r="228" spans="1:52" ht="12" customHeight="1" x14ac:dyDescent="0.45">
      <c r="A228" s="96" t="s">
        <v>139</v>
      </c>
      <c r="B228" s="105">
        <v>2.9260973813556701</v>
      </c>
      <c r="C228" s="105">
        <v>2.8804812726168745</v>
      </c>
      <c r="D228" s="105">
        <v>2.8667503834584975</v>
      </c>
      <c r="E228" s="105">
        <v>2.7533319958823586</v>
      </c>
      <c r="F228" s="105">
        <v>2.7696542197218115</v>
      </c>
      <c r="G228" s="105">
        <v>2.6707672124899569</v>
      </c>
      <c r="H228" s="105">
        <v>2.5374353702154111</v>
      </c>
      <c r="I228" s="105">
        <v>2.5581904426373745</v>
      </c>
      <c r="J228" s="105">
        <v>2.4791509926167161</v>
      </c>
      <c r="K228" s="105">
        <v>2.3972195561872551</v>
      </c>
      <c r="L228" s="105">
        <v>2.4120708897226573</v>
      </c>
      <c r="M228" s="105">
        <v>2.3817315001278616</v>
      </c>
      <c r="N228" s="105">
        <v>2.3993617173032882</v>
      </c>
      <c r="O228" s="105">
        <v>2.3416192120855044</v>
      </c>
      <c r="P228" s="105">
        <v>2.2363216482126034</v>
      </c>
      <c r="Q228" s="105">
        <v>2.2071844400026737</v>
      </c>
      <c r="R228" s="105">
        <v>2.2171562939696372</v>
      </c>
      <c r="S228" s="105">
        <v>2.2133579342590095</v>
      </c>
      <c r="T228" s="105">
        <v>2.1941147747657337</v>
      </c>
      <c r="U228" s="105">
        <v>2.1669179091150901</v>
      </c>
      <c r="V228" s="105">
        <v>2.1497139450448466</v>
      </c>
      <c r="W228" s="105">
        <v>2.1477979185743989</v>
      </c>
      <c r="X228" s="105">
        <v>2.1452050005879837</v>
      </c>
      <c r="Y228" s="105">
        <v>2.1334701682021118</v>
      </c>
      <c r="Z228" s="105">
        <v>2.1279052623195871</v>
      </c>
      <c r="AA228" s="105">
        <v>2.120380914684207</v>
      </c>
      <c r="AB228" s="105">
        <v>2.1176443830362066</v>
      </c>
      <c r="AC228" s="105">
        <v>2.1162074915737246</v>
      </c>
      <c r="AD228" s="105">
        <v>2.1152973825706405</v>
      </c>
      <c r="AE228" s="105">
        <v>2.1100885575978796</v>
      </c>
      <c r="AF228" s="105">
        <v>2.1087433189852667</v>
      </c>
      <c r="AG228" s="105">
        <v>2.1050166307180538</v>
      </c>
      <c r="AH228" s="105">
        <v>2.1019824241190777</v>
      </c>
      <c r="AI228" s="105">
        <v>2.0949745347022777</v>
      </c>
      <c r="AJ228" s="105">
        <v>2.0930197817023073</v>
      </c>
      <c r="AK228" s="105">
        <v>2.090603861895286</v>
      </c>
      <c r="AL228" s="105">
        <v>2.0889058715863502</v>
      </c>
      <c r="AM228" s="105">
        <v>2.0842796306020284</v>
      </c>
      <c r="AN228" s="105">
        <v>2.0820064628027986</v>
      </c>
      <c r="AO228" s="105">
        <v>2.0760421489696337</v>
      </c>
      <c r="AP228" s="105">
        <v>2.0697921745579286</v>
      </c>
      <c r="AQ228" s="105">
        <v>2.0603076542399821</v>
      </c>
      <c r="AR228" s="105">
        <v>2.0532981743849055</v>
      </c>
      <c r="AS228" s="105">
        <v>2.0409120535012821</v>
      </c>
      <c r="AT228" s="105">
        <v>2.0384442720499929</v>
      </c>
      <c r="AU228" s="105">
        <v>2.0360969487459353</v>
      </c>
      <c r="AV228" s="105">
        <v>2.0336534706987766</v>
      </c>
      <c r="AW228" s="105">
        <v>2.0266057359165583</v>
      </c>
      <c r="AX228" s="105">
        <v>2.0240795763814683</v>
      </c>
      <c r="AY228" s="105">
        <v>2.0198299057750138</v>
      </c>
      <c r="AZ228" s="105">
        <v>2.0157440928128447</v>
      </c>
    </row>
    <row r="229" spans="1:52" ht="12" customHeight="1" x14ac:dyDescent="0.45">
      <c r="A229" s="96" t="s">
        <v>140</v>
      </c>
      <c r="B229" s="105">
        <v>30.864702239456864</v>
      </c>
      <c r="C229" s="105">
        <v>30.288106660441414</v>
      </c>
      <c r="D229" s="105">
        <v>30.100915660372319</v>
      </c>
      <c r="E229" s="105">
        <v>29.073250063246835</v>
      </c>
      <c r="F229" s="105">
        <v>29.087101263935576</v>
      </c>
      <c r="G229" s="105">
        <v>27.993493379252946</v>
      </c>
      <c r="H229" s="105">
        <v>27.000371724480999</v>
      </c>
      <c r="I229" s="105">
        <v>26.973755107959626</v>
      </c>
      <c r="J229" s="105">
        <v>26.329400712824505</v>
      </c>
      <c r="K229" s="105">
        <v>25.703376397301337</v>
      </c>
      <c r="L229" s="105">
        <v>25.66960885820604</v>
      </c>
      <c r="M229" s="105">
        <v>25.581001852645461</v>
      </c>
      <c r="N229" s="105">
        <v>25.271725621170038</v>
      </c>
      <c r="O229" s="105">
        <v>24.852641737829007</v>
      </c>
      <c r="P229" s="105">
        <v>23.948168561242998</v>
      </c>
      <c r="Q229" s="105">
        <v>23.747696526139279</v>
      </c>
      <c r="R229" s="105">
        <v>23.686702072753125</v>
      </c>
      <c r="S229" s="105">
        <v>23.357110834961713</v>
      </c>
      <c r="T229" s="105">
        <v>22.358759693947711</v>
      </c>
      <c r="U229" s="105">
        <v>21.836363717485625</v>
      </c>
      <c r="V229" s="105">
        <v>21.639547103689281</v>
      </c>
      <c r="W229" s="105">
        <v>21.611102931918147</v>
      </c>
      <c r="X229" s="105">
        <v>21.278265880440571</v>
      </c>
      <c r="Y229" s="105">
        <v>21.167760921904236</v>
      </c>
      <c r="Z229" s="105">
        <v>21.09107786708643</v>
      </c>
      <c r="AA229" s="105">
        <v>21.050345598602846</v>
      </c>
      <c r="AB229" s="105">
        <v>21.011140925179248</v>
      </c>
      <c r="AC229" s="105">
        <v>20.971075015508415</v>
      </c>
      <c r="AD229" s="105">
        <v>20.936494788241635</v>
      </c>
      <c r="AE229" s="105">
        <v>20.80542296489984</v>
      </c>
      <c r="AF229" s="105">
        <v>20.71521580731341</v>
      </c>
      <c r="AG229" s="105">
        <v>20.681609927212882</v>
      </c>
      <c r="AH229" s="105">
        <v>20.505217335699214</v>
      </c>
      <c r="AI229" s="105">
        <v>20.414301872625167</v>
      </c>
      <c r="AJ229" s="105">
        <v>20.272548009943421</v>
      </c>
      <c r="AK229" s="105">
        <v>20.187360206825776</v>
      </c>
      <c r="AL229" s="105">
        <v>20.145958977352091</v>
      </c>
      <c r="AM229" s="105">
        <v>19.998628644663732</v>
      </c>
      <c r="AN229" s="105">
        <v>19.849688340140272</v>
      </c>
      <c r="AO229" s="105">
        <v>19.638803071720453</v>
      </c>
      <c r="AP229" s="105">
        <v>19.304319403589805</v>
      </c>
      <c r="AQ229" s="105">
        <v>18.964509993926253</v>
      </c>
      <c r="AR229" s="105">
        <v>18.526916126481677</v>
      </c>
      <c r="AS229" s="105">
        <v>17.959340118280103</v>
      </c>
      <c r="AT229" s="105">
        <v>17.713904904973905</v>
      </c>
      <c r="AU229" s="105">
        <v>17.705902621385274</v>
      </c>
      <c r="AV229" s="105">
        <v>17.644930464086467</v>
      </c>
      <c r="AW229" s="105">
        <v>17.192794494492308</v>
      </c>
      <c r="AX229" s="105">
        <v>17.181994507227849</v>
      </c>
      <c r="AY229" s="105">
        <v>17.025127815485789</v>
      </c>
      <c r="AZ229" s="105">
        <v>16.774183920640741</v>
      </c>
    </row>
    <row r="230" spans="1:52" ht="12" customHeight="1" x14ac:dyDescent="0.45">
      <c r="A230" s="96" t="s">
        <v>143</v>
      </c>
      <c r="B230" s="105">
        <v>49.895735187044458</v>
      </c>
      <c r="C230" s="105">
        <v>48.977673955395439</v>
      </c>
      <c r="D230" s="105">
        <v>48.687917795194217</v>
      </c>
      <c r="E230" s="105">
        <v>47.017632571148745</v>
      </c>
      <c r="F230" s="105">
        <v>47.066939560614607</v>
      </c>
      <c r="G230" s="105">
        <v>45.315995323123936</v>
      </c>
      <c r="H230" s="105">
        <v>43.709464626141639</v>
      </c>
      <c r="I230" s="105">
        <v>43.621530510613447</v>
      </c>
      <c r="J230" s="105">
        <v>42.561895550944676</v>
      </c>
      <c r="K230" s="105">
        <v>41.611549988108791</v>
      </c>
      <c r="L230" s="105">
        <v>41.507267306097404</v>
      </c>
      <c r="M230" s="105">
        <v>41.345826563969396</v>
      </c>
      <c r="N230" s="105">
        <v>40.833097567415784</v>
      </c>
      <c r="O230" s="105">
        <v>40.169222103864975</v>
      </c>
      <c r="P230" s="105">
        <v>38.449453300425155</v>
      </c>
      <c r="Q230" s="105">
        <v>37.72555748731525</v>
      </c>
      <c r="R230" s="105">
        <v>37.673592747413323</v>
      </c>
      <c r="S230" s="105">
        <v>37.130563203900074</v>
      </c>
      <c r="T230" s="105">
        <v>35.172223767516996</v>
      </c>
      <c r="U230" s="105">
        <v>34.325478698049714</v>
      </c>
      <c r="V230" s="105">
        <v>34.027512092041263</v>
      </c>
      <c r="W230" s="105">
        <v>33.985196655045129</v>
      </c>
      <c r="X230" s="105">
        <v>33.388914336092114</v>
      </c>
      <c r="Y230" s="105">
        <v>33.242427397173849</v>
      </c>
      <c r="Z230" s="105">
        <v>33.131695242998028</v>
      </c>
      <c r="AA230" s="105">
        <v>33.071516050578737</v>
      </c>
      <c r="AB230" s="105">
        <v>33.019729249726971</v>
      </c>
      <c r="AC230" s="105">
        <v>32.967537990201727</v>
      </c>
      <c r="AD230" s="105">
        <v>32.92008744290986</v>
      </c>
      <c r="AE230" s="105">
        <v>32.689932439069786</v>
      </c>
      <c r="AF230" s="105">
        <v>32.531169389999086</v>
      </c>
      <c r="AG230" s="105">
        <v>32.489815615983268</v>
      </c>
      <c r="AH230" s="105">
        <v>32.164592002369766</v>
      </c>
      <c r="AI230" s="105">
        <v>32.015991136265647</v>
      </c>
      <c r="AJ230" s="105">
        <v>31.770693000654695</v>
      </c>
      <c r="AK230" s="105">
        <v>31.643592565704537</v>
      </c>
      <c r="AL230" s="105">
        <v>31.604100247775911</v>
      </c>
      <c r="AM230" s="105">
        <v>31.370141332993509</v>
      </c>
      <c r="AN230" s="105">
        <v>31.185508916281918</v>
      </c>
      <c r="AO230" s="105">
        <v>30.890499703095642</v>
      </c>
      <c r="AP230" s="105">
        <v>30.472261589670296</v>
      </c>
      <c r="AQ230" s="105">
        <v>30.036447863896925</v>
      </c>
      <c r="AR230" s="105">
        <v>29.475405691932352</v>
      </c>
      <c r="AS230" s="105">
        <v>28.925450119607881</v>
      </c>
      <c r="AT230" s="105">
        <v>28.666243731040083</v>
      </c>
      <c r="AU230" s="105">
        <v>28.664555278590793</v>
      </c>
      <c r="AV230" s="105">
        <v>28.558041630013214</v>
      </c>
      <c r="AW230" s="105">
        <v>28.080944965043809</v>
      </c>
      <c r="AX230" s="105">
        <v>28.073949025438498</v>
      </c>
      <c r="AY230" s="105">
        <v>27.842766554830153</v>
      </c>
      <c r="AZ230" s="105">
        <v>27.657346777560964</v>
      </c>
    </row>
    <row r="231" spans="1:52" ht="12" customHeight="1" x14ac:dyDescent="0.45">
      <c r="A231" s="98" t="s">
        <v>146</v>
      </c>
      <c r="B231" s="106">
        <v>2.7009408186464157</v>
      </c>
      <c r="C231" s="106">
        <v>2.6574995281746649</v>
      </c>
      <c r="D231" s="106">
        <v>2.6406894758132275</v>
      </c>
      <c r="E231" s="106">
        <v>2.556289832593944</v>
      </c>
      <c r="F231" s="106">
        <v>2.5562936076308751</v>
      </c>
      <c r="G231" s="106">
        <v>2.4620674497209296</v>
      </c>
      <c r="H231" s="106">
        <v>2.3698700564234332</v>
      </c>
      <c r="I231" s="106">
        <v>2.3699255783929001</v>
      </c>
      <c r="J231" s="106">
        <v>2.3077248848197844</v>
      </c>
      <c r="K231" s="106">
        <v>2.2494295308790231</v>
      </c>
      <c r="L231" s="106">
        <v>2.2443110312857502</v>
      </c>
      <c r="M231" s="106">
        <v>2.2164858031961532</v>
      </c>
      <c r="N231" s="106">
        <v>2.2002900595715627</v>
      </c>
      <c r="O231" s="106">
        <v>2.1780388013071876</v>
      </c>
      <c r="P231" s="106">
        <v>2.0748979137794858</v>
      </c>
      <c r="Q231" s="106">
        <v>2.046176757828607</v>
      </c>
      <c r="R231" s="106">
        <v>2.0543485800555858</v>
      </c>
      <c r="S231" s="106">
        <v>2.0486259552467727</v>
      </c>
      <c r="T231" s="106">
        <v>2.0306319193856881</v>
      </c>
      <c r="U231" s="106">
        <v>2.0053106938396872</v>
      </c>
      <c r="V231" s="106">
        <v>1.9888872587675552</v>
      </c>
      <c r="W231" s="106">
        <v>1.9869012182446588</v>
      </c>
      <c r="X231" s="106">
        <v>1.9843650584199892</v>
      </c>
      <c r="Y231" s="106">
        <v>1.9736228248475545</v>
      </c>
      <c r="Z231" s="106">
        <v>1.9683952383360139</v>
      </c>
      <c r="AA231" s="106">
        <v>1.9612159977221622</v>
      </c>
      <c r="AB231" s="106">
        <v>1.9584694260947113</v>
      </c>
      <c r="AC231" s="106">
        <v>1.9569483382457342</v>
      </c>
      <c r="AD231" s="106">
        <v>1.955959108557968</v>
      </c>
      <c r="AE231" s="106">
        <v>1.9509738404424464</v>
      </c>
      <c r="AF231" s="106">
        <v>1.9498400570543626</v>
      </c>
      <c r="AG231" s="106">
        <v>1.946335683865297</v>
      </c>
      <c r="AH231" s="106">
        <v>1.9435598345016096</v>
      </c>
      <c r="AI231" s="106">
        <v>1.9370975056541087</v>
      </c>
      <c r="AJ231" s="106">
        <v>1.9353793436822611</v>
      </c>
      <c r="AK231" s="106">
        <v>1.9334054386021293</v>
      </c>
      <c r="AL231" s="106">
        <v>1.9321570958503356</v>
      </c>
      <c r="AM231" s="106">
        <v>1.9280419832150424</v>
      </c>
      <c r="AN231" s="106">
        <v>1.926308226197881</v>
      </c>
      <c r="AO231" s="106">
        <v>1.9208755398332311</v>
      </c>
      <c r="AP231" s="106">
        <v>1.9153016672559404</v>
      </c>
      <c r="AQ231" s="106">
        <v>1.9066687881817086</v>
      </c>
      <c r="AR231" s="106">
        <v>1.9004709095078314</v>
      </c>
      <c r="AS231" s="106">
        <v>1.8891472780389462</v>
      </c>
      <c r="AT231" s="106">
        <v>1.8873314326254647</v>
      </c>
      <c r="AU231" s="106">
        <v>1.8854144704689029</v>
      </c>
      <c r="AV231" s="106">
        <v>1.8833454972557266</v>
      </c>
      <c r="AW231" s="106">
        <v>1.8770924526834247</v>
      </c>
      <c r="AX231" s="106">
        <v>1.8753144458351181</v>
      </c>
      <c r="AY231" s="106">
        <v>1.8715187491832685</v>
      </c>
      <c r="AZ231" s="106">
        <v>1.8679504677858427</v>
      </c>
    </row>
    <row r="232" spans="1:52" ht="12" customHeight="1" x14ac:dyDescent="0.45">
      <c r="A232" s="139" t="s">
        <v>133</v>
      </c>
      <c r="B232" s="101">
        <v>55.623860821065165</v>
      </c>
      <c r="C232" s="101">
        <v>52.648942128656032</v>
      </c>
      <c r="D232" s="101">
        <v>55.325460827223914</v>
      </c>
      <c r="E232" s="101">
        <v>48.319322301481748</v>
      </c>
      <c r="F232" s="101">
        <v>49.880047245741835</v>
      </c>
      <c r="G232" s="101">
        <v>45.788405323896363</v>
      </c>
      <c r="H232" s="101">
        <v>46.363828129446567</v>
      </c>
      <c r="I232" s="101">
        <v>47.94191831241821</v>
      </c>
      <c r="J232" s="101">
        <v>44.328287769774427</v>
      </c>
      <c r="K232" s="101">
        <v>43.176792654475364</v>
      </c>
      <c r="L232" s="101">
        <v>42.398164588134016</v>
      </c>
      <c r="M232" s="101">
        <v>43.534076486607383</v>
      </c>
      <c r="N232" s="101">
        <v>42.886632587473578</v>
      </c>
      <c r="O232" s="101">
        <v>42.969729059472016</v>
      </c>
      <c r="P232" s="101">
        <v>41.363129962054749</v>
      </c>
      <c r="Q232" s="101">
        <v>41.286034185111049</v>
      </c>
      <c r="R232" s="101">
        <v>41.369231218673264</v>
      </c>
      <c r="S232" s="101">
        <v>41.045280531235278</v>
      </c>
      <c r="T232" s="101">
        <v>39.933566210989987</v>
      </c>
      <c r="U232" s="101">
        <v>39.029814954834535</v>
      </c>
      <c r="V232" s="101">
        <v>38.708240160480614</v>
      </c>
      <c r="W232" s="101">
        <v>38.437270638877493</v>
      </c>
      <c r="X232" s="101">
        <v>37.933206717276775</v>
      </c>
      <c r="Y232" s="101">
        <v>37.172961161565404</v>
      </c>
      <c r="Z232" s="101">
        <v>36.869915345753512</v>
      </c>
      <c r="AA232" s="101">
        <v>36.238517668866194</v>
      </c>
      <c r="AB232" s="101">
        <v>36.151269344994958</v>
      </c>
      <c r="AC232" s="101">
        <v>35.907950612139146</v>
      </c>
      <c r="AD232" s="101">
        <v>35.652036507993493</v>
      </c>
      <c r="AE232" s="101">
        <v>35.453958174247269</v>
      </c>
      <c r="AF232" s="101">
        <v>35.158225538927873</v>
      </c>
      <c r="AG232" s="101">
        <v>35.037740668976305</v>
      </c>
      <c r="AH232" s="101">
        <v>34.668560274568044</v>
      </c>
      <c r="AI232" s="101">
        <v>34.394384842787112</v>
      </c>
      <c r="AJ232" s="101">
        <v>34.045430532726925</v>
      </c>
      <c r="AK232" s="101">
        <v>33.853348033519723</v>
      </c>
      <c r="AL232" s="101">
        <v>33.799543470440952</v>
      </c>
      <c r="AM232" s="101">
        <v>33.601683607877504</v>
      </c>
      <c r="AN232" s="101">
        <v>33.43684671309083</v>
      </c>
      <c r="AO232" s="101">
        <v>33.319589976333447</v>
      </c>
      <c r="AP232" s="101">
        <v>33.199818458925954</v>
      </c>
      <c r="AQ232" s="101">
        <v>33.102006353410069</v>
      </c>
      <c r="AR232" s="101">
        <v>32.937021124588654</v>
      </c>
      <c r="AS232" s="101">
        <v>32.66846867608772</v>
      </c>
      <c r="AT232" s="101">
        <v>32.442387991413931</v>
      </c>
      <c r="AU232" s="101">
        <v>32.231302590584626</v>
      </c>
      <c r="AV232" s="101">
        <v>32.097692258047481</v>
      </c>
      <c r="AW232" s="101">
        <v>31.820214653188067</v>
      </c>
      <c r="AX232" s="101">
        <v>31.571853856588877</v>
      </c>
      <c r="AY232" s="101">
        <v>31.364220868420894</v>
      </c>
      <c r="AZ232" s="101">
        <v>31.088912236698384</v>
      </c>
    </row>
    <row r="233" spans="1:52" ht="12" customHeight="1" x14ac:dyDescent="0.45">
      <c r="A233" s="69" t="s">
        <v>47</v>
      </c>
      <c r="B233" s="102">
        <v>0.38756878631914132</v>
      </c>
      <c r="C233" s="102">
        <v>0.37453056640146626</v>
      </c>
      <c r="D233" s="102">
        <v>0.38163374547280787</v>
      </c>
      <c r="E233" s="102">
        <v>0.34301804638573263</v>
      </c>
      <c r="F233" s="102">
        <v>0.34122789639036727</v>
      </c>
      <c r="G233" s="102">
        <v>0.32635009110172863</v>
      </c>
      <c r="H233" s="102">
        <v>0.32548326681031414</v>
      </c>
      <c r="I233" s="102">
        <v>0.3302735510094979</v>
      </c>
      <c r="J233" s="102">
        <v>0.31819622089219973</v>
      </c>
      <c r="K233" s="102">
        <v>0.30818823274082979</v>
      </c>
      <c r="L233" s="102">
        <v>0.30151353714127366</v>
      </c>
      <c r="M233" s="102">
        <v>0.30658439658244724</v>
      </c>
      <c r="N233" s="102">
        <v>0.29891509911494718</v>
      </c>
      <c r="O233" s="102">
        <v>0.29783523283543778</v>
      </c>
      <c r="P233" s="102">
        <v>0.28511780117786162</v>
      </c>
      <c r="Q233" s="102">
        <v>0.28279442119835518</v>
      </c>
      <c r="R233" s="102">
        <v>0.22778151294558122</v>
      </c>
      <c r="S233" s="102">
        <v>0.18054892106517889</v>
      </c>
      <c r="T233" s="102">
        <v>0.14020494865131758</v>
      </c>
      <c r="U233" s="102">
        <v>0.10835971033642498</v>
      </c>
      <c r="V233" s="102">
        <v>0.18811573832296741</v>
      </c>
      <c r="W233" s="102">
        <v>0.16532549731030777</v>
      </c>
      <c r="X233" s="102">
        <v>0.12541699113874538</v>
      </c>
      <c r="Y233" s="102">
        <v>0.12488102872770868</v>
      </c>
      <c r="Z233" s="102">
        <v>0.16589700247274153</v>
      </c>
      <c r="AA233" s="102">
        <v>0.14822665341845481</v>
      </c>
      <c r="AB233" s="102">
        <v>0.1483797444992847</v>
      </c>
      <c r="AC233" s="102">
        <v>0.13202909287227124</v>
      </c>
      <c r="AD233" s="102">
        <v>0.15855651524787109</v>
      </c>
      <c r="AE233" s="102">
        <v>0.14291531548748776</v>
      </c>
      <c r="AF233" s="102">
        <v>0.15238077477151696</v>
      </c>
      <c r="AG233" s="102">
        <v>0.15452890992374088</v>
      </c>
      <c r="AH233" s="102">
        <v>0.15922425038669302</v>
      </c>
      <c r="AI233" s="102">
        <v>0.1701392143776124</v>
      </c>
      <c r="AJ233" s="102">
        <v>0.17500293332414507</v>
      </c>
      <c r="AK233" s="102">
        <v>0.17429606674779638</v>
      </c>
      <c r="AL233" s="102">
        <v>0.17279327363396402</v>
      </c>
      <c r="AM233" s="102">
        <v>0.17115613686850095</v>
      </c>
      <c r="AN233" s="102">
        <v>0.17316587703876007</v>
      </c>
      <c r="AO233" s="102">
        <v>0.171186385248844</v>
      </c>
      <c r="AP233" s="102">
        <v>0.17105791826978517</v>
      </c>
      <c r="AQ233" s="102">
        <v>0.16933337021038342</v>
      </c>
      <c r="AR233" s="102">
        <v>0.1691078749617631</v>
      </c>
      <c r="AS233" s="102">
        <v>0.1704067762596185</v>
      </c>
      <c r="AT233" s="102">
        <v>0.16912178063528305</v>
      </c>
      <c r="AU233" s="102">
        <v>0.16922626148731601</v>
      </c>
      <c r="AV233" s="102">
        <v>0.16856129464608627</v>
      </c>
      <c r="AW233" s="102">
        <v>0.16729890662302616</v>
      </c>
      <c r="AX233" s="102">
        <v>0.16832225403229556</v>
      </c>
      <c r="AY233" s="102">
        <v>0.16642500465062068</v>
      </c>
      <c r="AZ233" s="102">
        <v>0.16648191601837553</v>
      </c>
    </row>
    <row r="234" spans="1:52" ht="12" customHeight="1" x14ac:dyDescent="0.45">
      <c r="A234" s="77" t="s">
        <v>48</v>
      </c>
      <c r="B234" s="103">
        <v>0.29447402279306933</v>
      </c>
      <c r="C234" s="103">
        <v>0.28460454873370244</v>
      </c>
      <c r="D234" s="103">
        <v>0.28995003854397638</v>
      </c>
      <c r="E234" s="103">
        <v>0.26057237838338682</v>
      </c>
      <c r="F234" s="103">
        <v>0.25926049870840318</v>
      </c>
      <c r="G234" s="103">
        <v>0.24797556732425594</v>
      </c>
      <c r="H234" s="103">
        <v>0.24732945641821366</v>
      </c>
      <c r="I234" s="103">
        <v>0.25093627983416572</v>
      </c>
      <c r="J234" s="103">
        <v>0.24172516571128996</v>
      </c>
      <c r="K234" s="103">
        <v>0.23412459082196829</v>
      </c>
      <c r="L234" s="103">
        <v>0.22905018008881586</v>
      </c>
      <c r="M234" s="103">
        <v>0.23290305034145825</v>
      </c>
      <c r="N234" s="103">
        <v>0.22708189169222867</v>
      </c>
      <c r="O234" s="103">
        <v>0.22628754668049872</v>
      </c>
      <c r="P234" s="103">
        <v>0.2166204098924745</v>
      </c>
      <c r="Q234" s="103">
        <v>0.21491724160440176</v>
      </c>
      <c r="R234" s="103">
        <v>0.21483034770204584</v>
      </c>
      <c r="S234" s="103">
        <v>0.21412111584808519</v>
      </c>
      <c r="T234" s="103">
        <v>0.21256656545084798</v>
      </c>
      <c r="U234" s="103">
        <v>0.21100092496314057</v>
      </c>
      <c r="V234" s="103">
        <v>0.20889769608313394</v>
      </c>
      <c r="W234" s="103">
        <v>0.20754543066077152</v>
      </c>
      <c r="X234" s="103">
        <v>0.20614533229873039</v>
      </c>
      <c r="Y234" s="103">
        <v>0.20189054242488605</v>
      </c>
      <c r="Z234" s="103">
        <v>0.20017031754113512</v>
      </c>
      <c r="AA234" s="103">
        <v>0.19644542159853029</v>
      </c>
      <c r="AB234" s="103">
        <v>0.19612356682724064</v>
      </c>
      <c r="AC234" s="103">
        <v>0.19488300299671776</v>
      </c>
      <c r="AD234" s="103">
        <v>0.19246733985860265</v>
      </c>
      <c r="AE234" s="103">
        <v>0.19192992708202392</v>
      </c>
      <c r="AF234" s="103">
        <v>0.19040213979566897</v>
      </c>
      <c r="AG234" s="103">
        <v>0.18904589766928748</v>
      </c>
      <c r="AH234" s="103">
        <v>0.18758788866505666</v>
      </c>
      <c r="AI234" s="103">
        <v>0.18405464817128528</v>
      </c>
      <c r="AJ234" s="103">
        <v>0.18266791985539202</v>
      </c>
      <c r="AK234" s="103">
        <v>0.18003766958010317</v>
      </c>
      <c r="AL234" s="103">
        <v>0.17961564683371242</v>
      </c>
      <c r="AM234" s="103">
        <v>0.1783631593553042</v>
      </c>
      <c r="AN234" s="103">
        <v>0.17587000633257924</v>
      </c>
      <c r="AO234" s="103">
        <v>0.17514394120905341</v>
      </c>
      <c r="AP234" s="103">
        <v>0.17330322940878945</v>
      </c>
      <c r="AQ234" s="103">
        <v>0.17178061690337837</v>
      </c>
      <c r="AR234" s="103">
        <v>0.17002585679365922</v>
      </c>
      <c r="AS234" s="103">
        <v>0.16626904824286914</v>
      </c>
      <c r="AT234" s="103">
        <v>0.16458829824599516</v>
      </c>
      <c r="AU234" s="103">
        <v>0.1618284560177207</v>
      </c>
      <c r="AV234" s="103">
        <v>0.16118416758587656</v>
      </c>
      <c r="AW234" s="103">
        <v>0.15986841025666698</v>
      </c>
      <c r="AX234" s="103">
        <v>0.15739184614777293</v>
      </c>
      <c r="AY234" s="103">
        <v>0.15655929848320788</v>
      </c>
      <c r="AZ234" s="103">
        <v>0.15492389003456916</v>
      </c>
    </row>
    <row r="235" spans="1:52" ht="12" customHeight="1" x14ac:dyDescent="0.45">
      <c r="A235" s="77" t="s">
        <v>51</v>
      </c>
      <c r="B235" s="103">
        <v>0.39833702360316653</v>
      </c>
      <c r="C235" s="103">
        <v>0.38496220915539014</v>
      </c>
      <c r="D235" s="103">
        <v>0.39222697512451943</v>
      </c>
      <c r="E235" s="103">
        <v>0.35251230801137456</v>
      </c>
      <c r="F235" s="103">
        <v>0.35070595250141384</v>
      </c>
      <c r="G235" s="103">
        <v>0.33542811596028371</v>
      </c>
      <c r="H235" s="103">
        <v>0.33454589110051886</v>
      </c>
      <c r="I235" s="103">
        <v>0.3394464671609087</v>
      </c>
      <c r="J235" s="103">
        <v>0.32700941896041469</v>
      </c>
      <c r="K235" s="103">
        <v>0.31672578231474058</v>
      </c>
      <c r="L235" s="103">
        <v>0.3098635597108208</v>
      </c>
      <c r="M235" s="103">
        <v>0.31507533669443821</v>
      </c>
      <c r="N235" s="103">
        <v>0.30719709422486269</v>
      </c>
      <c r="O235" s="103">
        <v>0.30610537943697502</v>
      </c>
      <c r="P235" s="103">
        <v>0.29303151012845891</v>
      </c>
      <c r="Q235" s="103">
        <v>0.29068673597355943</v>
      </c>
      <c r="R235" s="103">
        <v>0.29045814170208328</v>
      </c>
      <c r="S235" s="103">
        <v>0.28932845490985526</v>
      </c>
      <c r="T235" s="103">
        <v>0.28747933831455652</v>
      </c>
      <c r="U235" s="103">
        <v>0.28617840008335382</v>
      </c>
      <c r="V235" s="103">
        <v>0.28368923412031166</v>
      </c>
      <c r="W235" s="103">
        <v>0.28178583135643037</v>
      </c>
      <c r="X235" s="103">
        <v>0.2794641614130845</v>
      </c>
      <c r="Y235" s="103">
        <v>0.27321948082546071</v>
      </c>
      <c r="Z235" s="103">
        <v>0.27024565791206312</v>
      </c>
      <c r="AA235" s="103">
        <v>0.26410490154219263</v>
      </c>
      <c r="AB235" s="103">
        <v>0.26351698527582684</v>
      </c>
      <c r="AC235" s="103">
        <v>0.26108534779677134</v>
      </c>
      <c r="AD235" s="103">
        <v>0.25545826883410278</v>
      </c>
      <c r="AE235" s="103">
        <v>0.2542142684484574</v>
      </c>
      <c r="AF235" s="103">
        <v>0.25040876390865352</v>
      </c>
      <c r="AG235" s="103">
        <v>0.24753761693308929</v>
      </c>
      <c r="AH235" s="103">
        <v>0.24421253962560241</v>
      </c>
      <c r="AI235" s="103">
        <v>0.23705809816306422</v>
      </c>
      <c r="AJ235" s="103">
        <v>0.23429926832636055</v>
      </c>
      <c r="AK235" s="103">
        <v>0.22962166590613056</v>
      </c>
      <c r="AL235" s="103">
        <v>0.22890481387142905</v>
      </c>
      <c r="AM235" s="103">
        <v>0.22715437005610772</v>
      </c>
      <c r="AN235" s="103">
        <v>0.22382045261740297</v>
      </c>
      <c r="AO235" s="103">
        <v>0.22300093894704001</v>
      </c>
      <c r="AP235" s="103">
        <v>0.22116837114094062</v>
      </c>
      <c r="AQ235" s="103">
        <v>0.21982756734810022</v>
      </c>
      <c r="AR235" s="103">
        <v>0.21843067350444115</v>
      </c>
      <c r="AS235" s="103">
        <v>0.21563890468981803</v>
      </c>
      <c r="AT235" s="103">
        <v>0.21451791950408772</v>
      </c>
      <c r="AU235" s="103">
        <v>0.21279716409825827</v>
      </c>
      <c r="AV235" s="103">
        <v>0.21240629497911342</v>
      </c>
      <c r="AW235" s="103">
        <v>0.21165920477396696</v>
      </c>
      <c r="AX235" s="103">
        <v>0.21030646377157591</v>
      </c>
      <c r="AY235" s="103">
        <v>0.20983452347691012</v>
      </c>
      <c r="AZ235" s="103">
        <v>0.20898760890477938</v>
      </c>
    </row>
    <row r="236" spans="1:52" ht="12" customHeight="1" x14ac:dyDescent="0.45">
      <c r="A236" s="77" t="s">
        <v>52</v>
      </c>
      <c r="B236" s="103">
        <v>0.55193377855724479</v>
      </c>
      <c r="C236" s="103">
        <v>0.53331383876083838</v>
      </c>
      <c r="D236" s="103">
        <v>0.54350233741018406</v>
      </c>
      <c r="E236" s="103">
        <v>0.4885631505044582</v>
      </c>
      <c r="F236" s="103">
        <v>0.48594545492138097</v>
      </c>
      <c r="G236" s="103">
        <v>0.46473090161739261</v>
      </c>
      <c r="H236" s="103">
        <v>0.46347876239164842</v>
      </c>
      <c r="I236" s="103">
        <v>0.47034705205958194</v>
      </c>
      <c r="J236" s="103">
        <v>0.45319707009466581</v>
      </c>
      <c r="K236" s="103">
        <v>0.43893984854896878</v>
      </c>
      <c r="L236" s="103">
        <v>0.42943869866541623</v>
      </c>
      <c r="M236" s="103">
        <v>0.43666001327972132</v>
      </c>
      <c r="N236" s="103">
        <v>0.42572978666816008</v>
      </c>
      <c r="O236" s="103">
        <v>0.4241549484952345</v>
      </c>
      <c r="P236" s="103">
        <v>0.40605046086031987</v>
      </c>
      <c r="Q236" s="103">
        <v>0.4026537722284701</v>
      </c>
      <c r="R236" s="103">
        <v>0.40232047386523845</v>
      </c>
      <c r="S236" s="103">
        <v>0.40087758609749957</v>
      </c>
      <c r="T236" s="103">
        <v>0.39813409592686411</v>
      </c>
      <c r="U236" s="103">
        <v>0.39568479745407992</v>
      </c>
      <c r="V236" s="103">
        <v>0.39203718996336939</v>
      </c>
      <c r="W236" s="103">
        <v>0.38963719347709008</v>
      </c>
      <c r="X236" s="103">
        <v>0.38666216594903791</v>
      </c>
      <c r="Y236" s="103">
        <v>0.37901343866815851</v>
      </c>
      <c r="Z236" s="103">
        <v>0.37534323604591624</v>
      </c>
      <c r="AA236" s="103">
        <v>0.36801713138439979</v>
      </c>
      <c r="AB236" s="103">
        <v>0.36733594035351341</v>
      </c>
      <c r="AC236" s="103">
        <v>0.36450257808404929</v>
      </c>
      <c r="AD236" s="103">
        <v>0.35834385168861599</v>
      </c>
      <c r="AE236" s="103">
        <v>0.35708630620065929</v>
      </c>
      <c r="AF236" s="103">
        <v>0.35330451739745206</v>
      </c>
      <c r="AG236" s="103">
        <v>0.35067097988965262</v>
      </c>
      <c r="AH236" s="103">
        <v>0.34767287017295956</v>
      </c>
      <c r="AI236" s="103">
        <v>0.34199972921209315</v>
      </c>
      <c r="AJ236" s="103">
        <v>0.33966976380890845</v>
      </c>
      <c r="AK236" s="103">
        <v>0.33612368484485339</v>
      </c>
      <c r="AL236" s="103">
        <v>0.33554270419094695</v>
      </c>
      <c r="AM236" s="103">
        <v>0.33417590342909431</v>
      </c>
      <c r="AN236" s="103">
        <v>0.33183234140848966</v>
      </c>
      <c r="AO236" s="103">
        <v>0.33129076471930052</v>
      </c>
      <c r="AP236" s="103">
        <v>0.32999552372370772</v>
      </c>
      <c r="AQ236" s="103">
        <v>0.32897663187722942</v>
      </c>
      <c r="AR236" s="103">
        <v>0.32793334694566956</v>
      </c>
      <c r="AS236" s="103">
        <v>0.32569319874032859</v>
      </c>
      <c r="AT236" s="103">
        <v>0.32474148635589739</v>
      </c>
      <c r="AU236" s="103">
        <v>0.32331246819466308</v>
      </c>
      <c r="AV236" s="103">
        <v>0.32293462257037509</v>
      </c>
      <c r="AW236" s="103">
        <v>0.3222203653461076</v>
      </c>
      <c r="AX236" s="103">
        <v>0.32091319072224728</v>
      </c>
      <c r="AY236" s="103">
        <v>0.32039128630110947</v>
      </c>
      <c r="AZ236" s="103">
        <v>0.31952532546816914</v>
      </c>
    </row>
    <row r="237" spans="1:52" ht="12" customHeight="1" x14ac:dyDescent="0.45">
      <c r="A237" s="79" t="s">
        <v>53</v>
      </c>
      <c r="B237" s="104">
        <v>0.28370878483068879</v>
      </c>
      <c r="C237" s="104">
        <v>0.2741758047773537</v>
      </c>
      <c r="D237" s="104">
        <v>0.27935976213553637</v>
      </c>
      <c r="E237" s="104">
        <v>0.25108077077920038</v>
      </c>
      <c r="F237" s="104">
        <v>0.24978508325685522</v>
      </c>
      <c r="G237" s="104">
        <v>0.23890006818419832</v>
      </c>
      <c r="H237" s="104">
        <v>0.2382693512656395</v>
      </c>
      <c r="I237" s="104">
        <v>0.24176591955715226</v>
      </c>
      <c r="J237" s="104">
        <v>0.23291442969903045</v>
      </c>
      <c r="K237" s="104">
        <v>0.22558942588948075</v>
      </c>
      <c r="L237" s="104">
        <v>0.22070249047603141</v>
      </c>
      <c r="M237" s="104">
        <v>0.22441448242907039</v>
      </c>
      <c r="N237" s="104">
        <v>0.21880220949136517</v>
      </c>
      <c r="O237" s="104">
        <v>0.21801970489732961</v>
      </c>
      <c r="P237" s="104">
        <v>0.20870890729705224</v>
      </c>
      <c r="Q237" s="104">
        <v>0.20702711583700353</v>
      </c>
      <c r="R237" s="104">
        <v>0.20690916671444393</v>
      </c>
      <c r="S237" s="104">
        <v>0.20624574292726552</v>
      </c>
      <c r="T237" s="104">
        <v>0.20513946111512377</v>
      </c>
      <c r="U237" s="104">
        <v>0.20416062767174156</v>
      </c>
      <c r="V237" s="104">
        <v>0.20256520147973736</v>
      </c>
      <c r="W237" s="104">
        <v>0.20141991111098259</v>
      </c>
      <c r="X237" s="104">
        <v>0.19993100114622106</v>
      </c>
      <c r="Y237" s="104">
        <v>0.19559868766740476</v>
      </c>
      <c r="Z237" s="104">
        <v>0.19348774875721889</v>
      </c>
      <c r="AA237" s="104">
        <v>0.18899925468889958</v>
      </c>
      <c r="AB237" s="104">
        <v>0.18848130567232826</v>
      </c>
      <c r="AC237" s="104">
        <v>0.18647697545061043</v>
      </c>
      <c r="AD237" s="104">
        <v>0.18171198509526462</v>
      </c>
      <c r="AE237" s="104">
        <v>0.18065072423968059</v>
      </c>
      <c r="AF237" s="104">
        <v>0.17745938200185743</v>
      </c>
      <c r="AG237" s="104">
        <v>0.17514399037545872</v>
      </c>
      <c r="AH237" s="104">
        <v>0.17255563918081815</v>
      </c>
      <c r="AI237" s="104">
        <v>0.16717155876832096</v>
      </c>
      <c r="AJ237" s="104">
        <v>0.16518856963391068</v>
      </c>
      <c r="AK237" s="104">
        <v>0.16199242929001101</v>
      </c>
      <c r="AL237" s="104">
        <v>0.16153665830614655</v>
      </c>
      <c r="AM237" s="104">
        <v>0.1604679556052348</v>
      </c>
      <c r="AN237" s="104">
        <v>0.15857181604277579</v>
      </c>
      <c r="AO237" s="104">
        <v>0.15812115046697273</v>
      </c>
      <c r="AP237" s="104">
        <v>0.15714006437186273</v>
      </c>
      <c r="AQ237" s="104">
        <v>0.15641184629999191</v>
      </c>
      <c r="AR237" s="104">
        <v>0.15564215216575064</v>
      </c>
      <c r="AS237" s="104">
        <v>0.15410698747243812</v>
      </c>
      <c r="AT237" s="104">
        <v>0.15347155061100659</v>
      </c>
      <c r="AU237" s="104">
        <v>0.15250777348259292</v>
      </c>
      <c r="AV237" s="104">
        <v>0.15227382645750115</v>
      </c>
      <c r="AW237" s="104">
        <v>0.15182231540282393</v>
      </c>
      <c r="AX237" s="104">
        <v>0.15100049446344155</v>
      </c>
      <c r="AY237" s="104">
        <v>0.15069442547105308</v>
      </c>
      <c r="AZ237" s="104">
        <v>0.15014758125002903</v>
      </c>
    </row>
    <row r="238" spans="1:52" ht="12" customHeight="1" x14ac:dyDescent="0.45">
      <c r="A238" s="96" t="s">
        <v>147</v>
      </c>
      <c r="B238" s="105">
        <v>2.4987923436991508</v>
      </c>
      <c r="C238" s="105">
        <v>2.3494897292727375</v>
      </c>
      <c r="D238" s="105">
        <v>2.6399548586592108</v>
      </c>
      <c r="E238" s="105">
        <v>2.1586473716527927</v>
      </c>
      <c r="F238" s="105">
        <v>2.2544652822711067</v>
      </c>
      <c r="G238" s="105">
        <v>2.1022209884791132</v>
      </c>
      <c r="H238" s="105">
        <v>2.286079880814361</v>
      </c>
      <c r="I238" s="105">
        <v>2.3344007120422425</v>
      </c>
      <c r="J238" s="105">
        <v>2.0343203554759</v>
      </c>
      <c r="K238" s="105">
        <v>2.0894247257607153</v>
      </c>
      <c r="L238" s="105">
        <v>1.9673099812581656</v>
      </c>
      <c r="M238" s="105">
        <v>1.9348039473463903</v>
      </c>
      <c r="N238" s="105">
        <v>1.9685647621363005</v>
      </c>
      <c r="O238" s="105">
        <v>1.9123156226660716</v>
      </c>
      <c r="P238" s="105">
        <v>1.8466075313219119</v>
      </c>
      <c r="Q238" s="105">
        <v>1.7941480849696381</v>
      </c>
      <c r="R238" s="105">
        <v>1.7933407444686096</v>
      </c>
      <c r="S238" s="105">
        <v>1.7939604610022937</v>
      </c>
      <c r="T238" s="105">
        <v>1.7828657314846792</v>
      </c>
      <c r="U238" s="105">
        <v>1.7613912851480242</v>
      </c>
      <c r="V238" s="105">
        <v>1.7487559861777822</v>
      </c>
      <c r="W238" s="105">
        <v>1.7422514928693176</v>
      </c>
      <c r="X238" s="105">
        <v>1.7349022325176937</v>
      </c>
      <c r="Y238" s="105">
        <v>1.722710327905693</v>
      </c>
      <c r="Z238" s="105">
        <v>1.7165746332263172</v>
      </c>
      <c r="AA238" s="105">
        <v>1.7084068139400499</v>
      </c>
      <c r="AB238" s="105">
        <v>1.7051220716014261</v>
      </c>
      <c r="AC238" s="105">
        <v>1.7011782649403131</v>
      </c>
      <c r="AD238" s="105">
        <v>1.6968989654651421</v>
      </c>
      <c r="AE238" s="105">
        <v>1.6956692459115885</v>
      </c>
      <c r="AF238" s="105">
        <v>1.691702649027149</v>
      </c>
      <c r="AG238" s="105">
        <v>1.6889399676097798</v>
      </c>
      <c r="AH238" s="105">
        <v>1.685449975994231</v>
      </c>
      <c r="AI238" s="105">
        <v>1.6842597535167461</v>
      </c>
      <c r="AJ238" s="105">
        <v>1.6802682986316233</v>
      </c>
      <c r="AK238" s="105">
        <v>1.6749877363205037</v>
      </c>
      <c r="AL238" s="105">
        <v>1.6736432397682408</v>
      </c>
      <c r="AM238" s="105">
        <v>1.6665941185321178</v>
      </c>
      <c r="AN238" s="105">
        <v>1.6640779704892832</v>
      </c>
      <c r="AO238" s="105">
        <v>1.658591271429495</v>
      </c>
      <c r="AP238" s="105">
        <v>1.6563591028621405</v>
      </c>
      <c r="AQ238" s="105">
        <v>1.6522138514354945</v>
      </c>
      <c r="AR238" s="105">
        <v>1.6463309754743736</v>
      </c>
      <c r="AS238" s="105">
        <v>1.6432575855021574</v>
      </c>
      <c r="AT238" s="105">
        <v>1.6383383342778073</v>
      </c>
      <c r="AU238" s="105">
        <v>1.6357451055699717</v>
      </c>
      <c r="AV238" s="105">
        <v>1.6314535062003483</v>
      </c>
      <c r="AW238" s="105">
        <v>1.6285548397762371</v>
      </c>
      <c r="AX238" s="105">
        <v>1.6221411685420024</v>
      </c>
      <c r="AY238" s="105">
        <v>1.6194517607527579</v>
      </c>
      <c r="AZ238" s="105">
        <v>1.6136543810600552</v>
      </c>
    </row>
    <row r="239" spans="1:52" ht="12" customHeight="1" x14ac:dyDescent="0.45">
      <c r="A239" s="96" t="s">
        <v>148</v>
      </c>
      <c r="B239" s="105">
        <v>8.4833898890488992</v>
      </c>
      <c r="C239" s="105">
        <v>8.0802910904772141</v>
      </c>
      <c r="D239" s="105">
        <v>8.1613144709237613</v>
      </c>
      <c r="E239" s="105">
        <v>7.3958396892096001</v>
      </c>
      <c r="F239" s="105">
        <v>7.5596738200961235</v>
      </c>
      <c r="G239" s="105">
        <v>6.9184969880883607</v>
      </c>
      <c r="H239" s="105">
        <v>6.6970205797960283</v>
      </c>
      <c r="I239" s="105">
        <v>6.9646141692805701</v>
      </c>
      <c r="J239" s="105">
        <v>6.784948709047014</v>
      </c>
      <c r="K239" s="105">
        <v>6.3736844712626342</v>
      </c>
      <c r="L239" s="105">
        <v>6.4690883725922177</v>
      </c>
      <c r="M239" s="105">
        <v>6.7902969412433434</v>
      </c>
      <c r="N239" s="105">
        <v>6.54803261591245</v>
      </c>
      <c r="O239" s="105">
        <v>6.6811187868367412</v>
      </c>
      <c r="P239" s="105">
        <v>6.3729759316027614</v>
      </c>
      <c r="Q239" s="105">
        <v>6.3859959207744641</v>
      </c>
      <c r="R239" s="105">
        <v>6.4058567760945202</v>
      </c>
      <c r="S239" s="105">
        <v>6.3832118081608016</v>
      </c>
      <c r="T239" s="105">
        <v>6.2481587170185726</v>
      </c>
      <c r="U239" s="105">
        <v>6.120292453761615</v>
      </c>
      <c r="V239" s="105">
        <v>6.0597235046141416</v>
      </c>
      <c r="W239" s="105">
        <v>6.0207959782431324</v>
      </c>
      <c r="X239" s="105">
        <v>5.9474312921506698</v>
      </c>
      <c r="Y239" s="105">
        <v>5.8260925512235877</v>
      </c>
      <c r="Z239" s="105">
        <v>5.7673066124027654</v>
      </c>
      <c r="AA239" s="105">
        <v>5.6637499871285915</v>
      </c>
      <c r="AB239" s="105">
        <v>5.6454162432453421</v>
      </c>
      <c r="AC239" s="105">
        <v>5.6033873302817048</v>
      </c>
      <c r="AD239" s="105">
        <v>5.538228220416312</v>
      </c>
      <c r="AE239" s="105">
        <v>5.5097254325404847</v>
      </c>
      <c r="AF239" s="105">
        <v>5.4494676835287779</v>
      </c>
      <c r="AG239" s="105">
        <v>5.4229934068523376</v>
      </c>
      <c r="AH239" s="105">
        <v>5.3561180249628766</v>
      </c>
      <c r="AI239" s="105">
        <v>5.2961273766741304</v>
      </c>
      <c r="AJ239" s="105">
        <v>5.2365402541225494</v>
      </c>
      <c r="AK239" s="105">
        <v>5.2041298286922171</v>
      </c>
      <c r="AL239" s="105">
        <v>5.1918224985888886</v>
      </c>
      <c r="AM239" s="105">
        <v>5.1628395357393364</v>
      </c>
      <c r="AN239" s="105">
        <v>5.1370749037359884</v>
      </c>
      <c r="AO239" s="105">
        <v>5.1124960622348645</v>
      </c>
      <c r="AP239" s="105">
        <v>5.0888326809719153</v>
      </c>
      <c r="AQ239" s="105">
        <v>5.0635237331006522</v>
      </c>
      <c r="AR239" s="105">
        <v>5.025528171501179</v>
      </c>
      <c r="AS239" s="105">
        <v>4.9484214395407591</v>
      </c>
      <c r="AT239" s="105">
        <v>4.9041093919883441</v>
      </c>
      <c r="AU239" s="105">
        <v>4.8384491219421362</v>
      </c>
      <c r="AV239" s="105">
        <v>4.8138387241967937</v>
      </c>
      <c r="AW239" s="105">
        <v>4.7576945031516242</v>
      </c>
      <c r="AX239" s="105">
        <v>4.6909947622864356</v>
      </c>
      <c r="AY239" s="105">
        <v>4.6596904232503622</v>
      </c>
      <c r="AZ239" s="105">
        <v>4.608180009158942</v>
      </c>
    </row>
    <row r="240" spans="1:52" ht="12" customHeight="1" x14ac:dyDescent="0.45">
      <c r="A240" s="96" t="s">
        <v>152</v>
      </c>
      <c r="B240" s="105">
        <v>36.270677185729511</v>
      </c>
      <c r="C240" s="105">
        <v>34.242501461378239</v>
      </c>
      <c r="D240" s="105">
        <v>36.143466325253833</v>
      </c>
      <c r="E240" s="105">
        <v>31.457669343462168</v>
      </c>
      <c r="F240" s="105">
        <v>32.598993084013678</v>
      </c>
      <c r="G240" s="105">
        <v>29.830557942510243</v>
      </c>
      <c r="H240" s="105">
        <v>30.41018336470529</v>
      </c>
      <c r="I240" s="105">
        <v>31.498330939262466</v>
      </c>
      <c r="J240" s="105">
        <v>28.789890621901296</v>
      </c>
      <c r="K240" s="105">
        <v>28.20706224908842</v>
      </c>
      <c r="L240" s="105">
        <v>27.580994281892693</v>
      </c>
      <c r="M240" s="105">
        <v>28.273964284590537</v>
      </c>
      <c r="N240" s="105">
        <v>27.928504522293299</v>
      </c>
      <c r="O240" s="105">
        <v>27.90526716871533</v>
      </c>
      <c r="P240" s="105">
        <v>26.962019152125677</v>
      </c>
      <c r="Q240" s="105">
        <v>27.019864004770323</v>
      </c>
      <c r="R240" s="105">
        <v>27.127765899276323</v>
      </c>
      <c r="S240" s="105">
        <v>26.877047536158567</v>
      </c>
      <c r="T240" s="105">
        <v>26.024726466945744</v>
      </c>
      <c r="U240" s="105">
        <v>25.377298387726785</v>
      </c>
      <c r="V240" s="105">
        <v>25.104368386566424</v>
      </c>
      <c r="W240" s="105">
        <v>24.930627402093126</v>
      </c>
      <c r="X240" s="105">
        <v>24.598230264231329</v>
      </c>
      <c r="Y240" s="105">
        <v>24.063382388615796</v>
      </c>
      <c r="Z240" s="105">
        <v>23.831880403067018</v>
      </c>
      <c r="AA240" s="105">
        <v>23.406499544336008</v>
      </c>
      <c r="AB240" s="105">
        <v>23.350134945174329</v>
      </c>
      <c r="AC240" s="105">
        <v>23.196837399107171</v>
      </c>
      <c r="AD240" s="105">
        <v>23.028370141436866</v>
      </c>
      <c r="AE240" s="105">
        <v>22.89366968384526</v>
      </c>
      <c r="AF240" s="105">
        <v>22.687696139646004</v>
      </c>
      <c r="AG240" s="105">
        <v>22.619877679269386</v>
      </c>
      <c r="AH240" s="105">
        <v>22.356781904811921</v>
      </c>
      <c r="AI240" s="105">
        <v>22.196405022187449</v>
      </c>
      <c r="AJ240" s="105">
        <v>21.944585510302719</v>
      </c>
      <c r="AK240" s="105">
        <v>21.840554739457367</v>
      </c>
      <c r="AL240" s="105">
        <v>21.811992106953227</v>
      </c>
      <c r="AM240" s="105">
        <v>21.682467380517952</v>
      </c>
      <c r="AN240" s="105">
        <v>21.588492760396857</v>
      </c>
      <c r="AO240" s="105">
        <v>21.518994520506322</v>
      </c>
      <c r="AP240" s="105">
        <v>21.457591209665949</v>
      </c>
      <c r="AQ240" s="105">
        <v>21.415175123761102</v>
      </c>
      <c r="AR240" s="105">
        <v>21.332250667292332</v>
      </c>
      <c r="AS240" s="105">
        <v>21.202217529171932</v>
      </c>
      <c r="AT240" s="105">
        <v>21.06515584606726</v>
      </c>
      <c r="AU240" s="105">
        <v>20.963365612812282</v>
      </c>
      <c r="AV240" s="105">
        <v>20.876456558266561</v>
      </c>
      <c r="AW240" s="105">
        <v>20.694027101405027</v>
      </c>
      <c r="AX240" s="105">
        <v>20.55996487358372</v>
      </c>
      <c r="AY240" s="105">
        <v>20.413309889974371</v>
      </c>
      <c r="AZ240" s="105">
        <v>20.232532208040279</v>
      </c>
    </row>
    <row r="241" spans="1:52" ht="12" customHeight="1" x14ac:dyDescent="0.45">
      <c r="A241" s="98" t="s">
        <v>155</v>
      </c>
      <c r="B241" s="106">
        <v>6.4549790064842982</v>
      </c>
      <c r="C241" s="106">
        <v>6.1250728796990872</v>
      </c>
      <c r="D241" s="106">
        <v>6.4940523137000783</v>
      </c>
      <c r="E241" s="106">
        <v>5.6114192430930361</v>
      </c>
      <c r="F241" s="106">
        <v>5.7799901735825099</v>
      </c>
      <c r="G241" s="106">
        <v>5.3237446606307888</v>
      </c>
      <c r="H241" s="106">
        <v>5.3614375761445565</v>
      </c>
      <c r="I241" s="106">
        <v>5.5118032222116193</v>
      </c>
      <c r="J241" s="106">
        <v>5.1460857779926155</v>
      </c>
      <c r="K241" s="106">
        <v>4.9830533280476148</v>
      </c>
      <c r="L241" s="106">
        <v>4.8902034863085788</v>
      </c>
      <c r="M241" s="106">
        <v>5.0193740340999771</v>
      </c>
      <c r="N241" s="106">
        <v>4.9638046059399583</v>
      </c>
      <c r="O241" s="106">
        <v>4.9986246689083984</v>
      </c>
      <c r="P241" s="106">
        <v>4.7719982576482316</v>
      </c>
      <c r="Q241" s="106">
        <v>4.6879468877548316</v>
      </c>
      <c r="R241" s="106">
        <v>4.6999681559044166</v>
      </c>
      <c r="S241" s="106">
        <v>4.6999389050657312</v>
      </c>
      <c r="T241" s="106">
        <v>4.634290886082284</v>
      </c>
      <c r="U241" s="106">
        <v>4.5654483676893669</v>
      </c>
      <c r="V241" s="106">
        <v>4.5200872231527445</v>
      </c>
      <c r="W241" s="106">
        <v>4.4978819017563314</v>
      </c>
      <c r="X241" s="106">
        <v>4.4550232764312652</v>
      </c>
      <c r="Y241" s="106">
        <v>4.3861727155067127</v>
      </c>
      <c r="Z241" s="106">
        <v>4.349009734328332</v>
      </c>
      <c r="AA241" s="106">
        <v>4.2940679608290644</v>
      </c>
      <c r="AB241" s="106">
        <v>4.2867585423456678</v>
      </c>
      <c r="AC241" s="106">
        <v>4.2675706206095407</v>
      </c>
      <c r="AD241" s="106">
        <v>4.2420012199507209</v>
      </c>
      <c r="AE241" s="106">
        <v>4.2280972704916273</v>
      </c>
      <c r="AF241" s="106">
        <v>4.2054034888507852</v>
      </c>
      <c r="AG241" s="106">
        <v>4.1890022204535731</v>
      </c>
      <c r="AH241" s="106">
        <v>4.1589571807678807</v>
      </c>
      <c r="AI241" s="106">
        <v>4.1171694417164071</v>
      </c>
      <c r="AJ241" s="106">
        <v>4.0872080147213206</v>
      </c>
      <c r="AK241" s="106">
        <v>4.0516042126807381</v>
      </c>
      <c r="AL241" s="106">
        <v>4.0436925282944038</v>
      </c>
      <c r="AM241" s="106">
        <v>4.0184650477738604</v>
      </c>
      <c r="AN241" s="106">
        <v>3.9839405850286989</v>
      </c>
      <c r="AO241" s="106">
        <v>3.9707649415715558</v>
      </c>
      <c r="AP241" s="106">
        <v>3.944370358510862</v>
      </c>
      <c r="AQ241" s="106">
        <v>3.9247636124737397</v>
      </c>
      <c r="AR241" s="106">
        <v>3.8917714059494877</v>
      </c>
      <c r="AS241" s="106">
        <v>3.8424572064677958</v>
      </c>
      <c r="AT241" s="106">
        <v>3.8083433837282543</v>
      </c>
      <c r="AU241" s="106">
        <v>3.7740706269796878</v>
      </c>
      <c r="AV241" s="106">
        <v>3.7585832631448217</v>
      </c>
      <c r="AW241" s="106">
        <v>3.7270690064525915</v>
      </c>
      <c r="AX241" s="106">
        <v>3.6908188030393805</v>
      </c>
      <c r="AY241" s="106">
        <v>3.6678642560605028</v>
      </c>
      <c r="AZ241" s="106">
        <v>3.634479316763187</v>
      </c>
    </row>
    <row r="242" spans="1:52" ht="12" customHeight="1" x14ac:dyDescent="0.45">
      <c r="A242" s="139" t="s">
        <v>158</v>
      </c>
      <c r="B242" s="101">
        <v>287.34652841152996</v>
      </c>
      <c r="C242" s="101">
        <v>281.24112537589048</v>
      </c>
      <c r="D242" s="101">
        <v>276.66818120377064</v>
      </c>
      <c r="E242" s="101">
        <v>272.22122290551982</v>
      </c>
      <c r="F242" s="101">
        <v>270.03492999063673</v>
      </c>
      <c r="G242" s="101">
        <v>262.831734015108</v>
      </c>
      <c r="H242" s="101">
        <v>254.48657401408005</v>
      </c>
      <c r="I242" s="101">
        <v>257.31710362622874</v>
      </c>
      <c r="J242" s="101">
        <v>249.81268136007733</v>
      </c>
      <c r="K242" s="101">
        <v>242.73457798336568</v>
      </c>
      <c r="L242" s="101">
        <v>238.32860166189781</v>
      </c>
      <c r="M242" s="101">
        <v>232.36130478689151</v>
      </c>
      <c r="N242" s="101">
        <v>226.61835744333868</v>
      </c>
      <c r="O242" s="101">
        <v>217.01792445991401</v>
      </c>
      <c r="P242" s="101">
        <v>209.64493754783314</v>
      </c>
      <c r="Q242" s="101">
        <v>207.95573411845663</v>
      </c>
      <c r="R242" s="101">
        <v>209.42359755261882</v>
      </c>
      <c r="S242" s="101">
        <v>210.23664504767748</v>
      </c>
      <c r="T242" s="101">
        <v>206.75268049087572</v>
      </c>
      <c r="U242" s="101">
        <v>202.90908098473412</v>
      </c>
      <c r="V242" s="101">
        <v>201.75169797711709</v>
      </c>
      <c r="W242" s="101">
        <v>201.31793141084157</v>
      </c>
      <c r="X242" s="101">
        <v>199.49277197580784</v>
      </c>
      <c r="Y242" s="101">
        <v>197.9716915680319</v>
      </c>
      <c r="Z242" s="101">
        <v>197.22408445500699</v>
      </c>
      <c r="AA242" s="101">
        <v>195.95540805266356</v>
      </c>
      <c r="AB242" s="101">
        <v>194.86419921710822</v>
      </c>
      <c r="AC242" s="101">
        <v>193.61655753279524</v>
      </c>
      <c r="AD242" s="101">
        <v>192.89809049965572</v>
      </c>
      <c r="AE242" s="101">
        <v>191.30557276680534</v>
      </c>
      <c r="AF242" s="101">
        <v>189.62962880455279</v>
      </c>
      <c r="AG242" s="101">
        <v>188.64678916919291</v>
      </c>
      <c r="AH242" s="101">
        <v>186.8534115651793</v>
      </c>
      <c r="AI242" s="101">
        <v>186.02475194869041</v>
      </c>
      <c r="AJ242" s="101">
        <v>184.4420987947247</v>
      </c>
      <c r="AK242" s="101">
        <v>183.16710488983688</v>
      </c>
      <c r="AL242" s="101">
        <v>182.40631091685185</v>
      </c>
      <c r="AM242" s="101">
        <v>180.97625792559001</v>
      </c>
      <c r="AN242" s="101">
        <v>179.59033148288779</v>
      </c>
      <c r="AO242" s="101">
        <v>178.3050366690324</v>
      </c>
      <c r="AP242" s="101">
        <v>177.27644323897695</v>
      </c>
      <c r="AQ242" s="101">
        <v>176.40611233802744</v>
      </c>
      <c r="AR242" s="101">
        <v>174.96985215289499</v>
      </c>
      <c r="AS242" s="101">
        <v>173.84468298005783</v>
      </c>
      <c r="AT242" s="101">
        <v>172.43297066079833</v>
      </c>
      <c r="AU242" s="101">
        <v>171.94870325327111</v>
      </c>
      <c r="AV242" s="101">
        <v>170.62367955448383</v>
      </c>
      <c r="AW242" s="101">
        <v>168.76321454147552</v>
      </c>
      <c r="AX242" s="101">
        <v>167.68592130471839</v>
      </c>
      <c r="AY242" s="101">
        <v>165.9396303047825</v>
      </c>
      <c r="AZ242" s="101">
        <v>164.22560139304238</v>
      </c>
    </row>
    <row r="243" spans="1:52" ht="12" customHeight="1" x14ac:dyDescent="0.45">
      <c r="A243" s="69" t="s">
        <v>47</v>
      </c>
      <c r="B243" s="102">
        <v>2.3586618662289109</v>
      </c>
      <c r="C243" s="102">
        <v>2.3326851652371152</v>
      </c>
      <c r="D243" s="102">
        <v>2.3017674202991794</v>
      </c>
      <c r="E243" s="102">
        <v>2.2622101910649208</v>
      </c>
      <c r="F243" s="102">
        <v>2.2554871208123597</v>
      </c>
      <c r="G243" s="102">
        <v>2.1936824488553914</v>
      </c>
      <c r="H243" s="102">
        <v>2.1151308922348671</v>
      </c>
      <c r="I243" s="102">
        <v>2.1378557699771688</v>
      </c>
      <c r="J243" s="102">
        <v>2.0604886431331377</v>
      </c>
      <c r="K243" s="102">
        <v>1.9946373505859849</v>
      </c>
      <c r="L243" s="102">
        <v>1.9603615093822711</v>
      </c>
      <c r="M243" s="102">
        <v>1.9215057847620172</v>
      </c>
      <c r="N243" s="102">
        <v>1.8694960628151103</v>
      </c>
      <c r="O243" s="102">
        <v>1.7947444068681095</v>
      </c>
      <c r="P243" s="102">
        <v>1.7172977298047498</v>
      </c>
      <c r="Q243" s="102">
        <v>1.7052303568396439</v>
      </c>
      <c r="R243" s="102">
        <v>1.3879936405666644</v>
      </c>
      <c r="S243" s="102">
        <v>1.1173068668668054</v>
      </c>
      <c r="T243" s="102">
        <v>0.8801138438659214</v>
      </c>
      <c r="U243" s="102">
        <v>0.68818089279160255</v>
      </c>
      <c r="V243" s="102">
        <v>1.1597057332359693</v>
      </c>
      <c r="W243" s="102">
        <v>0.87993024491238425</v>
      </c>
      <c r="X243" s="102">
        <v>0.84094226223119561</v>
      </c>
      <c r="Y243" s="102">
        <v>0.63670587475968921</v>
      </c>
      <c r="Z243" s="102">
        <v>0.94646722696380814</v>
      </c>
      <c r="AA243" s="102">
        <v>0.65180811636747993</v>
      </c>
      <c r="AB243" s="102">
        <v>0.51296978864178333</v>
      </c>
      <c r="AC243" s="102">
        <v>0.46230559135694715</v>
      </c>
      <c r="AD243" s="102">
        <v>0.72691848052484309</v>
      </c>
      <c r="AE243" s="102">
        <v>0.58284926017848426</v>
      </c>
      <c r="AF243" s="102">
        <v>0.64208064215129446</v>
      </c>
      <c r="AG243" s="102">
        <v>0.68817365619623427</v>
      </c>
      <c r="AH243" s="102">
        <v>0.74352891091233653</v>
      </c>
      <c r="AI243" s="102">
        <v>0.74019334362024769</v>
      </c>
      <c r="AJ243" s="102">
        <v>0.79118699309797103</v>
      </c>
      <c r="AK243" s="102">
        <v>0.86459566875691651</v>
      </c>
      <c r="AL243" s="102">
        <v>0.91030288088773825</v>
      </c>
      <c r="AM243" s="102">
        <v>0.96365761621699875</v>
      </c>
      <c r="AN243" s="102">
        <v>1.0052937807462656</v>
      </c>
      <c r="AO243" s="102">
        <v>1.0006472686740098</v>
      </c>
      <c r="AP243" s="102">
        <v>0.99834638917560048</v>
      </c>
      <c r="AQ243" s="102">
        <v>0.99963584780528536</v>
      </c>
      <c r="AR243" s="102">
        <v>0.99699502417782015</v>
      </c>
      <c r="AS243" s="102">
        <v>0.99287243189850727</v>
      </c>
      <c r="AT243" s="102">
        <v>0.99154855129725428</v>
      </c>
      <c r="AU243" s="102">
        <v>0.98806962834878942</v>
      </c>
      <c r="AV243" s="102">
        <v>0.98246416426965633</v>
      </c>
      <c r="AW243" s="102">
        <v>0.97898958232889211</v>
      </c>
      <c r="AX243" s="102">
        <v>0.97689420838542895</v>
      </c>
      <c r="AY243" s="102">
        <v>0.97339876544605808</v>
      </c>
      <c r="AZ243" s="102">
        <v>0.96540235442153677</v>
      </c>
    </row>
    <row r="244" spans="1:52" ht="12" customHeight="1" x14ac:dyDescent="0.45">
      <c r="A244" s="77" t="s">
        <v>48</v>
      </c>
      <c r="B244" s="103">
        <v>2.1356585342074292</v>
      </c>
      <c r="C244" s="103">
        <v>2.1120294191364737</v>
      </c>
      <c r="D244" s="103">
        <v>2.0833738550947443</v>
      </c>
      <c r="E244" s="103">
        <v>2.0467049760181464</v>
      </c>
      <c r="F244" s="103">
        <v>2.0411071594986683</v>
      </c>
      <c r="G244" s="103">
        <v>1.9851483990093033</v>
      </c>
      <c r="H244" s="103">
        <v>1.9139908459582435</v>
      </c>
      <c r="I244" s="103">
        <v>1.9338000548890681</v>
      </c>
      <c r="J244" s="103">
        <v>1.8642383401151785</v>
      </c>
      <c r="K244" s="103">
        <v>1.8053766211216293</v>
      </c>
      <c r="L244" s="103">
        <v>1.7741185899099676</v>
      </c>
      <c r="M244" s="103">
        <v>1.7388945183679021</v>
      </c>
      <c r="N244" s="103">
        <v>1.6919668646540544</v>
      </c>
      <c r="O244" s="103">
        <v>1.6233809807303337</v>
      </c>
      <c r="P244" s="103">
        <v>1.55445005721497</v>
      </c>
      <c r="Q244" s="103">
        <v>1.5429821476599481</v>
      </c>
      <c r="R244" s="103">
        <v>1.5465832803122772</v>
      </c>
      <c r="S244" s="103">
        <v>1.5467820883180918</v>
      </c>
      <c r="T244" s="103">
        <v>1.5353982297846687</v>
      </c>
      <c r="U244" s="103">
        <v>1.521661515934269</v>
      </c>
      <c r="V244" s="103">
        <v>1.5078145107333079</v>
      </c>
      <c r="W244" s="103">
        <v>1.5046557299302272</v>
      </c>
      <c r="X244" s="103">
        <v>1.4947556128801038</v>
      </c>
      <c r="Y244" s="103">
        <v>1.48080956663256</v>
      </c>
      <c r="Z244" s="103">
        <v>1.4691724675035975</v>
      </c>
      <c r="AA244" s="103">
        <v>1.4548412003539406</v>
      </c>
      <c r="AB244" s="103">
        <v>1.4389816931903605</v>
      </c>
      <c r="AC244" s="103">
        <v>1.4205382890710414</v>
      </c>
      <c r="AD244" s="103">
        <v>1.4084256066810454</v>
      </c>
      <c r="AE244" s="103">
        <v>1.3949970154946825</v>
      </c>
      <c r="AF244" s="103">
        <v>1.3787137603470341</v>
      </c>
      <c r="AG244" s="103">
        <v>1.3675076487669418</v>
      </c>
      <c r="AH244" s="103">
        <v>1.356606316687206</v>
      </c>
      <c r="AI244" s="103">
        <v>1.351149795945721</v>
      </c>
      <c r="AJ244" s="103">
        <v>1.3380497635801241</v>
      </c>
      <c r="AK244" s="103">
        <v>1.32255941099765</v>
      </c>
      <c r="AL244" s="103">
        <v>1.3106900995133137</v>
      </c>
      <c r="AM244" s="103">
        <v>1.2961908867639678</v>
      </c>
      <c r="AN244" s="103">
        <v>1.2810936658127576</v>
      </c>
      <c r="AO244" s="103">
        <v>1.2650096423864055</v>
      </c>
      <c r="AP244" s="103">
        <v>1.2533369593425199</v>
      </c>
      <c r="AQ244" s="103">
        <v>1.2396112462931395</v>
      </c>
      <c r="AR244" s="103">
        <v>1.2216938278937512</v>
      </c>
      <c r="AS244" s="103">
        <v>1.2089904091733208</v>
      </c>
      <c r="AT244" s="103">
        <v>1.1948151302907104</v>
      </c>
      <c r="AU244" s="103">
        <v>1.1883714420262479</v>
      </c>
      <c r="AV244" s="103">
        <v>1.1741435136470924</v>
      </c>
      <c r="AW244" s="103">
        <v>1.1576217559162805</v>
      </c>
      <c r="AX244" s="103">
        <v>1.144680573415094</v>
      </c>
      <c r="AY244" s="103">
        <v>1.1294588402247991</v>
      </c>
      <c r="AZ244" s="103">
        <v>1.1144386509238842</v>
      </c>
    </row>
    <row r="245" spans="1:52" ht="12" customHeight="1" x14ac:dyDescent="0.45">
      <c r="A245" s="77" t="s">
        <v>51</v>
      </c>
      <c r="B245" s="103">
        <v>2.4277265444875757</v>
      </c>
      <c r="C245" s="103">
        <v>2.4009258344394713</v>
      </c>
      <c r="D245" s="103">
        <v>2.3687164001095482</v>
      </c>
      <c r="E245" s="103">
        <v>2.3275030537785391</v>
      </c>
      <c r="F245" s="103">
        <v>2.3208693244019822</v>
      </c>
      <c r="G245" s="103">
        <v>2.2572563889087078</v>
      </c>
      <c r="H245" s="103">
        <v>2.1763855824035656</v>
      </c>
      <c r="I245" s="103">
        <v>2.1993274611045917</v>
      </c>
      <c r="J245" s="103">
        <v>2.1199817140739308</v>
      </c>
      <c r="K245" s="103">
        <v>2.0526485487646888</v>
      </c>
      <c r="L245" s="103">
        <v>2.0172387984860505</v>
      </c>
      <c r="M245" s="103">
        <v>1.9772207642811794</v>
      </c>
      <c r="N245" s="103">
        <v>1.9237844220994513</v>
      </c>
      <c r="O245" s="103">
        <v>1.8463168308027964</v>
      </c>
      <c r="P245" s="103">
        <v>1.767300036633831</v>
      </c>
      <c r="Q245" s="103">
        <v>1.7545628028702867</v>
      </c>
      <c r="R245" s="103">
        <v>1.7533701019707677</v>
      </c>
      <c r="S245" s="103">
        <v>1.7526186691258812</v>
      </c>
      <c r="T245" s="103">
        <v>1.7416280081581312</v>
      </c>
      <c r="U245" s="103">
        <v>1.729024441558545</v>
      </c>
      <c r="V245" s="103">
        <v>1.7131397277568958</v>
      </c>
      <c r="W245" s="103">
        <v>1.7089841038661848</v>
      </c>
      <c r="X245" s="103">
        <v>1.6960150360128381</v>
      </c>
      <c r="Y245" s="103">
        <v>1.6764818578608998</v>
      </c>
      <c r="Z245" s="103">
        <v>1.6593675097109835</v>
      </c>
      <c r="AA245" s="103">
        <v>1.6369535103076656</v>
      </c>
      <c r="AB245" s="103">
        <v>1.6099362655970575</v>
      </c>
      <c r="AC245" s="103">
        <v>1.579457872114389</v>
      </c>
      <c r="AD245" s="103">
        <v>1.5634951056728039</v>
      </c>
      <c r="AE245" s="103">
        <v>1.5412617822708614</v>
      </c>
      <c r="AF245" s="103">
        <v>1.5113562274061501</v>
      </c>
      <c r="AG245" s="103">
        <v>1.4891745214286773</v>
      </c>
      <c r="AH245" s="103">
        <v>1.4657396495612536</v>
      </c>
      <c r="AI245" s="103">
        <v>1.4565360221426311</v>
      </c>
      <c r="AJ245" s="103">
        <v>1.4347426391269016</v>
      </c>
      <c r="AK245" s="103">
        <v>1.4100476924230414</v>
      </c>
      <c r="AL245" s="103">
        <v>1.3921212410891319</v>
      </c>
      <c r="AM245" s="103">
        <v>1.3721928242654609</v>
      </c>
      <c r="AN245" s="103">
        <v>1.3530699328202753</v>
      </c>
      <c r="AO245" s="103">
        <v>1.335151766496951</v>
      </c>
      <c r="AP245" s="103">
        <v>1.3238483521306645</v>
      </c>
      <c r="AQ245" s="103">
        <v>1.3122987425880037</v>
      </c>
      <c r="AR245" s="103">
        <v>1.2988328106953173</v>
      </c>
      <c r="AS245" s="103">
        <v>1.2901118128382232</v>
      </c>
      <c r="AT245" s="103">
        <v>1.2814166478923326</v>
      </c>
      <c r="AU245" s="103">
        <v>1.2776680848728554</v>
      </c>
      <c r="AV245" s="103">
        <v>1.2700962618895284</v>
      </c>
      <c r="AW245" s="103">
        <v>1.2619191207081408</v>
      </c>
      <c r="AX245" s="103">
        <v>1.2557272974521714</v>
      </c>
      <c r="AY245" s="103">
        <v>1.2486770479788425</v>
      </c>
      <c r="AZ245" s="103">
        <v>1.2420118993550935</v>
      </c>
    </row>
    <row r="246" spans="1:52" ht="12" customHeight="1" x14ac:dyDescent="0.45">
      <c r="A246" s="77" t="s">
        <v>52</v>
      </c>
      <c r="B246" s="103">
        <v>4.7405695530711123</v>
      </c>
      <c r="C246" s="103">
        <v>4.6884188286129884</v>
      </c>
      <c r="D246" s="103">
        <v>4.6266364362054482</v>
      </c>
      <c r="E246" s="103">
        <v>4.547593139904599</v>
      </c>
      <c r="F246" s="103">
        <v>4.5338157016622862</v>
      </c>
      <c r="G246" s="103">
        <v>4.4095958914108033</v>
      </c>
      <c r="H246" s="103">
        <v>4.2517363541507782</v>
      </c>
      <c r="I246" s="103">
        <v>4.2978253307408929</v>
      </c>
      <c r="J246" s="103">
        <v>4.1420630009486832</v>
      </c>
      <c r="K246" s="103">
        <v>4.0092980829030003</v>
      </c>
      <c r="L246" s="103">
        <v>3.9405292300750197</v>
      </c>
      <c r="M246" s="103">
        <v>3.8624575850352985</v>
      </c>
      <c r="N246" s="103">
        <v>3.7578363869635276</v>
      </c>
      <c r="O246" s="103">
        <v>3.6080844928902027</v>
      </c>
      <c r="P246" s="103">
        <v>3.4517818245435783</v>
      </c>
      <c r="Q246" s="103">
        <v>3.4278212569630044</v>
      </c>
      <c r="R246" s="103">
        <v>3.4242328853527026</v>
      </c>
      <c r="S246" s="103">
        <v>3.4245422044541245</v>
      </c>
      <c r="T246" s="103">
        <v>3.4008455592907181</v>
      </c>
      <c r="U246" s="103">
        <v>3.3711821611979849</v>
      </c>
      <c r="V246" s="103">
        <v>3.3375435540371088</v>
      </c>
      <c r="W246" s="103">
        <v>3.3301640876656355</v>
      </c>
      <c r="X246" s="103">
        <v>3.3076302428959128</v>
      </c>
      <c r="Y246" s="103">
        <v>3.2718628867414443</v>
      </c>
      <c r="Z246" s="103">
        <v>3.2420638930338206</v>
      </c>
      <c r="AA246" s="103">
        <v>3.2041911598487225</v>
      </c>
      <c r="AB246" s="103">
        <v>3.1592148630307451</v>
      </c>
      <c r="AC246" s="103">
        <v>3.1103981605184838</v>
      </c>
      <c r="AD246" s="103">
        <v>3.0881121558235196</v>
      </c>
      <c r="AE246" s="103">
        <v>3.0546663145601065</v>
      </c>
      <c r="AF246" s="103">
        <v>3.0102213588591624</v>
      </c>
      <c r="AG246" s="103">
        <v>2.977370829265614</v>
      </c>
      <c r="AH246" s="103">
        <v>2.9446624841768427</v>
      </c>
      <c r="AI246" s="103">
        <v>2.9321359208177666</v>
      </c>
      <c r="AJ246" s="103">
        <v>2.9041627303378674</v>
      </c>
      <c r="AK246" s="103">
        <v>2.8747591573953226</v>
      </c>
      <c r="AL246" s="103">
        <v>2.8544469407521604</v>
      </c>
      <c r="AM246" s="103">
        <v>2.8316692230034266</v>
      </c>
      <c r="AN246" s="103">
        <v>2.8115432506100864</v>
      </c>
      <c r="AO246" s="103">
        <v>2.7931436030989594</v>
      </c>
      <c r="AP246" s="103">
        <v>2.7814288541783796</v>
      </c>
      <c r="AQ246" s="103">
        <v>2.7698654520128216</v>
      </c>
      <c r="AR246" s="103">
        <v>2.7557380183761206</v>
      </c>
      <c r="AS246" s="103">
        <v>2.746362160604618</v>
      </c>
      <c r="AT246" s="103">
        <v>2.7361694682056021</v>
      </c>
      <c r="AU246" s="103">
        <v>2.7314201830126676</v>
      </c>
      <c r="AV246" s="103">
        <v>2.7219296392315253</v>
      </c>
      <c r="AW246" s="103">
        <v>2.7114996809624223</v>
      </c>
      <c r="AX246" s="103">
        <v>2.7030904883831695</v>
      </c>
      <c r="AY246" s="103">
        <v>2.6931114807850927</v>
      </c>
      <c r="AZ246" s="103">
        <v>2.6837096145673676</v>
      </c>
    </row>
    <row r="247" spans="1:52" ht="12" customHeight="1" x14ac:dyDescent="0.45">
      <c r="A247" s="79" t="s">
        <v>53</v>
      </c>
      <c r="B247" s="104">
        <v>1.8841866991335712</v>
      </c>
      <c r="C247" s="104">
        <v>1.8633997620486082</v>
      </c>
      <c r="D247" s="104">
        <v>1.8384833666564642</v>
      </c>
      <c r="E247" s="104">
        <v>1.806602503277835</v>
      </c>
      <c r="F247" s="104">
        <v>1.8013934568628014</v>
      </c>
      <c r="G247" s="104">
        <v>1.7520224123532271</v>
      </c>
      <c r="H247" s="104">
        <v>1.6892616944983274</v>
      </c>
      <c r="I247" s="104">
        <v>1.7071619927283237</v>
      </c>
      <c r="J247" s="104">
        <v>1.6455201824858505</v>
      </c>
      <c r="K247" s="104">
        <v>1.5931677311468304</v>
      </c>
      <c r="L247" s="104">
        <v>1.5657133656727966</v>
      </c>
      <c r="M247" s="104">
        <v>1.5346601009252385</v>
      </c>
      <c r="N247" s="104">
        <v>1.4931671706859613</v>
      </c>
      <c r="O247" s="104">
        <v>1.4331551604872466</v>
      </c>
      <c r="P247" s="104">
        <v>1.3716817623750648</v>
      </c>
      <c r="Q247" s="104">
        <v>1.3618631907881886</v>
      </c>
      <c r="R247" s="104">
        <v>1.3631926565805808</v>
      </c>
      <c r="S247" s="104">
        <v>1.3638499816668874</v>
      </c>
      <c r="T247" s="104">
        <v>1.356604005695953</v>
      </c>
      <c r="U247" s="104">
        <v>1.3475552760740173</v>
      </c>
      <c r="V247" s="104">
        <v>1.3371084749035549</v>
      </c>
      <c r="W247" s="104">
        <v>1.3344098086132916</v>
      </c>
      <c r="X247" s="104">
        <v>1.3252203651183454</v>
      </c>
      <c r="Y247" s="104">
        <v>1.3105206316176929</v>
      </c>
      <c r="Z247" s="104">
        <v>1.297186465306537</v>
      </c>
      <c r="AA247" s="104">
        <v>1.2793283675376081</v>
      </c>
      <c r="AB247" s="104">
        <v>1.2573263451931398</v>
      </c>
      <c r="AC247" s="104">
        <v>1.2322152063643721</v>
      </c>
      <c r="AD247" s="104">
        <v>1.2163598207946511</v>
      </c>
      <c r="AE247" s="104">
        <v>1.1967022339515734</v>
      </c>
      <c r="AF247" s="104">
        <v>1.1701975742830864</v>
      </c>
      <c r="AG247" s="104">
        <v>1.15056625768559</v>
      </c>
      <c r="AH247" s="104">
        <v>1.1298628816321388</v>
      </c>
      <c r="AI247" s="104">
        <v>1.1221451109258438</v>
      </c>
      <c r="AJ247" s="104">
        <v>1.1041232389320284</v>
      </c>
      <c r="AK247" s="104">
        <v>1.0843609759425266</v>
      </c>
      <c r="AL247" s="104">
        <v>1.0705958036371903</v>
      </c>
      <c r="AM247" s="104">
        <v>1.0560247491304069</v>
      </c>
      <c r="AN247" s="104">
        <v>1.0427003318269283</v>
      </c>
      <c r="AO247" s="104">
        <v>1.0308674506761939</v>
      </c>
      <c r="AP247" s="104">
        <v>1.0237362761273103</v>
      </c>
      <c r="AQ247" s="104">
        <v>1.0166477852285174</v>
      </c>
      <c r="AR247" s="104">
        <v>1.0084829642133595</v>
      </c>
      <c r="AS247" s="104">
        <v>1.0032215357401273</v>
      </c>
      <c r="AT247" s="104">
        <v>0.99784418652916751</v>
      </c>
      <c r="AU247" s="104">
        <v>0.9954683133440746</v>
      </c>
      <c r="AV247" s="104">
        <v>0.99065619825669371</v>
      </c>
      <c r="AW247" s="104">
        <v>0.98533975434770549</v>
      </c>
      <c r="AX247" s="104">
        <v>0.98118701345141812</v>
      </c>
      <c r="AY247" s="104">
        <v>0.9763222380837383</v>
      </c>
      <c r="AZ247" s="104">
        <v>0.9716599353144808</v>
      </c>
    </row>
    <row r="248" spans="1:52" ht="12" customHeight="1" x14ac:dyDescent="0.45">
      <c r="A248" s="96" t="s">
        <v>159</v>
      </c>
      <c r="B248" s="105">
        <v>213.93291359635549</v>
      </c>
      <c r="C248" s="105">
        <v>208.92596795412143</v>
      </c>
      <c r="D248" s="105">
        <v>203.88298845288122</v>
      </c>
      <c r="E248" s="105">
        <v>204.40754644571749</v>
      </c>
      <c r="F248" s="105">
        <v>200.68519323476622</v>
      </c>
      <c r="G248" s="105">
        <v>197.18023377900019</v>
      </c>
      <c r="H248" s="105">
        <v>187.69003797448508</v>
      </c>
      <c r="I248" s="105">
        <v>189.70267779142765</v>
      </c>
      <c r="J248" s="105">
        <v>185.63411918259584</v>
      </c>
      <c r="K248" s="105">
        <v>178.66412725217199</v>
      </c>
      <c r="L248" s="105">
        <v>177.3814715017634</v>
      </c>
      <c r="M248" s="105">
        <v>170.70532853455239</v>
      </c>
      <c r="N248" s="105">
        <v>167.07025292834234</v>
      </c>
      <c r="O248" s="105">
        <v>161.03152955698215</v>
      </c>
      <c r="P248" s="105">
        <v>154.61658120868552</v>
      </c>
      <c r="Q248" s="105">
        <v>152.10978635355315</v>
      </c>
      <c r="R248" s="105">
        <v>153.44464564382076</v>
      </c>
      <c r="S248" s="105">
        <v>154.38791723054032</v>
      </c>
      <c r="T248" s="105">
        <v>151.66081549355084</v>
      </c>
      <c r="U248" s="105">
        <v>148.55510326938173</v>
      </c>
      <c r="V248" s="105">
        <v>147.24809838680309</v>
      </c>
      <c r="W248" s="105">
        <v>147.13364322121242</v>
      </c>
      <c r="X248" s="105">
        <v>145.60471913787549</v>
      </c>
      <c r="Y248" s="105">
        <v>144.56675492586686</v>
      </c>
      <c r="Z248" s="105">
        <v>143.75452137915406</v>
      </c>
      <c r="AA248" s="105">
        <v>143.02738206468968</v>
      </c>
      <c r="AB248" s="105">
        <v>142.3548517287845</v>
      </c>
      <c r="AC248" s="105">
        <v>141.47037302183611</v>
      </c>
      <c r="AD248" s="105">
        <v>140.70782080767722</v>
      </c>
      <c r="AE248" s="105">
        <v>139.52651891425225</v>
      </c>
      <c r="AF248" s="105">
        <v>138.16748013128836</v>
      </c>
      <c r="AG248" s="105">
        <v>137.39659430120403</v>
      </c>
      <c r="AH248" s="105">
        <v>135.90025728826166</v>
      </c>
      <c r="AI248" s="105">
        <v>135.19910322812112</v>
      </c>
      <c r="AJ248" s="105">
        <v>133.86019376628542</v>
      </c>
      <c r="AK248" s="105">
        <v>132.81141178651748</v>
      </c>
      <c r="AL248" s="105">
        <v>132.19994633667312</v>
      </c>
      <c r="AM248" s="105">
        <v>131.01135264111846</v>
      </c>
      <c r="AN248" s="105">
        <v>129.86801317507133</v>
      </c>
      <c r="AO248" s="105">
        <v>128.84361309346932</v>
      </c>
      <c r="AP248" s="105">
        <v>127.96934217787397</v>
      </c>
      <c r="AQ248" s="105">
        <v>127.25288162810453</v>
      </c>
      <c r="AR248" s="105">
        <v>126.05703726738612</v>
      </c>
      <c r="AS248" s="105">
        <v>125.13200578043401</v>
      </c>
      <c r="AT248" s="105">
        <v>123.96484027653698</v>
      </c>
      <c r="AU248" s="105">
        <v>123.58901307722275</v>
      </c>
      <c r="AV248" s="105">
        <v>122.49910107598787</v>
      </c>
      <c r="AW248" s="105">
        <v>120.92971596902801</v>
      </c>
      <c r="AX248" s="105">
        <v>120.05529615508318</v>
      </c>
      <c r="AY248" s="105">
        <v>118.60376741799341</v>
      </c>
      <c r="AZ248" s="105">
        <v>117.19294362409299</v>
      </c>
    </row>
    <row r="249" spans="1:52" ht="12" customHeight="1" x14ac:dyDescent="0.45">
      <c r="A249" s="96" t="s">
        <v>162</v>
      </c>
      <c r="B249" s="105">
        <v>19.929879065582718</v>
      </c>
      <c r="C249" s="105">
        <v>19.63082403853068</v>
      </c>
      <c r="D249" s="105">
        <v>20.118044321753981</v>
      </c>
      <c r="E249" s="105">
        <v>18.013166175048347</v>
      </c>
      <c r="F249" s="105">
        <v>18.949172510118611</v>
      </c>
      <c r="G249" s="105">
        <v>17.631298192647794</v>
      </c>
      <c r="H249" s="105">
        <v>18.909652432721533</v>
      </c>
      <c r="I249" s="105">
        <v>19.101661482508014</v>
      </c>
      <c r="J249" s="105">
        <v>17.663534750947843</v>
      </c>
      <c r="K249" s="105">
        <v>18.078424090205221</v>
      </c>
      <c r="L249" s="105">
        <v>16.796292604104728</v>
      </c>
      <c r="M249" s="105">
        <v>17.519184040548424</v>
      </c>
      <c r="N249" s="105">
        <v>16.707326457345356</v>
      </c>
      <c r="O249" s="105">
        <v>15.647844288217183</v>
      </c>
      <c r="P249" s="105">
        <v>15.611450063468846</v>
      </c>
      <c r="Q249" s="105">
        <v>16.097625083528452</v>
      </c>
      <c r="R249" s="105">
        <v>16.254330196510821</v>
      </c>
      <c r="S249" s="105">
        <v>16.303436383665556</v>
      </c>
      <c r="T249" s="105">
        <v>16.239684478071993</v>
      </c>
      <c r="U249" s="105">
        <v>16.160663071587408</v>
      </c>
      <c r="V249" s="105">
        <v>16.095595734380744</v>
      </c>
      <c r="W249" s="105">
        <v>16.09303297396805</v>
      </c>
      <c r="X249" s="105">
        <v>16.059706131599324</v>
      </c>
      <c r="Y249" s="105">
        <v>16.000739998208424</v>
      </c>
      <c r="Z249" s="105">
        <v>15.95271977545876</v>
      </c>
      <c r="AA249" s="105">
        <v>15.902050031451044</v>
      </c>
      <c r="AB249" s="105">
        <v>15.836476386786767</v>
      </c>
      <c r="AC249" s="105">
        <v>15.765557975780377</v>
      </c>
      <c r="AD249" s="105">
        <v>15.721169516072367</v>
      </c>
      <c r="AE249" s="105">
        <v>15.678044085534408</v>
      </c>
      <c r="AF249" s="105">
        <v>15.610218905012923</v>
      </c>
      <c r="AG249" s="105">
        <v>15.561661671369976</v>
      </c>
      <c r="AH249" s="105">
        <v>15.515407028241265</v>
      </c>
      <c r="AI249" s="105">
        <v>15.494786063490098</v>
      </c>
      <c r="AJ249" s="105">
        <v>15.446682795183486</v>
      </c>
      <c r="AK249" s="105">
        <v>15.387543217131478</v>
      </c>
      <c r="AL249" s="105">
        <v>15.347637083444006</v>
      </c>
      <c r="AM249" s="105">
        <v>15.290258972331523</v>
      </c>
      <c r="AN249" s="105">
        <v>15.226607743927051</v>
      </c>
      <c r="AO249" s="105">
        <v>15.173259850397699</v>
      </c>
      <c r="AP249" s="105">
        <v>15.130362380414907</v>
      </c>
      <c r="AQ249" s="105">
        <v>15.084083437162098</v>
      </c>
      <c r="AR249" s="105">
        <v>15.007401328816837</v>
      </c>
      <c r="AS249" s="105">
        <v>14.945832925171901</v>
      </c>
      <c r="AT249" s="105">
        <v>14.873027068796766</v>
      </c>
      <c r="AU249" s="105">
        <v>14.85136231419774</v>
      </c>
      <c r="AV249" s="105">
        <v>14.795513121629002</v>
      </c>
      <c r="AW249" s="105">
        <v>14.723871632143313</v>
      </c>
      <c r="AX249" s="105">
        <v>14.669328193593433</v>
      </c>
      <c r="AY249" s="105">
        <v>14.598793203061227</v>
      </c>
      <c r="AZ249" s="105">
        <v>14.525408583268758</v>
      </c>
    </row>
    <row r="250" spans="1:52" ht="12" customHeight="1" x14ac:dyDescent="0.45">
      <c r="A250" s="96" t="s">
        <v>163</v>
      </c>
      <c r="B250" s="105">
        <v>22.15334815548162</v>
      </c>
      <c r="C250" s="105">
        <v>21.770139077843979</v>
      </c>
      <c r="D250" s="105">
        <v>21.496685248281846</v>
      </c>
      <c r="E250" s="105">
        <v>20.736609679897597</v>
      </c>
      <c r="F250" s="105">
        <v>20.539399088869501</v>
      </c>
      <c r="G250" s="105">
        <v>19.689953500252237</v>
      </c>
      <c r="H250" s="105">
        <v>18.867149913045385</v>
      </c>
      <c r="I250" s="105">
        <v>19.192234266153537</v>
      </c>
      <c r="J250" s="105">
        <v>18.921427614161914</v>
      </c>
      <c r="K250" s="105">
        <v>18.405381425975584</v>
      </c>
      <c r="L250" s="105">
        <v>17.90541496961011</v>
      </c>
      <c r="M250" s="105">
        <v>17.469550776083537</v>
      </c>
      <c r="N250" s="105">
        <v>17.196451234647757</v>
      </c>
      <c r="O250" s="105">
        <v>16.070176916526854</v>
      </c>
      <c r="P250" s="105">
        <v>15.624177885395936</v>
      </c>
      <c r="Q250" s="105">
        <v>15.591828236336269</v>
      </c>
      <c r="R250" s="105">
        <v>15.745383164553088</v>
      </c>
      <c r="S250" s="105">
        <v>15.79246532291466</v>
      </c>
      <c r="T250" s="105">
        <v>15.437552506680158</v>
      </c>
      <c r="U250" s="105">
        <v>15.092567763731633</v>
      </c>
      <c r="V250" s="105">
        <v>14.961741491203318</v>
      </c>
      <c r="W250" s="105">
        <v>14.944107932608224</v>
      </c>
      <c r="X250" s="105">
        <v>14.80384497438402</v>
      </c>
      <c r="Y250" s="105">
        <v>14.714566495982256</v>
      </c>
      <c r="Z250" s="105">
        <v>14.630240138465645</v>
      </c>
      <c r="AA250" s="105">
        <v>14.570796474570024</v>
      </c>
      <c r="AB250" s="105">
        <v>14.52450061509057</v>
      </c>
      <c r="AC250" s="105">
        <v>14.468166595554377</v>
      </c>
      <c r="AD250" s="105">
        <v>14.397594170902003</v>
      </c>
      <c r="AE250" s="105">
        <v>14.299158126697412</v>
      </c>
      <c r="AF250" s="105">
        <v>14.167025414793025</v>
      </c>
      <c r="AG250" s="105">
        <v>14.08561696593439</v>
      </c>
      <c r="AH250" s="105">
        <v>13.909439967496262</v>
      </c>
      <c r="AI250" s="105">
        <v>13.858254152283168</v>
      </c>
      <c r="AJ250" s="105">
        <v>13.734773905973061</v>
      </c>
      <c r="AK250" s="105">
        <v>13.635951925558848</v>
      </c>
      <c r="AL250" s="105">
        <v>13.580374795925527</v>
      </c>
      <c r="AM250" s="105">
        <v>13.464652066735644</v>
      </c>
      <c r="AN250" s="105">
        <v>13.368943594136239</v>
      </c>
      <c r="AO250" s="105">
        <v>13.279925967689534</v>
      </c>
      <c r="AP250" s="105">
        <v>13.250740937678286</v>
      </c>
      <c r="AQ250" s="105">
        <v>13.230115297110897</v>
      </c>
      <c r="AR250" s="105">
        <v>13.192688009689473</v>
      </c>
      <c r="AS250" s="105">
        <v>13.148217920231653</v>
      </c>
      <c r="AT250" s="105">
        <v>13.081251679193265</v>
      </c>
      <c r="AU250" s="105">
        <v>13.034735255186574</v>
      </c>
      <c r="AV250" s="105">
        <v>12.947270095769793</v>
      </c>
      <c r="AW250" s="105">
        <v>12.835329766316683</v>
      </c>
      <c r="AX250" s="105">
        <v>12.769169755849328</v>
      </c>
      <c r="AY250" s="105">
        <v>12.647359486580749</v>
      </c>
      <c r="AZ250" s="105">
        <v>12.526994352888538</v>
      </c>
    </row>
    <row r="251" spans="1:52" ht="12" customHeight="1" x14ac:dyDescent="0.45">
      <c r="A251" s="98" t="s">
        <v>166</v>
      </c>
      <c r="B251" s="106">
        <v>17.783584396981503</v>
      </c>
      <c r="C251" s="106">
        <v>17.516735295919688</v>
      </c>
      <c r="D251" s="106">
        <v>17.951485702488178</v>
      </c>
      <c r="E251" s="106">
        <v>16.073286740812371</v>
      </c>
      <c r="F251" s="106">
        <v>16.908492393644302</v>
      </c>
      <c r="G251" s="106">
        <v>15.73254300267034</v>
      </c>
      <c r="H251" s="106">
        <v>16.873228324582289</v>
      </c>
      <c r="I251" s="106">
        <v>17.044559476699462</v>
      </c>
      <c r="J251" s="106">
        <v>15.761307931614997</v>
      </c>
      <c r="K251" s="106">
        <v>16.131516880490818</v>
      </c>
      <c r="L251" s="106">
        <v>14.987461092893453</v>
      </c>
      <c r="M251" s="106">
        <v>15.63250268233552</v>
      </c>
      <c r="N251" s="106">
        <v>14.908075915785091</v>
      </c>
      <c r="O251" s="106">
        <v>13.962691826409174</v>
      </c>
      <c r="P251" s="106">
        <v>13.930216979710664</v>
      </c>
      <c r="Q251" s="106">
        <v>14.364034689917693</v>
      </c>
      <c r="R251" s="106">
        <v>14.503865982951126</v>
      </c>
      <c r="S251" s="106">
        <v>14.54772630012517</v>
      </c>
      <c r="T251" s="106">
        <v>14.500038365777369</v>
      </c>
      <c r="U251" s="106">
        <v>14.443142592476928</v>
      </c>
      <c r="V251" s="106">
        <v>14.390950364063107</v>
      </c>
      <c r="W251" s="106">
        <v>14.389003308065128</v>
      </c>
      <c r="X251" s="106">
        <v>14.359938212810627</v>
      </c>
      <c r="Y251" s="106">
        <v>14.313249330362067</v>
      </c>
      <c r="Z251" s="106">
        <v>14.272345599409791</v>
      </c>
      <c r="AA251" s="106">
        <v>14.22805712753741</v>
      </c>
      <c r="AB251" s="106">
        <v>14.169941530793333</v>
      </c>
      <c r="AC251" s="106">
        <v>14.107544820199175</v>
      </c>
      <c r="AD251" s="106">
        <v>14.068194835507281</v>
      </c>
      <c r="AE251" s="106">
        <v>14.031375033865574</v>
      </c>
      <c r="AF251" s="106">
        <v>13.972334790411754</v>
      </c>
      <c r="AG251" s="106">
        <v>13.930123317341481</v>
      </c>
      <c r="AH251" s="106">
        <v>13.887907038210329</v>
      </c>
      <c r="AI251" s="106">
        <v>13.870448311343816</v>
      </c>
      <c r="AJ251" s="106">
        <v>13.828182962207826</v>
      </c>
      <c r="AK251" s="106">
        <v>13.775875055113657</v>
      </c>
      <c r="AL251" s="106">
        <v>13.740195734929646</v>
      </c>
      <c r="AM251" s="106">
        <v>13.690258946024079</v>
      </c>
      <c r="AN251" s="106">
        <v>13.633066007936876</v>
      </c>
      <c r="AO251" s="106">
        <v>13.583418026143351</v>
      </c>
      <c r="AP251" s="106">
        <v>13.545300912055305</v>
      </c>
      <c r="AQ251" s="106">
        <v>13.50097290172217</v>
      </c>
      <c r="AR251" s="106">
        <v>13.430982901646205</v>
      </c>
      <c r="AS251" s="106">
        <v>13.37706800396548</v>
      </c>
      <c r="AT251" s="106">
        <v>13.312057652056227</v>
      </c>
      <c r="AU251" s="106">
        <v>13.292594955059412</v>
      </c>
      <c r="AV251" s="106">
        <v>13.242505483802679</v>
      </c>
      <c r="AW251" s="106">
        <v>13.178927279724059</v>
      </c>
      <c r="AX251" s="106">
        <v>13.130547619105149</v>
      </c>
      <c r="AY251" s="106">
        <v>13.068741824628553</v>
      </c>
      <c r="AZ251" s="106">
        <v>13.003032378209715</v>
      </c>
    </row>
    <row r="252" spans="1:52" ht="12" customHeight="1" x14ac:dyDescent="0.45">
      <c r="A252" s="193"/>
      <c r="B252" s="193"/>
      <c r="C252" s="193"/>
      <c r="D252" s="193"/>
      <c r="E252" s="193"/>
      <c r="F252" s="193"/>
      <c r="G252" s="193"/>
      <c r="H252" s="193"/>
      <c r="I252" s="193"/>
      <c r="J252" s="193"/>
      <c r="K252" s="193"/>
      <c r="L252" s="193"/>
      <c r="M252" s="193"/>
      <c r="N252" s="193"/>
      <c r="O252" s="193"/>
      <c r="P252" s="193"/>
      <c r="Q252" s="193"/>
      <c r="R252" s="193"/>
      <c r="S252" s="193"/>
      <c r="T252" s="193"/>
      <c r="U252" s="193"/>
      <c r="V252" s="193"/>
      <c r="W252" s="193"/>
      <c r="X252" s="193"/>
      <c r="Y252" s="193"/>
      <c r="Z252" s="193"/>
      <c r="AA252" s="193"/>
      <c r="AB252" s="193"/>
      <c r="AC252" s="193"/>
      <c r="AD252" s="193"/>
      <c r="AE252" s="193"/>
      <c r="AF252" s="193"/>
      <c r="AG252" s="193"/>
      <c r="AH252" s="193"/>
      <c r="AI252" s="193"/>
      <c r="AJ252" s="193"/>
      <c r="AK252" s="193"/>
      <c r="AL252" s="193"/>
      <c r="AM252" s="193"/>
      <c r="AN252" s="193"/>
      <c r="AO252" s="193"/>
      <c r="AP252" s="193"/>
      <c r="AQ252" s="193"/>
      <c r="AR252" s="193"/>
      <c r="AS252" s="193"/>
      <c r="AT252" s="193"/>
      <c r="AU252" s="193"/>
      <c r="AV252" s="193"/>
      <c r="AW252" s="193"/>
      <c r="AX252" s="193"/>
      <c r="AY252" s="193"/>
      <c r="AZ252" s="193"/>
    </row>
    <row r="253" spans="1:52" ht="12" customHeight="1" x14ac:dyDescent="0.45">
      <c r="A253" s="135" t="s">
        <v>75</v>
      </c>
      <c r="B253" s="66"/>
      <c r="C253" s="66"/>
      <c r="D253" s="66"/>
      <c r="E253" s="66"/>
      <c r="F253" s="66"/>
      <c r="G253" s="66"/>
      <c r="H253" s="66"/>
      <c r="I253" s="66"/>
      <c r="J253" s="66"/>
      <c r="K253" s="66"/>
      <c r="L253" s="66"/>
      <c r="M253" s="66"/>
      <c r="N253" s="66"/>
      <c r="O253" s="66"/>
      <c r="P253" s="66"/>
      <c r="Q253" s="66"/>
      <c r="R253" s="66"/>
      <c r="S253" s="66"/>
      <c r="T253" s="66"/>
      <c r="U253" s="66"/>
      <c r="V253" s="66"/>
      <c r="W253" s="66"/>
      <c r="X253" s="66"/>
      <c r="Y253" s="66"/>
      <c r="Z253" s="66"/>
      <c r="AA253" s="66"/>
      <c r="AB253" s="66"/>
      <c r="AC253" s="66"/>
      <c r="AD253" s="66"/>
      <c r="AE253" s="66"/>
      <c r="AF253" s="66"/>
      <c r="AG253" s="66"/>
      <c r="AH253" s="66"/>
      <c r="AI253" s="66"/>
      <c r="AJ253" s="66"/>
      <c r="AK253" s="66"/>
      <c r="AL253" s="66"/>
      <c r="AM253" s="66"/>
      <c r="AN253" s="66"/>
      <c r="AO253" s="66"/>
      <c r="AP253" s="66"/>
      <c r="AQ253" s="66"/>
      <c r="AR253" s="66"/>
      <c r="AS253" s="66"/>
      <c r="AT253" s="66"/>
      <c r="AU253" s="66"/>
      <c r="AV253" s="66"/>
      <c r="AW253" s="66"/>
      <c r="AX253" s="66"/>
      <c r="AY253" s="66"/>
      <c r="AZ253" s="66"/>
    </row>
    <row r="254" spans="1:52" ht="12" customHeight="1" x14ac:dyDescent="0.45">
      <c r="A254" s="67" t="s">
        <v>132</v>
      </c>
      <c r="B254" s="140">
        <v>11483.410561734008</v>
      </c>
      <c r="C254" s="140">
        <v>11031.618314612493</v>
      </c>
      <c r="D254" s="140">
        <v>10914.138954791468</v>
      </c>
      <c r="E254" s="140">
        <v>10851.885527547087</v>
      </c>
      <c r="F254" s="140">
        <v>11320.278440562628</v>
      </c>
      <c r="G254" s="140">
        <v>11001.27504548379</v>
      </c>
      <c r="H254" s="140">
        <v>11723.223868326146</v>
      </c>
      <c r="I254" s="140">
        <v>12112.813630160108</v>
      </c>
      <c r="J254" s="140">
        <v>10593.633306422515</v>
      </c>
      <c r="K254" s="140">
        <v>8426.6738425180774</v>
      </c>
      <c r="L254" s="140">
        <v>7984.7270369482003</v>
      </c>
      <c r="M254" s="140">
        <v>8130.4909857394641</v>
      </c>
      <c r="N254" s="140">
        <v>7120.4142079263838</v>
      </c>
      <c r="O254" s="140">
        <v>6745.5375781203757</v>
      </c>
      <c r="P254" s="140">
        <v>6559.70860544058</v>
      </c>
      <c r="Q254" s="140">
        <v>6748.0326650185534</v>
      </c>
      <c r="R254" s="140">
        <v>6823.7832474310817</v>
      </c>
      <c r="S254" s="140">
        <v>6764.1928117722382</v>
      </c>
      <c r="T254" s="140">
        <v>6493.2110403256765</v>
      </c>
      <c r="U254" s="140">
        <v>6359.5129891857641</v>
      </c>
      <c r="V254" s="140">
        <v>6310.1611463313493</v>
      </c>
      <c r="W254" s="140">
        <v>6329.5372739183103</v>
      </c>
      <c r="X254" s="140">
        <v>6307.3912273535043</v>
      </c>
      <c r="Y254" s="140">
        <v>6274.7792819006563</v>
      </c>
      <c r="Z254" s="140">
        <v>6278.2038900828393</v>
      </c>
      <c r="AA254" s="140">
        <v>6308.6430344400014</v>
      </c>
      <c r="AB254" s="140">
        <v>6369.1452331519995</v>
      </c>
      <c r="AC254" s="140">
        <v>6428.6809951589739</v>
      </c>
      <c r="AD254" s="140">
        <v>6490.0764974179046</v>
      </c>
      <c r="AE254" s="140">
        <v>6511.1500444891872</v>
      </c>
      <c r="AF254" s="140">
        <v>6512.0321623352775</v>
      </c>
      <c r="AG254" s="140">
        <v>6531.032674288057</v>
      </c>
      <c r="AH254" s="140">
        <v>6528.4311939692479</v>
      </c>
      <c r="AI254" s="140">
        <v>6493.8440038756999</v>
      </c>
      <c r="AJ254" s="140">
        <v>6456.3244098342384</v>
      </c>
      <c r="AK254" s="140">
        <v>6428.121000723725</v>
      </c>
      <c r="AL254" s="140">
        <v>6438.0175912361638</v>
      </c>
      <c r="AM254" s="140">
        <v>6456.2988834838497</v>
      </c>
      <c r="AN254" s="140">
        <v>6448.1455945957368</v>
      </c>
      <c r="AO254" s="140">
        <v>6444.6129902336997</v>
      </c>
      <c r="AP254" s="140">
        <v>6469.5168104430186</v>
      </c>
      <c r="AQ254" s="140">
        <v>6513.7374449873059</v>
      </c>
      <c r="AR254" s="140">
        <v>6569.9666730519975</v>
      </c>
      <c r="AS254" s="140">
        <v>6617.391232375473</v>
      </c>
      <c r="AT254" s="140">
        <v>6641.7684037600802</v>
      </c>
      <c r="AU254" s="140">
        <v>6671.2728722819165</v>
      </c>
      <c r="AV254" s="140">
        <v>6710.5025178437954</v>
      </c>
      <c r="AW254" s="140">
        <v>6720.6081645623381</v>
      </c>
      <c r="AX254" s="140">
        <v>6755.5131858449649</v>
      </c>
      <c r="AY254" s="140">
        <v>6784.2111781268268</v>
      </c>
      <c r="AZ254" s="140">
        <v>6808.3723342090252</v>
      </c>
    </row>
    <row r="255" spans="1:52" ht="12" customHeight="1" x14ac:dyDescent="0.45">
      <c r="A255" s="69" t="s">
        <v>47</v>
      </c>
      <c r="B255" s="70">
        <v>46.732462586404161</v>
      </c>
      <c r="C255" s="70">
        <v>45.173097467417747</v>
      </c>
      <c r="D255" s="70">
        <v>44.867287404652643</v>
      </c>
      <c r="E255" s="70">
        <v>44.179967028123635</v>
      </c>
      <c r="F255" s="70">
        <v>46.345149299326742</v>
      </c>
      <c r="G255" s="70">
        <v>45.149800079121114</v>
      </c>
      <c r="H255" s="70">
        <v>48.151319371448551</v>
      </c>
      <c r="I255" s="70">
        <v>49.142280665461342</v>
      </c>
      <c r="J255" s="70">
        <v>42.773303670052314</v>
      </c>
      <c r="K255" s="70">
        <v>33.901186617621882</v>
      </c>
      <c r="L255" s="70">
        <v>31.953500583760672</v>
      </c>
      <c r="M255" s="70">
        <v>32.364136251055321</v>
      </c>
      <c r="N255" s="70">
        <v>28.442802646996739</v>
      </c>
      <c r="O255" s="70">
        <v>26.642953671019853</v>
      </c>
      <c r="P255" s="70">
        <v>25.823399299769736</v>
      </c>
      <c r="Q255" s="70">
        <v>26.670540337267123</v>
      </c>
      <c r="R255" s="70">
        <v>22.095923615860439</v>
      </c>
      <c r="S255" s="70">
        <v>17.965424919751403</v>
      </c>
      <c r="T255" s="70">
        <v>14.416983542895613</v>
      </c>
      <c r="U255" s="70">
        <v>11.381597456920366</v>
      </c>
      <c r="V255" s="70">
        <v>18.956025105799235</v>
      </c>
      <c r="W255" s="70">
        <v>14.459194721529844</v>
      </c>
      <c r="X255" s="70">
        <v>13.83996067862898</v>
      </c>
      <c r="Y255" s="70">
        <v>10.133600841816724</v>
      </c>
      <c r="Z255" s="70">
        <v>15.768049479936504</v>
      </c>
      <c r="AA255" s="70">
        <v>10.353745418230517</v>
      </c>
      <c r="AB255" s="70">
        <v>7.4664135016699804</v>
      </c>
      <c r="AC255" s="70">
        <v>6.2815507458386142</v>
      </c>
      <c r="AD255" s="70">
        <v>11.710961957129143</v>
      </c>
      <c r="AE255" s="70">
        <v>7.3702304375489343</v>
      </c>
      <c r="AF255" s="70">
        <v>6.8582853090785463</v>
      </c>
      <c r="AG255" s="70">
        <v>7.13248565069975</v>
      </c>
      <c r="AH255" s="70">
        <v>7.7944826598813473</v>
      </c>
      <c r="AI255" s="70">
        <v>7.8436125263364795</v>
      </c>
      <c r="AJ255" s="70">
        <v>8.1619245519300758</v>
      </c>
      <c r="AK255" s="70">
        <v>8.4005848471611912</v>
      </c>
      <c r="AL255" s="70">
        <v>8.7301563615954656</v>
      </c>
      <c r="AM255" s="70">
        <v>9.557905531253807</v>
      </c>
      <c r="AN255" s="70">
        <v>10.217452472187649</v>
      </c>
      <c r="AO255" s="70">
        <v>12.077200233835095</v>
      </c>
      <c r="AP255" s="70">
        <v>14.741500047868273</v>
      </c>
      <c r="AQ255" s="70">
        <v>18.22602821653539</v>
      </c>
      <c r="AR255" s="70">
        <v>21.919467849477275</v>
      </c>
      <c r="AS255" s="70">
        <v>25.786931839007394</v>
      </c>
      <c r="AT255" s="70">
        <v>27.050516958087425</v>
      </c>
      <c r="AU255" s="70">
        <v>27.183211686483531</v>
      </c>
      <c r="AV255" s="70">
        <v>27.472375173535958</v>
      </c>
      <c r="AW255" s="70">
        <v>29.66351602768901</v>
      </c>
      <c r="AX255" s="70">
        <v>29.816742404234741</v>
      </c>
      <c r="AY255" s="70">
        <v>30.516541237210369</v>
      </c>
      <c r="AZ255" s="70">
        <v>31.725867727516949</v>
      </c>
    </row>
    <row r="256" spans="1:52" ht="12" customHeight="1" x14ac:dyDescent="0.45">
      <c r="A256" s="77" t="s">
        <v>48</v>
      </c>
      <c r="B256" s="78">
        <v>41.738491218106063</v>
      </c>
      <c r="C256" s="78">
        <v>40.394109516252513</v>
      </c>
      <c r="D256" s="78">
        <v>40.199186807500247</v>
      </c>
      <c r="E256" s="78">
        <v>39.470645110038554</v>
      </c>
      <c r="F256" s="78">
        <v>41.181077461062813</v>
      </c>
      <c r="G256" s="78">
        <v>40.601107668950839</v>
      </c>
      <c r="H256" s="78">
        <v>43.384408327092814</v>
      </c>
      <c r="I256" s="78">
        <v>43.996275835438219</v>
      </c>
      <c r="J256" s="78">
        <v>38.701448962370947</v>
      </c>
      <c r="K256" s="78">
        <v>30.809871844180513</v>
      </c>
      <c r="L256" s="78">
        <v>29.025653119653402</v>
      </c>
      <c r="M256" s="78">
        <v>29.235687834533962</v>
      </c>
      <c r="N256" s="78">
        <v>25.734491499723049</v>
      </c>
      <c r="O256" s="78">
        <v>23.954225428374595</v>
      </c>
      <c r="P256" s="78">
        <v>23.109292482338017</v>
      </c>
      <c r="Q256" s="78">
        <v>23.578157706096111</v>
      </c>
      <c r="R256" s="78">
        <v>23.963109144310739</v>
      </c>
      <c r="S256" s="78">
        <v>24.080001031429134</v>
      </c>
      <c r="T256" s="78">
        <v>24.1514354843398</v>
      </c>
      <c r="U256" s="78">
        <v>24.060299131122338</v>
      </c>
      <c r="V256" s="78">
        <v>23.933484388305388</v>
      </c>
      <c r="W256" s="78">
        <v>24.047929360887014</v>
      </c>
      <c r="X256" s="78">
        <v>24.318182009248407</v>
      </c>
      <c r="Y256" s="78">
        <v>24.293512468585451</v>
      </c>
      <c r="Z256" s="78">
        <v>24.343825348878052</v>
      </c>
      <c r="AA256" s="78">
        <v>24.506429754032226</v>
      </c>
      <c r="AB256" s="78">
        <v>24.770625477295571</v>
      </c>
      <c r="AC256" s="78">
        <v>25.026284224939591</v>
      </c>
      <c r="AD256" s="78">
        <v>25.265436675167905</v>
      </c>
      <c r="AE256" s="78">
        <v>25.504197160987452</v>
      </c>
      <c r="AF256" s="78">
        <v>25.605236793347725</v>
      </c>
      <c r="AG256" s="78">
        <v>25.695960831312814</v>
      </c>
      <c r="AH256" s="78">
        <v>25.88720731038169</v>
      </c>
      <c r="AI256" s="78">
        <v>25.843278762307328</v>
      </c>
      <c r="AJ256" s="78">
        <v>25.845221534746319</v>
      </c>
      <c r="AK256" s="78">
        <v>25.806045316560951</v>
      </c>
      <c r="AL256" s="78">
        <v>25.851949667137124</v>
      </c>
      <c r="AM256" s="78">
        <v>26.019986506313035</v>
      </c>
      <c r="AN256" s="78">
        <v>26.070154875209408</v>
      </c>
      <c r="AO256" s="78">
        <v>26.138632517671279</v>
      </c>
      <c r="AP256" s="78">
        <v>26.309712566793038</v>
      </c>
      <c r="AQ256" s="78">
        <v>26.483422814713457</v>
      </c>
      <c r="AR256" s="78">
        <v>26.769917240061776</v>
      </c>
      <c r="AS256" s="78">
        <v>27.033641747390934</v>
      </c>
      <c r="AT256" s="78">
        <v>27.230369376867539</v>
      </c>
      <c r="AU256" s="78">
        <v>27.324807797230726</v>
      </c>
      <c r="AV256" s="78">
        <v>27.533047726392756</v>
      </c>
      <c r="AW256" s="78">
        <v>27.714294397359264</v>
      </c>
      <c r="AX256" s="78">
        <v>27.835365778741522</v>
      </c>
      <c r="AY256" s="78">
        <v>28.053381148310535</v>
      </c>
      <c r="AZ256" s="78">
        <v>28.165542652668112</v>
      </c>
    </row>
    <row r="257" spans="1:52" ht="12" customHeight="1" x14ac:dyDescent="0.45">
      <c r="A257" s="77" t="s">
        <v>51</v>
      </c>
      <c r="B257" s="78">
        <v>4.8594916144425468</v>
      </c>
      <c r="C257" s="78">
        <v>4.6973241643446739</v>
      </c>
      <c r="D257" s="78">
        <v>4.6656542682260449</v>
      </c>
      <c r="E257" s="78">
        <v>4.5943606566162085</v>
      </c>
      <c r="F257" s="78">
        <v>4.8193572706973988</v>
      </c>
      <c r="G257" s="78">
        <v>4.6950858382922238</v>
      </c>
      <c r="H257" s="78">
        <v>5.0070814771417886</v>
      </c>
      <c r="I257" s="78">
        <v>5.1101132370140245</v>
      </c>
      <c r="J257" s="78">
        <v>4.4475693104053988</v>
      </c>
      <c r="K257" s="78">
        <v>3.5248692009179812</v>
      </c>
      <c r="L257" s="78">
        <v>3.3221740916356546</v>
      </c>
      <c r="M257" s="78">
        <v>3.3645213686628836</v>
      </c>
      <c r="N257" s="78">
        <v>2.9567986229584147</v>
      </c>
      <c r="O257" s="78">
        <v>2.7697068834657372</v>
      </c>
      <c r="P257" s="78">
        <v>2.6844748975694022</v>
      </c>
      <c r="Q257" s="78">
        <v>2.772853976816569</v>
      </c>
      <c r="R257" s="78">
        <v>2.807172836590929</v>
      </c>
      <c r="S257" s="78">
        <v>2.8156073275351319</v>
      </c>
      <c r="T257" s="78">
        <v>2.8281304512285605</v>
      </c>
      <c r="U257" s="78">
        <v>2.8255240512182591</v>
      </c>
      <c r="V257" s="78">
        <v>2.8174142012562022</v>
      </c>
      <c r="W257" s="78">
        <v>2.8305732391884582</v>
      </c>
      <c r="X257" s="78">
        <v>2.8634044906588287</v>
      </c>
      <c r="Y257" s="78">
        <v>2.8598760088112067</v>
      </c>
      <c r="Z257" s="78">
        <v>2.8663937212696062</v>
      </c>
      <c r="AA257" s="78">
        <v>2.8866622557796195</v>
      </c>
      <c r="AB257" s="78">
        <v>2.9182013196652052</v>
      </c>
      <c r="AC257" s="78">
        <v>2.9483265770806928</v>
      </c>
      <c r="AD257" s="78">
        <v>2.976910437363399</v>
      </c>
      <c r="AE257" s="78">
        <v>3.0054738485933012</v>
      </c>
      <c r="AF257" s="78">
        <v>3.0170197403508072</v>
      </c>
      <c r="AG257" s="78">
        <v>3.0275279749151682</v>
      </c>
      <c r="AH257" s="78">
        <v>3.0503749850338315</v>
      </c>
      <c r="AI257" s="78">
        <v>3.0462585537943103</v>
      </c>
      <c r="AJ257" s="78">
        <v>3.0466717781971022</v>
      </c>
      <c r="AK257" s="78">
        <v>3.0420216641301598</v>
      </c>
      <c r="AL257" s="78">
        <v>3.0477484617405324</v>
      </c>
      <c r="AM257" s="78">
        <v>3.0685195266648027</v>
      </c>
      <c r="AN257" s="78">
        <v>3.0747196165050483</v>
      </c>
      <c r="AO257" s="78">
        <v>3.0826492009573032</v>
      </c>
      <c r="AP257" s="78">
        <v>3.1013873283280606</v>
      </c>
      <c r="AQ257" s="78">
        <v>3.1214450680600567</v>
      </c>
      <c r="AR257" s="78">
        <v>3.1545439775248667</v>
      </c>
      <c r="AS257" s="78">
        <v>3.1838506862034146</v>
      </c>
      <c r="AT257" s="78">
        <v>3.2077483997707374</v>
      </c>
      <c r="AU257" s="78">
        <v>3.2199349390244167</v>
      </c>
      <c r="AV257" s="78">
        <v>3.2451528360909871</v>
      </c>
      <c r="AW257" s="78">
        <v>3.2660318777671966</v>
      </c>
      <c r="AX257" s="78">
        <v>3.2796019884768288</v>
      </c>
      <c r="AY257" s="78">
        <v>3.3054962507810162</v>
      </c>
      <c r="AZ257" s="78">
        <v>3.3190349915738118</v>
      </c>
    </row>
    <row r="258" spans="1:52" ht="12" customHeight="1" x14ac:dyDescent="0.45">
      <c r="A258" s="77" t="s">
        <v>52</v>
      </c>
      <c r="B258" s="78">
        <v>113.2526539040348</v>
      </c>
      <c r="C258" s="78">
        <v>109.47293228625588</v>
      </c>
      <c r="D258" s="78">
        <v>108.73752290771981</v>
      </c>
      <c r="E258" s="78">
        <v>107.07964766257933</v>
      </c>
      <c r="F258" s="78">
        <v>112.32019674924953</v>
      </c>
      <c r="G258" s="78">
        <v>109.42455797237675</v>
      </c>
      <c r="H258" s="78">
        <v>116.69332171948727</v>
      </c>
      <c r="I258" s="78">
        <v>119.09424171027187</v>
      </c>
      <c r="J258" s="78">
        <v>103.64793201303783</v>
      </c>
      <c r="K258" s="78">
        <v>82.141315667341289</v>
      </c>
      <c r="L258" s="78">
        <v>77.41403429654352</v>
      </c>
      <c r="M258" s="78">
        <v>78.393698091750011</v>
      </c>
      <c r="N258" s="78">
        <v>68.892327110171067</v>
      </c>
      <c r="O258" s="78">
        <v>64.53343113790595</v>
      </c>
      <c r="P258" s="78">
        <v>62.546848453678088</v>
      </c>
      <c r="Q258" s="78">
        <v>64.612504957556993</v>
      </c>
      <c r="R258" s="78">
        <v>65.179600991266284</v>
      </c>
      <c r="S258" s="78">
        <v>65.376508369015212</v>
      </c>
      <c r="T258" s="78">
        <v>65.56398787527506</v>
      </c>
      <c r="U258" s="78">
        <v>65.335853172290015</v>
      </c>
      <c r="V258" s="78">
        <v>65.047458000260661</v>
      </c>
      <c r="W258" s="78">
        <v>65.34519283482976</v>
      </c>
      <c r="X258" s="78">
        <v>66.090615927014071</v>
      </c>
      <c r="Y258" s="78">
        <v>65.948666817323087</v>
      </c>
      <c r="Z258" s="78">
        <v>66.106850782004997</v>
      </c>
      <c r="AA258" s="78">
        <v>66.560400843083613</v>
      </c>
      <c r="AB258" s="78">
        <v>67.302156359707638</v>
      </c>
      <c r="AC258" s="78">
        <v>68.058294133397936</v>
      </c>
      <c r="AD258" s="78">
        <v>66.896879426746793</v>
      </c>
      <c r="AE258" s="78">
        <v>67.523660253910222</v>
      </c>
      <c r="AF258" s="78">
        <v>67.764946323141331</v>
      </c>
      <c r="AG258" s="78">
        <v>67.976495837821744</v>
      </c>
      <c r="AH258" s="78">
        <v>68.47067057106068</v>
      </c>
      <c r="AI258" s="78">
        <v>68.307423773412523</v>
      </c>
      <c r="AJ258" s="78">
        <v>68.28384121737389</v>
      </c>
      <c r="AK258" s="78">
        <v>68.162353526441663</v>
      </c>
      <c r="AL258" s="78">
        <v>68.254181124211243</v>
      </c>
      <c r="AM258" s="78">
        <v>68.486131340885223</v>
      </c>
      <c r="AN258" s="78">
        <v>68.41540375178765</v>
      </c>
      <c r="AO258" s="78">
        <v>68.429529858792463</v>
      </c>
      <c r="AP258" s="78">
        <v>71.728186997662135</v>
      </c>
      <c r="AQ258" s="78">
        <v>72.217522754867559</v>
      </c>
      <c r="AR258" s="78">
        <v>73.01939575225957</v>
      </c>
      <c r="AS258" s="78">
        <v>73.717992910334388</v>
      </c>
      <c r="AT258" s="78">
        <v>74.265134007388085</v>
      </c>
      <c r="AU258" s="78">
        <v>74.542497602249398</v>
      </c>
      <c r="AV258" s="78">
        <v>75.123037778632025</v>
      </c>
      <c r="AW258" s="78">
        <v>75.606734123905966</v>
      </c>
      <c r="AX258" s="78">
        <v>75.909326929170049</v>
      </c>
      <c r="AY258" s="78">
        <v>76.489175238338376</v>
      </c>
      <c r="AZ258" s="78">
        <v>76.799056923080173</v>
      </c>
    </row>
    <row r="259" spans="1:52" ht="12" customHeight="1" x14ac:dyDescent="0.45">
      <c r="A259" s="79" t="s">
        <v>53</v>
      </c>
      <c r="B259" s="80">
        <v>9.2593465314648817</v>
      </c>
      <c r="C259" s="80">
        <v>8.9501945969305066</v>
      </c>
      <c r="D259" s="80">
        <v>8.8910894921203454</v>
      </c>
      <c r="E259" s="80">
        <v>8.7569405732327272</v>
      </c>
      <c r="F259" s="80">
        <v>9.1842151812286961</v>
      </c>
      <c r="G259" s="80">
        <v>8.9476878039630066</v>
      </c>
      <c r="H259" s="80">
        <v>9.5410391017660476</v>
      </c>
      <c r="I259" s="80">
        <v>9.7372266067849438</v>
      </c>
      <c r="J259" s="80">
        <v>8.4722904758100572</v>
      </c>
      <c r="K259" s="80">
        <v>6.7129248386360461</v>
      </c>
      <c r="L259" s="80">
        <v>6.3251390200735544</v>
      </c>
      <c r="M259" s="80">
        <v>6.4024616951123319</v>
      </c>
      <c r="N259" s="80">
        <v>5.6259482765499804</v>
      </c>
      <c r="O259" s="80">
        <v>5.270092507221376</v>
      </c>
      <c r="P259" s="80">
        <v>5.1075916163097803</v>
      </c>
      <c r="Q259" s="80">
        <v>5.278746210140679</v>
      </c>
      <c r="R259" s="80">
        <v>5.3353859841889939</v>
      </c>
      <c r="S259" s="80">
        <v>5.3518216058461405</v>
      </c>
      <c r="T259" s="80">
        <v>5.3723453645235884</v>
      </c>
      <c r="U259" s="80">
        <v>5.3618157606392032</v>
      </c>
      <c r="V259" s="80">
        <v>5.3428135724832115</v>
      </c>
      <c r="W259" s="80">
        <v>5.3672142250804367</v>
      </c>
      <c r="X259" s="80">
        <v>5.4285016897259792</v>
      </c>
      <c r="Y259" s="80">
        <v>5.4195389517729424</v>
      </c>
      <c r="Z259" s="80">
        <v>5.4318642181935282</v>
      </c>
      <c r="AA259" s="80">
        <v>5.4691413922921406</v>
      </c>
      <c r="AB259" s="80">
        <v>5.529597481545748</v>
      </c>
      <c r="AC259" s="80">
        <v>5.5902234140310316</v>
      </c>
      <c r="AD259" s="80">
        <v>5.490191989449893</v>
      </c>
      <c r="AE259" s="80">
        <v>5.5415486187533212</v>
      </c>
      <c r="AF259" s="80">
        <v>5.5620778478480215</v>
      </c>
      <c r="AG259" s="80">
        <v>5.580382412415771</v>
      </c>
      <c r="AH259" s="80">
        <v>5.6209037843171767</v>
      </c>
      <c r="AI259" s="80">
        <v>5.6083655578803926</v>
      </c>
      <c r="AJ259" s="80">
        <v>5.606915337881472</v>
      </c>
      <c r="AK259" s="80">
        <v>5.5969145159907869</v>
      </c>
      <c r="AL259" s="80">
        <v>5.6049353220340592</v>
      </c>
      <c r="AM259" s="80">
        <v>5.6256751768019688</v>
      </c>
      <c r="AN259" s="80">
        <v>5.6217327986364909</v>
      </c>
      <c r="AO259" s="80">
        <v>5.6249803564645307</v>
      </c>
      <c r="AP259" s="80">
        <v>5.8844752608033213</v>
      </c>
      <c r="AQ259" s="80">
        <v>5.9233795613612958</v>
      </c>
      <c r="AR259" s="80">
        <v>5.9878929832322561</v>
      </c>
      <c r="AS259" s="80">
        <v>6.0450906339650547</v>
      </c>
      <c r="AT259" s="80">
        <v>6.0900827652538441</v>
      </c>
      <c r="AU259" s="80">
        <v>6.1130345978317573</v>
      </c>
      <c r="AV259" s="80">
        <v>6.1607699035905537</v>
      </c>
      <c r="AW259" s="80">
        <v>6.2001977476234176</v>
      </c>
      <c r="AX259" s="80">
        <v>6.2255143430282489</v>
      </c>
      <c r="AY259" s="80">
        <v>6.2743494344372328</v>
      </c>
      <c r="AZ259" s="80">
        <v>6.2999414337123092</v>
      </c>
    </row>
    <row r="260" spans="1:52" ht="12" customHeight="1" x14ac:dyDescent="0.45">
      <c r="A260" s="96" t="s">
        <v>139</v>
      </c>
      <c r="B260" s="107">
        <v>432.48790517251541</v>
      </c>
      <c r="C260" s="107">
        <v>417.07180981314855</v>
      </c>
      <c r="D260" s="107">
        <v>413.49086886419815</v>
      </c>
      <c r="E260" s="107">
        <v>408.20322212600706</v>
      </c>
      <c r="F260" s="107">
        <v>428.9731006327155</v>
      </c>
      <c r="G260" s="107">
        <v>417.46874618152168</v>
      </c>
      <c r="H260" s="107">
        <v>438.30555216626118</v>
      </c>
      <c r="I260" s="107">
        <v>455.71119396898484</v>
      </c>
      <c r="J260" s="107">
        <v>397.60694812641304</v>
      </c>
      <c r="K260" s="107">
        <v>311.85208296245764</v>
      </c>
      <c r="L260" s="107">
        <v>297.87444763759999</v>
      </c>
      <c r="M260" s="107">
        <v>300.50707322604302</v>
      </c>
      <c r="N260" s="107">
        <v>267.9922386457053</v>
      </c>
      <c r="O260" s="107">
        <v>252.04522797319186</v>
      </c>
      <c r="P260" s="107">
        <v>243.49541086090915</v>
      </c>
      <c r="Q260" s="107">
        <v>251.54596514348708</v>
      </c>
      <c r="R260" s="107">
        <v>255.90567037312394</v>
      </c>
      <c r="S260" s="107">
        <v>256.75049735485857</v>
      </c>
      <c r="T260" s="107">
        <v>256.61597524896263</v>
      </c>
      <c r="U260" s="107">
        <v>254.14081720094234</v>
      </c>
      <c r="V260" s="107">
        <v>252.10102338295323</v>
      </c>
      <c r="W260" s="107">
        <v>253.32592762419583</v>
      </c>
      <c r="X260" s="107">
        <v>256.26314403095444</v>
      </c>
      <c r="Y260" s="107">
        <v>255.29271741278055</v>
      </c>
      <c r="Z260" s="107">
        <v>255.72941676032428</v>
      </c>
      <c r="AA260" s="107">
        <v>257.3485549103417</v>
      </c>
      <c r="AB260" s="107">
        <v>260.13751331298698</v>
      </c>
      <c r="AC260" s="107">
        <v>262.77610759800166</v>
      </c>
      <c r="AD260" s="107">
        <v>265.34179530712294</v>
      </c>
      <c r="AE260" s="107">
        <v>267.85303879563799</v>
      </c>
      <c r="AF260" s="107">
        <v>268.84210140840446</v>
      </c>
      <c r="AG260" s="107">
        <v>269.58473748221445</v>
      </c>
      <c r="AH260" s="107">
        <v>271.62956393031516</v>
      </c>
      <c r="AI260" s="107">
        <v>271.05514255598922</v>
      </c>
      <c r="AJ260" s="107">
        <v>271.03936559942827</v>
      </c>
      <c r="AK260" s="107">
        <v>270.5344630325194</v>
      </c>
      <c r="AL260" s="107">
        <v>271.02570629440027</v>
      </c>
      <c r="AM260" s="107">
        <v>272.73824364286293</v>
      </c>
      <c r="AN260" s="107">
        <v>273.28783485272061</v>
      </c>
      <c r="AO260" s="107">
        <v>273.976587574316</v>
      </c>
      <c r="AP260" s="107">
        <v>275.83987841518206</v>
      </c>
      <c r="AQ260" s="107">
        <v>277.82729148499453</v>
      </c>
      <c r="AR260" s="107">
        <v>281.14432380406544</v>
      </c>
      <c r="AS260" s="107">
        <v>283.79618207175281</v>
      </c>
      <c r="AT260" s="107">
        <v>286.16525611346532</v>
      </c>
      <c r="AU260" s="107">
        <v>287.22227918800843</v>
      </c>
      <c r="AV260" s="107">
        <v>289.44367558574396</v>
      </c>
      <c r="AW260" s="107">
        <v>291.45343562619058</v>
      </c>
      <c r="AX260" s="107">
        <v>292.59633120034749</v>
      </c>
      <c r="AY260" s="107">
        <v>294.81247382096859</v>
      </c>
      <c r="AZ260" s="107">
        <v>296.12318698021392</v>
      </c>
    </row>
    <row r="261" spans="1:52" ht="12" customHeight="1" x14ac:dyDescent="0.45">
      <c r="A261" s="96" t="s">
        <v>140</v>
      </c>
      <c r="B261" s="107">
        <v>3037.6713789556889</v>
      </c>
      <c r="C261" s="107">
        <v>2935.2356694668956</v>
      </c>
      <c r="D261" s="107">
        <v>2917.9737796484865</v>
      </c>
      <c r="E261" s="107">
        <v>2895.3326972237151</v>
      </c>
      <c r="F261" s="107">
        <v>3034.5815842551751</v>
      </c>
      <c r="G261" s="107">
        <v>2956.7205121819775</v>
      </c>
      <c r="H261" s="107">
        <v>3144.3035498582835</v>
      </c>
      <c r="I261" s="107">
        <v>3225.4343713312564</v>
      </c>
      <c r="J261" s="107">
        <v>2830.5740464415921</v>
      </c>
      <c r="K261" s="107">
        <v>2244.0016630096666</v>
      </c>
      <c r="L261" s="107">
        <v>2123.4247596792325</v>
      </c>
      <c r="M261" s="107">
        <v>2150.3217939019132</v>
      </c>
      <c r="N261" s="107">
        <v>1881.0020878904072</v>
      </c>
      <c r="O261" s="107">
        <v>1783.3262024318442</v>
      </c>
      <c r="P261" s="107">
        <v>1739.301064045919</v>
      </c>
      <c r="Q261" s="107">
        <v>1810.2272803291864</v>
      </c>
      <c r="R261" s="107">
        <v>1828.0347177757424</v>
      </c>
      <c r="S261" s="107">
        <v>1809.5894993909856</v>
      </c>
      <c r="T261" s="107">
        <v>1744.3374052121226</v>
      </c>
      <c r="U261" s="107">
        <v>1706.9773507523951</v>
      </c>
      <c r="V261" s="107">
        <v>1691.1435972062059</v>
      </c>
      <c r="W261" s="107">
        <v>1697.4221440862368</v>
      </c>
      <c r="X261" s="107">
        <v>1692.3026843144237</v>
      </c>
      <c r="Y261" s="107">
        <v>1683.5089766490012</v>
      </c>
      <c r="Z261" s="107">
        <v>1682.3208025767319</v>
      </c>
      <c r="AA261" s="107">
        <v>1691.9460851506065</v>
      </c>
      <c r="AB261" s="107">
        <v>1708.8085404937706</v>
      </c>
      <c r="AC261" s="107">
        <v>1724.9150865031986</v>
      </c>
      <c r="AD261" s="107">
        <v>1740.3593195706176</v>
      </c>
      <c r="AE261" s="107">
        <v>1747.6589340137089</v>
      </c>
      <c r="AF261" s="107">
        <v>1748.4932756257956</v>
      </c>
      <c r="AG261" s="107">
        <v>1753.419607299732</v>
      </c>
      <c r="AH261" s="107">
        <v>1753.9240752812291</v>
      </c>
      <c r="AI261" s="107">
        <v>1744.8568793673221</v>
      </c>
      <c r="AJ261" s="107">
        <v>1735.5703831616242</v>
      </c>
      <c r="AK261" s="107">
        <v>1728.1160504553743</v>
      </c>
      <c r="AL261" s="107">
        <v>1730.6587715937665</v>
      </c>
      <c r="AM261" s="107">
        <v>1736.0783455509354</v>
      </c>
      <c r="AN261" s="107">
        <v>1734.1384290735582</v>
      </c>
      <c r="AO261" s="107">
        <v>1734.1856531929304</v>
      </c>
      <c r="AP261" s="107">
        <v>1741.3572749982063</v>
      </c>
      <c r="AQ261" s="107">
        <v>1756.4096521856629</v>
      </c>
      <c r="AR261" s="107">
        <v>1774.10756505882</v>
      </c>
      <c r="AS261" s="107">
        <v>1791.7685675569819</v>
      </c>
      <c r="AT261" s="107">
        <v>1800.3127408935409</v>
      </c>
      <c r="AU261" s="107">
        <v>1808.1013562931109</v>
      </c>
      <c r="AV261" s="107">
        <v>1819.9650137969625</v>
      </c>
      <c r="AW261" s="107">
        <v>1827.5605911092375</v>
      </c>
      <c r="AX261" s="107">
        <v>1837.0193688638064</v>
      </c>
      <c r="AY261" s="107">
        <v>1847.85401810544</v>
      </c>
      <c r="AZ261" s="107">
        <v>1857.0086039909741</v>
      </c>
    </row>
    <row r="262" spans="1:52" ht="12" customHeight="1" x14ac:dyDescent="0.45">
      <c r="A262" s="96" t="s">
        <v>143</v>
      </c>
      <c r="B262" s="107">
        <v>7376.6523364735904</v>
      </c>
      <c r="C262" s="107">
        <v>7065.0856505278216</v>
      </c>
      <c r="D262" s="107">
        <v>6973.9247529604863</v>
      </c>
      <c r="E262" s="107">
        <v>6944.6588303139351</v>
      </c>
      <c r="F262" s="107">
        <v>7225.6044246211859</v>
      </c>
      <c r="G262" s="107">
        <v>7012.867732370094</v>
      </c>
      <c r="H262" s="107">
        <v>7486.6875366756494</v>
      </c>
      <c r="I262" s="107">
        <v>7759.9787026384447</v>
      </c>
      <c r="J262" s="107">
        <v>6777.3587982378922</v>
      </c>
      <c r="K262" s="107">
        <v>5405.3977317168792</v>
      </c>
      <c r="L262" s="107">
        <v>5123.3101050359001</v>
      </c>
      <c r="M262" s="107">
        <v>5235.4826951658988</v>
      </c>
      <c r="N262" s="107">
        <v>4581.1841075110297</v>
      </c>
      <c r="O262" s="107">
        <v>4339.9389211965927</v>
      </c>
      <c r="P262" s="107">
        <v>4219.6012898333202</v>
      </c>
      <c r="Q262" s="107">
        <v>4317.6323345062065</v>
      </c>
      <c r="R262" s="107">
        <v>4370.6490059386542</v>
      </c>
      <c r="S262" s="107">
        <v>4331.9103919530389</v>
      </c>
      <c r="T262" s="107">
        <v>4129.7275836276503</v>
      </c>
      <c r="U262" s="107">
        <v>4041.6685166089392</v>
      </c>
      <c r="V262" s="107">
        <v>4005.1154523771602</v>
      </c>
      <c r="W262" s="107">
        <v>4019.8685334724073</v>
      </c>
      <c r="X262" s="107">
        <v>3996.5782599405279</v>
      </c>
      <c r="Y262" s="107">
        <v>3978.5482717943005</v>
      </c>
      <c r="Z262" s="107">
        <v>3976.4621867855449</v>
      </c>
      <c r="AA262" s="107">
        <v>3998.85774043642</v>
      </c>
      <c r="AB262" s="107">
        <v>4038.8104757777992</v>
      </c>
      <c r="AC262" s="107">
        <v>4077.1415100353456</v>
      </c>
      <c r="AD262" s="107">
        <v>4113.6143692337628</v>
      </c>
      <c r="AE262" s="107">
        <v>4125.8449184426718</v>
      </c>
      <c r="AF262" s="107">
        <v>4124.0620710475023</v>
      </c>
      <c r="AG262" s="107">
        <v>4136.0729263606809</v>
      </c>
      <c r="AH262" s="107">
        <v>4127.5131540375323</v>
      </c>
      <c r="AI262" s="107">
        <v>4103.2898075381609</v>
      </c>
      <c r="AJ262" s="107">
        <v>4074.781549547291</v>
      </c>
      <c r="AK262" s="107">
        <v>4054.933804511747</v>
      </c>
      <c r="AL262" s="107">
        <v>4060.7919253930218</v>
      </c>
      <c r="AM262" s="107">
        <v>4068.9765338158604</v>
      </c>
      <c r="AN262" s="107">
        <v>4060.983097413161</v>
      </c>
      <c r="AO262" s="107">
        <v>4054.0687519599537</v>
      </c>
      <c r="AP262" s="107">
        <v>4061.6853492131081</v>
      </c>
      <c r="AQ262" s="107">
        <v>4082.6978560323887</v>
      </c>
      <c r="AR262" s="107">
        <v>4109.779008345291</v>
      </c>
      <c r="AS262" s="107">
        <v>4129.3687404985385</v>
      </c>
      <c r="AT262" s="107">
        <v>4138.3721403236877</v>
      </c>
      <c r="AU262" s="107">
        <v>4157.4200708860772</v>
      </c>
      <c r="AV262" s="107">
        <v>4179.2173864359793</v>
      </c>
      <c r="AW262" s="107">
        <v>4174.7870707775019</v>
      </c>
      <c r="AX262" s="107">
        <v>4197.2677473988524</v>
      </c>
      <c r="AY262" s="107">
        <v>4209.1553096129755</v>
      </c>
      <c r="AZ262" s="107">
        <v>4219.8638157425976</v>
      </c>
    </row>
    <row r="263" spans="1:52" ht="12" customHeight="1" x14ac:dyDescent="0.45">
      <c r="A263" s="98" t="s">
        <v>146</v>
      </c>
      <c r="B263" s="108">
        <v>420.75649527776062</v>
      </c>
      <c r="C263" s="108">
        <v>405.53752677342658</v>
      </c>
      <c r="D263" s="108">
        <v>401.38881243807771</v>
      </c>
      <c r="E263" s="108">
        <v>399.60921685283967</v>
      </c>
      <c r="F263" s="108">
        <v>417.26933509198557</v>
      </c>
      <c r="G263" s="108">
        <v>405.39981538749259</v>
      </c>
      <c r="H263" s="108">
        <v>431.15005962901472</v>
      </c>
      <c r="I263" s="108">
        <v>444.60922416645246</v>
      </c>
      <c r="J263" s="108">
        <v>390.05096918494081</v>
      </c>
      <c r="K263" s="108">
        <v>308.33219666037542</v>
      </c>
      <c r="L263" s="108">
        <v>292.07722348380162</v>
      </c>
      <c r="M263" s="108">
        <v>294.41891820449507</v>
      </c>
      <c r="N263" s="108">
        <v>258.58340572284203</v>
      </c>
      <c r="O263" s="108">
        <v>247.05681689075894</v>
      </c>
      <c r="P263" s="108">
        <v>238.03923395076598</v>
      </c>
      <c r="Q263" s="108">
        <v>245.71428185179607</v>
      </c>
      <c r="R263" s="108">
        <v>249.81266077134404</v>
      </c>
      <c r="S263" s="108">
        <v>250.35305981977771</v>
      </c>
      <c r="T263" s="108">
        <v>250.19719351867883</v>
      </c>
      <c r="U263" s="108">
        <v>247.7612150512968</v>
      </c>
      <c r="V263" s="108">
        <v>245.70387809692511</v>
      </c>
      <c r="W263" s="108">
        <v>246.87056435395505</v>
      </c>
      <c r="X263" s="108">
        <v>249.70647427232188</v>
      </c>
      <c r="Y263" s="108">
        <v>248.77412095626494</v>
      </c>
      <c r="Z263" s="108">
        <v>249.17450040995601</v>
      </c>
      <c r="AA263" s="108">
        <v>250.71427427921449</v>
      </c>
      <c r="AB263" s="108">
        <v>253.40170942755844</v>
      </c>
      <c r="AC263" s="108">
        <v>255.94361192714072</v>
      </c>
      <c r="AD263" s="108">
        <v>258.42063282054477</v>
      </c>
      <c r="AE263" s="108">
        <v>260.84804291737544</v>
      </c>
      <c r="AF263" s="108">
        <v>261.82714823980831</v>
      </c>
      <c r="AG263" s="108">
        <v>262.54255043826493</v>
      </c>
      <c r="AH263" s="108">
        <v>264.54076140949689</v>
      </c>
      <c r="AI263" s="108">
        <v>263.9932352404964</v>
      </c>
      <c r="AJ263" s="108">
        <v>263.98853710576617</v>
      </c>
      <c r="AK263" s="108">
        <v>263.52876285380029</v>
      </c>
      <c r="AL263" s="108">
        <v>264.05221701825695</v>
      </c>
      <c r="AM263" s="108">
        <v>265.74754239227246</v>
      </c>
      <c r="AN263" s="108">
        <v>266.3367697419709</v>
      </c>
      <c r="AO263" s="108">
        <v>267.02900533877914</v>
      </c>
      <c r="AP263" s="108">
        <v>268.8690456150668</v>
      </c>
      <c r="AQ263" s="108">
        <v>270.83084686872155</v>
      </c>
      <c r="AR263" s="108">
        <v>274.08455804126487</v>
      </c>
      <c r="AS263" s="108">
        <v>276.69023443129879</v>
      </c>
      <c r="AT263" s="108">
        <v>279.07441492201855</v>
      </c>
      <c r="AU263" s="108">
        <v>280.14567929190076</v>
      </c>
      <c r="AV263" s="108">
        <v>282.34205860686825</v>
      </c>
      <c r="AW263" s="108">
        <v>284.3562928750639</v>
      </c>
      <c r="AX263" s="108">
        <v>285.56318693830752</v>
      </c>
      <c r="AY263" s="108">
        <v>287.75043327836505</v>
      </c>
      <c r="AZ263" s="108">
        <v>289.06728376668775</v>
      </c>
    </row>
    <row r="264" spans="1:52" ht="12" customHeight="1" x14ac:dyDescent="0.45">
      <c r="A264" s="67" t="s">
        <v>133</v>
      </c>
      <c r="B264" s="140">
        <v>6322.7814245828922</v>
      </c>
      <c r="C264" s="140">
        <v>6802.0326900355922</v>
      </c>
      <c r="D264" s="140">
        <v>6440.9454805870964</v>
      </c>
      <c r="E264" s="140">
        <v>7429.5321897626372</v>
      </c>
      <c r="F264" s="140">
        <v>7331.097515323796</v>
      </c>
      <c r="G264" s="140">
        <v>8193.9334117408762</v>
      </c>
      <c r="H264" s="140">
        <v>6948.4945422280198</v>
      </c>
      <c r="I264" s="140">
        <v>7154.7338182640315</v>
      </c>
      <c r="J264" s="140">
        <v>8183.4440284771636</v>
      </c>
      <c r="K264" s="140">
        <v>6491.2156659413513</v>
      </c>
      <c r="L264" s="140">
        <v>7204.2929842010517</v>
      </c>
      <c r="M264" s="140">
        <v>7279.4561153580571</v>
      </c>
      <c r="N264" s="140">
        <v>7280.0927562807119</v>
      </c>
      <c r="O264" s="140">
        <v>7290.3832156223343</v>
      </c>
      <c r="P264" s="140">
        <v>7360.3460643938433</v>
      </c>
      <c r="Q264" s="140">
        <v>7164.4921957870993</v>
      </c>
      <c r="R264" s="140">
        <v>7105.001684809069</v>
      </c>
      <c r="S264" s="140">
        <v>7009.9582066321955</v>
      </c>
      <c r="T264" s="140">
        <v>6859.5595301291432</v>
      </c>
      <c r="U264" s="140">
        <v>6713.2117561106616</v>
      </c>
      <c r="V264" s="140">
        <v>6668.54225223294</v>
      </c>
      <c r="W264" s="140">
        <v>6663.315985047685</v>
      </c>
      <c r="X264" s="140">
        <v>6657.2280724918783</v>
      </c>
      <c r="Y264" s="140">
        <v>6578.9574582437435</v>
      </c>
      <c r="Z264" s="140">
        <v>6578.9886425556988</v>
      </c>
      <c r="AA264" s="140">
        <v>6551.6686725670043</v>
      </c>
      <c r="AB264" s="140">
        <v>6627.6628942210918</v>
      </c>
      <c r="AC264" s="140">
        <v>6675.8716542914844</v>
      </c>
      <c r="AD264" s="140">
        <v>6742.0559428613278</v>
      </c>
      <c r="AE264" s="140">
        <v>6789.8278336856756</v>
      </c>
      <c r="AF264" s="140">
        <v>6820.1834545489919</v>
      </c>
      <c r="AG264" s="140">
        <v>6867.1819356154756</v>
      </c>
      <c r="AH264" s="140">
        <v>6898.5163082445315</v>
      </c>
      <c r="AI264" s="140">
        <v>6928.2461036531249</v>
      </c>
      <c r="AJ264" s="140">
        <v>6933.7621255898903</v>
      </c>
      <c r="AK264" s="140">
        <v>6956.791600182285</v>
      </c>
      <c r="AL264" s="140">
        <v>7004.3429357062305</v>
      </c>
      <c r="AM264" s="140">
        <v>7052.0332345107299</v>
      </c>
      <c r="AN264" s="140">
        <v>7089.6648979235624</v>
      </c>
      <c r="AO264" s="140">
        <v>7136.9128348830227</v>
      </c>
      <c r="AP264" s="140">
        <v>7198.9956163250745</v>
      </c>
      <c r="AQ264" s="140">
        <v>7279.6215372331508</v>
      </c>
      <c r="AR264" s="140">
        <v>7369.9441144067241</v>
      </c>
      <c r="AS264" s="140">
        <v>7469.71897445997</v>
      </c>
      <c r="AT264" s="140">
        <v>7552.0572177480317</v>
      </c>
      <c r="AU264" s="140">
        <v>7644.6802246699981</v>
      </c>
      <c r="AV264" s="140">
        <v>7741.0670066180501</v>
      </c>
      <c r="AW264" s="140">
        <v>7797.048623253695</v>
      </c>
      <c r="AX264" s="140">
        <v>7868.1866410595048</v>
      </c>
      <c r="AY264" s="140">
        <v>7934.8514800041203</v>
      </c>
      <c r="AZ264" s="140">
        <v>7990.6785299389485</v>
      </c>
    </row>
    <row r="265" spans="1:52" ht="12" customHeight="1" x14ac:dyDescent="0.45">
      <c r="A265" s="69" t="s">
        <v>47</v>
      </c>
      <c r="B265" s="70">
        <v>39.949227924632346</v>
      </c>
      <c r="C265" s="70">
        <v>43.880695798928983</v>
      </c>
      <c r="D265" s="70">
        <v>40.115646584212563</v>
      </c>
      <c r="E265" s="70">
        <v>47.93492764939127</v>
      </c>
      <c r="F265" s="70">
        <v>45.472759306425665</v>
      </c>
      <c r="G265" s="70">
        <v>52.854036187004979</v>
      </c>
      <c r="H265" s="70">
        <v>43.975717251106254</v>
      </c>
      <c r="I265" s="70">
        <v>44.408912748832392</v>
      </c>
      <c r="J265" s="70">
        <v>53.012830996370845</v>
      </c>
      <c r="K265" s="70">
        <v>41.956191455020381</v>
      </c>
      <c r="L265" s="70">
        <v>46.397680643480086</v>
      </c>
      <c r="M265" s="70">
        <v>46.427905471476976</v>
      </c>
      <c r="N265" s="70">
        <v>45.69174760264638</v>
      </c>
      <c r="O265" s="70">
        <v>45.308664396660568</v>
      </c>
      <c r="P265" s="70">
        <v>45.319011447555759</v>
      </c>
      <c r="Q265" s="70">
        <v>43.920061669502346</v>
      </c>
      <c r="R265" s="70">
        <v>35.18738025662617</v>
      </c>
      <c r="S265" s="70">
        <v>27.876424303464542</v>
      </c>
      <c r="T265" s="70">
        <v>21.923032019815544</v>
      </c>
      <c r="U265" s="70">
        <v>17.186451233796308</v>
      </c>
      <c r="V265" s="70">
        <v>29.787500501818855</v>
      </c>
      <c r="W265" s="70">
        <v>26.756066687594391</v>
      </c>
      <c r="X265" s="70">
        <v>21.196773991755062</v>
      </c>
      <c r="Y265" s="70">
        <v>22.769171814082686</v>
      </c>
      <c r="Z265" s="70">
        <v>30.373769062971576</v>
      </c>
      <c r="AA265" s="70">
        <v>29.818284786499898</v>
      </c>
      <c r="AB265" s="70">
        <v>31.316959319707866</v>
      </c>
      <c r="AC265" s="70">
        <v>30.176986711190782</v>
      </c>
      <c r="AD265" s="70">
        <v>36.838773141998885</v>
      </c>
      <c r="AE265" s="70">
        <v>35.947194966433223</v>
      </c>
      <c r="AF265" s="70">
        <v>39.075400351012433</v>
      </c>
      <c r="AG265" s="70">
        <v>40.72132788200949</v>
      </c>
      <c r="AH265" s="70">
        <v>42.945541241070885</v>
      </c>
      <c r="AI265" s="70">
        <v>45.991572034947161</v>
      </c>
      <c r="AJ265" s="70">
        <v>47.838378200857107</v>
      </c>
      <c r="AK265" s="70">
        <v>48.094799636341222</v>
      </c>
      <c r="AL265" s="70">
        <v>48.449751794361887</v>
      </c>
      <c r="AM265" s="70">
        <v>48.945489733692987</v>
      </c>
      <c r="AN265" s="70">
        <v>49.301556581990688</v>
      </c>
      <c r="AO265" s="70">
        <v>49.673957637146025</v>
      </c>
      <c r="AP265" s="70">
        <v>50.125327533970506</v>
      </c>
      <c r="AQ265" s="70">
        <v>50.60594239606354</v>
      </c>
      <c r="AR265" s="70">
        <v>51.229435665144941</v>
      </c>
      <c r="AS265" s="70">
        <v>51.706437554204129</v>
      </c>
      <c r="AT265" s="70">
        <v>52.346509201820091</v>
      </c>
      <c r="AU265" s="70">
        <v>52.794741474581421</v>
      </c>
      <c r="AV265" s="70">
        <v>53.540657229212407</v>
      </c>
      <c r="AW265" s="70">
        <v>54.062931055372921</v>
      </c>
      <c r="AX265" s="70">
        <v>54.419573845901027</v>
      </c>
      <c r="AY265" s="70">
        <v>55.118018380128788</v>
      </c>
      <c r="AZ265" s="70">
        <v>55.580912122981054</v>
      </c>
    </row>
    <row r="266" spans="1:52" ht="12" customHeight="1" x14ac:dyDescent="0.45">
      <c r="A266" s="77" t="s">
        <v>48</v>
      </c>
      <c r="B266" s="78">
        <v>47.856625722072472</v>
      </c>
      <c r="C266" s="78">
        <v>52.309756039036152</v>
      </c>
      <c r="D266" s="78">
        <v>47.836252035508217</v>
      </c>
      <c r="E266" s="78">
        <v>57.134247972344404</v>
      </c>
      <c r="F266" s="78">
        <v>54.206432655555631</v>
      </c>
      <c r="G266" s="78">
        <v>63.008472721293082</v>
      </c>
      <c r="H266" s="78">
        <v>52.427156430471513</v>
      </c>
      <c r="I266" s="78">
        <v>52.943036027307933</v>
      </c>
      <c r="J266" s="78">
        <v>63.192518824785928</v>
      </c>
      <c r="K266" s="78">
        <v>50.011449596386498</v>
      </c>
      <c r="L266" s="78">
        <v>55.304762904592863</v>
      </c>
      <c r="M266" s="78">
        <v>55.339250005190877</v>
      </c>
      <c r="N266" s="78">
        <v>54.512415202270759</v>
      </c>
      <c r="O266" s="78">
        <v>54.064011208027431</v>
      </c>
      <c r="P266" s="78">
        <v>54.089350978056089</v>
      </c>
      <c r="Q266" s="78">
        <v>52.371550860009762</v>
      </c>
      <c r="R266" s="78">
        <v>51.814210224521524</v>
      </c>
      <c r="S266" s="78">
        <v>51.388899007690235</v>
      </c>
      <c r="T266" s="78">
        <v>51.472960460283709</v>
      </c>
      <c r="U266" s="78">
        <v>51.199860766935096</v>
      </c>
      <c r="V266" s="78">
        <v>50.989246288869637</v>
      </c>
      <c r="W266" s="78">
        <v>51.170174999266479</v>
      </c>
      <c r="X266" s="78">
        <v>51.655948968901569</v>
      </c>
      <c r="Y266" s="78">
        <v>51.662124549077426</v>
      </c>
      <c r="Z266" s="78">
        <v>51.911007298833646</v>
      </c>
      <c r="AA266" s="78">
        <v>52.189203546946437</v>
      </c>
      <c r="AB266" s="78">
        <v>52.857951125806338</v>
      </c>
      <c r="AC266" s="78">
        <v>53.38545247523701</v>
      </c>
      <c r="AD266" s="78">
        <v>53.99478990741369</v>
      </c>
      <c r="AE266" s="78">
        <v>54.620841271704421</v>
      </c>
      <c r="AF266" s="78">
        <v>55.042523574205767</v>
      </c>
      <c r="AG266" s="78">
        <v>55.477379011291198</v>
      </c>
      <c r="AH266" s="78">
        <v>56.056950133978198</v>
      </c>
      <c r="AI266" s="78">
        <v>56.440616492070141</v>
      </c>
      <c r="AJ266" s="78">
        <v>56.817306812204428</v>
      </c>
      <c r="AK266" s="78">
        <v>57.135717371332049</v>
      </c>
      <c r="AL266" s="78">
        <v>57.557956166049465</v>
      </c>
      <c r="AM266" s="78">
        <v>58.148456532690297</v>
      </c>
      <c r="AN266" s="78">
        <v>58.601193233654875</v>
      </c>
      <c r="AO266" s="78">
        <v>59.039628084807681</v>
      </c>
      <c r="AP266" s="78">
        <v>59.581721672973607</v>
      </c>
      <c r="AQ266" s="78">
        <v>60.136863831792624</v>
      </c>
      <c r="AR266" s="78">
        <v>60.877072629040747</v>
      </c>
      <c r="AS266" s="78">
        <v>61.478578481421614</v>
      </c>
      <c r="AT266" s="78">
        <v>62.237330333511743</v>
      </c>
      <c r="AU266" s="78">
        <v>62.757204807511656</v>
      </c>
      <c r="AV266" s="78">
        <v>63.641152920160707</v>
      </c>
      <c r="AW266" s="78">
        <v>64.256276347402078</v>
      </c>
      <c r="AX266" s="78">
        <v>64.712444504764093</v>
      </c>
      <c r="AY266" s="78">
        <v>65.524685990567988</v>
      </c>
      <c r="AZ266" s="78">
        <v>66.079664230508683</v>
      </c>
    </row>
    <row r="267" spans="1:52" ht="12" customHeight="1" x14ac:dyDescent="0.45">
      <c r="A267" s="77" t="s">
        <v>51</v>
      </c>
      <c r="B267" s="78">
        <v>10.711156840043108</v>
      </c>
      <c r="C267" s="78">
        <v>11.766003737101622</v>
      </c>
      <c r="D267" s="78">
        <v>10.755541785164748</v>
      </c>
      <c r="E267" s="78">
        <v>12.851050448916542</v>
      </c>
      <c r="F267" s="78">
        <v>12.192019185455958</v>
      </c>
      <c r="G267" s="78">
        <v>14.171601792699839</v>
      </c>
      <c r="H267" s="78">
        <v>11.791396016285107</v>
      </c>
      <c r="I267" s="78">
        <v>11.906785006874857</v>
      </c>
      <c r="J267" s="78">
        <v>14.212647419854234</v>
      </c>
      <c r="K267" s="78">
        <v>11.248435571021068</v>
      </c>
      <c r="L267" s="78">
        <v>12.439095468093196</v>
      </c>
      <c r="M267" s="78">
        <v>12.44721336600632</v>
      </c>
      <c r="N267" s="78">
        <v>12.24998005444405</v>
      </c>
      <c r="O267" s="78">
        <v>12.147931882069033</v>
      </c>
      <c r="P267" s="78">
        <v>12.150574918712891</v>
      </c>
      <c r="Q267" s="78">
        <v>11.777608872564537</v>
      </c>
      <c r="R267" s="78">
        <v>11.649196019517703</v>
      </c>
      <c r="S267" s="78">
        <v>11.554731416443687</v>
      </c>
      <c r="T267" s="78">
        <v>11.591470087844936</v>
      </c>
      <c r="U267" s="78">
        <v>11.562518931390004</v>
      </c>
      <c r="V267" s="78">
        <v>11.542422421586011</v>
      </c>
      <c r="W267" s="78">
        <v>11.586897249386913</v>
      </c>
      <c r="X267" s="78">
        <v>11.700797371727184</v>
      </c>
      <c r="Y267" s="78">
        <v>11.710358286160078</v>
      </c>
      <c r="Z267" s="78">
        <v>11.770007812096585</v>
      </c>
      <c r="AA267" s="78">
        <v>11.839701997185843</v>
      </c>
      <c r="AB267" s="78">
        <v>11.99552976175765</v>
      </c>
      <c r="AC267" s="78">
        <v>12.116563608038167</v>
      </c>
      <c r="AD267" s="78">
        <v>12.256081047537533</v>
      </c>
      <c r="AE267" s="78">
        <v>12.398985697307522</v>
      </c>
      <c r="AF267" s="78">
        <v>12.494683048857784</v>
      </c>
      <c r="AG267" s="78">
        <v>12.59389123063302</v>
      </c>
      <c r="AH267" s="78">
        <v>12.725172206318838</v>
      </c>
      <c r="AI267" s="78">
        <v>12.809279122602906</v>
      </c>
      <c r="AJ267" s="78">
        <v>12.892740549032117</v>
      </c>
      <c r="AK267" s="78">
        <v>12.964122112834911</v>
      </c>
      <c r="AL267" s="78">
        <v>13.059157077984381</v>
      </c>
      <c r="AM267" s="78">
        <v>13.193547168714254</v>
      </c>
      <c r="AN267" s="78">
        <v>13.294297272505181</v>
      </c>
      <c r="AO267" s="78">
        <v>13.39253794779127</v>
      </c>
      <c r="AP267" s="78">
        <v>13.513701605546593</v>
      </c>
      <c r="AQ267" s="78">
        <v>13.639164124078608</v>
      </c>
      <c r="AR267" s="78">
        <v>13.806516032657719</v>
      </c>
      <c r="AS267" s="78">
        <v>13.9394207563968</v>
      </c>
      <c r="AT267" s="78">
        <v>14.110364470226507</v>
      </c>
      <c r="AU267" s="78">
        <v>14.225622588466406</v>
      </c>
      <c r="AV267" s="78">
        <v>14.425884693119988</v>
      </c>
      <c r="AW267" s="78">
        <v>14.564978967620313</v>
      </c>
      <c r="AX267" s="78">
        <v>14.668083731585574</v>
      </c>
      <c r="AY267" s="78">
        <v>14.85169686987788</v>
      </c>
      <c r="AZ267" s="78">
        <v>14.977516278354674</v>
      </c>
    </row>
    <row r="268" spans="1:52" ht="12" customHeight="1" x14ac:dyDescent="0.45">
      <c r="A268" s="77" t="s">
        <v>52</v>
      </c>
      <c r="B268" s="78">
        <v>81.170041456410289</v>
      </c>
      <c r="C268" s="78">
        <v>89.149813418381683</v>
      </c>
      <c r="D268" s="78">
        <v>81.510797002186166</v>
      </c>
      <c r="E268" s="78">
        <v>97.409296579928906</v>
      </c>
      <c r="F268" s="78">
        <v>92.394063671811907</v>
      </c>
      <c r="G268" s="78">
        <v>107.38576388658009</v>
      </c>
      <c r="H268" s="78">
        <v>89.343826297337813</v>
      </c>
      <c r="I268" s="78">
        <v>90.2324686134247</v>
      </c>
      <c r="J268" s="78">
        <v>107.72546933203186</v>
      </c>
      <c r="K268" s="78">
        <v>85.257068354995369</v>
      </c>
      <c r="L268" s="78">
        <v>94.283524792077046</v>
      </c>
      <c r="M268" s="78">
        <v>94.344779976573847</v>
      </c>
      <c r="N268" s="78">
        <v>92.847418155706237</v>
      </c>
      <c r="O268" s="78">
        <v>92.061657451972891</v>
      </c>
      <c r="P268" s="78">
        <v>92.084143714992251</v>
      </c>
      <c r="Q268" s="78">
        <v>89.218087488120759</v>
      </c>
      <c r="R268" s="78">
        <v>88.241057282545881</v>
      </c>
      <c r="S268" s="78">
        <v>87.528787414712497</v>
      </c>
      <c r="T268" s="78">
        <v>87.71033493461745</v>
      </c>
      <c r="U268" s="78">
        <v>87.331794980699001</v>
      </c>
      <c r="V268" s="78">
        <v>87.078129474009373</v>
      </c>
      <c r="W268" s="78">
        <v>87.389411746056311</v>
      </c>
      <c r="X268" s="78">
        <v>88.238053807878302</v>
      </c>
      <c r="Y268" s="78">
        <v>88.23302799322083</v>
      </c>
      <c r="Z268" s="78">
        <v>88.67378004300086</v>
      </c>
      <c r="AA268" s="78">
        <v>89.1447959203213</v>
      </c>
      <c r="AB268" s="78">
        <v>90.318182722446622</v>
      </c>
      <c r="AC268" s="78">
        <v>91.22227746948613</v>
      </c>
      <c r="AD268" s="78">
        <v>92.275200990083206</v>
      </c>
      <c r="AE268" s="78">
        <v>93.352603701788624</v>
      </c>
      <c r="AF268" s="78">
        <v>94.083150855063309</v>
      </c>
      <c r="AG268" s="78">
        <v>94.823512347790668</v>
      </c>
      <c r="AH268" s="78">
        <v>95.820276044799016</v>
      </c>
      <c r="AI268" s="78">
        <v>96.451304232534568</v>
      </c>
      <c r="AJ268" s="78">
        <v>97.056544073301708</v>
      </c>
      <c r="AK268" s="78">
        <v>97.580143832594146</v>
      </c>
      <c r="AL268" s="78">
        <v>98.28489943407132</v>
      </c>
      <c r="AM268" s="78">
        <v>99.278342928380596</v>
      </c>
      <c r="AN268" s="78">
        <v>100.02557504360635</v>
      </c>
      <c r="AO268" s="78">
        <v>100.77243839203419</v>
      </c>
      <c r="AP268" s="78">
        <v>101.68567363029621</v>
      </c>
      <c r="AQ268" s="78">
        <v>102.62810726382047</v>
      </c>
      <c r="AR268" s="78">
        <v>103.89463586407885</v>
      </c>
      <c r="AS268" s="78">
        <v>104.88494352721112</v>
      </c>
      <c r="AT268" s="78">
        <v>106.17322441540635</v>
      </c>
      <c r="AU268" s="78">
        <v>107.05083667856475</v>
      </c>
      <c r="AV268" s="78">
        <v>108.55996570381933</v>
      </c>
      <c r="AW268" s="78">
        <v>109.60479808100379</v>
      </c>
      <c r="AX268" s="78">
        <v>110.37304364571956</v>
      </c>
      <c r="AY268" s="78">
        <v>111.74171677033451</v>
      </c>
      <c r="AZ268" s="78">
        <v>112.6853129537234</v>
      </c>
    </row>
    <row r="269" spans="1:52" ht="12" customHeight="1" x14ac:dyDescent="0.45">
      <c r="A269" s="79" t="s">
        <v>53</v>
      </c>
      <c r="B269" s="80">
        <v>29.106488581275862</v>
      </c>
      <c r="C269" s="80">
        <v>31.97215406775814</v>
      </c>
      <c r="D269" s="80">
        <v>29.227344729009047</v>
      </c>
      <c r="E269" s="80">
        <v>34.922709055322819</v>
      </c>
      <c r="F269" s="80">
        <v>33.130689514394398</v>
      </c>
      <c r="G269" s="80">
        <v>38.509464526848888</v>
      </c>
      <c r="H269" s="80">
        <v>32.041243229885339</v>
      </c>
      <c r="I269" s="80">
        <v>32.355590697320601</v>
      </c>
      <c r="J269" s="80">
        <v>38.622593610804941</v>
      </c>
      <c r="K269" s="80">
        <v>30.567349350059519</v>
      </c>
      <c r="L269" s="80">
        <v>33.803043962259963</v>
      </c>
      <c r="M269" s="80">
        <v>33.825088927933166</v>
      </c>
      <c r="N269" s="80">
        <v>33.288976702216701</v>
      </c>
      <c r="O269" s="80">
        <v>33.01098063718851</v>
      </c>
      <c r="P269" s="80">
        <v>33.018299295105116</v>
      </c>
      <c r="Q269" s="80">
        <v>32.002597311453556</v>
      </c>
      <c r="R269" s="80">
        <v>31.658422853583616</v>
      </c>
      <c r="S269" s="80">
        <v>31.402245426683464</v>
      </c>
      <c r="T269" s="80">
        <v>31.488970198133689</v>
      </c>
      <c r="U269" s="80">
        <v>31.387300511468545</v>
      </c>
      <c r="V269" s="80">
        <v>31.315005119018295</v>
      </c>
      <c r="W269" s="80">
        <v>31.432235963681155</v>
      </c>
      <c r="X269" s="80">
        <v>31.739404366316659</v>
      </c>
      <c r="Y269" s="80">
        <v>31.755815652431032</v>
      </c>
      <c r="Z269" s="80">
        <v>31.917140246818075</v>
      </c>
      <c r="AA269" s="80">
        <v>32.103652357626338</v>
      </c>
      <c r="AB269" s="80">
        <v>32.520380804090941</v>
      </c>
      <c r="AC269" s="80">
        <v>32.848252599092362</v>
      </c>
      <c r="AD269" s="80">
        <v>33.228680903503914</v>
      </c>
      <c r="AE269" s="80">
        <v>33.617084622481507</v>
      </c>
      <c r="AF269" s="80">
        <v>33.878756087893173</v>
      </c>
      <c r="AG269" s="80">
        <v>34.148190588957917</v>
      </c>
      <c r="AH269" s="80">
        <v>34.505699376749199</v>
      </c>
      <c r="AI269" s="80">
        <v>34.738547718405975</v>
      </c>
      <c r="AJ269" s="80">
        <v>34.965500944792666</v>
      </c>
      <c r="AK269" s="80">
        <v>35.159741080663764</v>
      </c>
      <c r="AL269" s="80">
        <v>35.417454858750624</v>
      </c>
      <c r="AM269" s="80">
        <v>35.780284100856875</v>
      </c>
      <c r="AN269" s="80">
        <v>36.053788463017014</v>
      </c>
      <c r="AO269" s="80">
        <v>36.321007678533455</v>
      </c>
      <c r="AP269" s="80">
        <v>36.650108534435169</v>
      </c>
      <c r="AQ269" s="80">
        <v>36.990221480915487</v>
      </c>
      <c r="AR269" s="80">
        <v>37.444367795652916</v>
      </c>
      <c r="AS269" s="80">
        <v>37.804386746187888</v>
      </c>
      <c r="AT269" s="80">
        <v>38.268192807087715</v>
      </c>
      <c r="AU269" s="80">
        <v>38.58166623623476</v>
      </c>
      <c r="AV269" s="80">
        <v>39.124941992400792</v>
      </c>
      <c r="AW269" s="80">
        <v>39.502238521899656</v>
      </c>
      <c r="AX269" s="80">
        <v>39.780741136498982</v>
      </c>
      <c r="AY269" s="80">
        <v>40.278199918256099</v>
      </c>
      <c r="AZ269" s="80">
        <v>40.618843464728478</v>
      </c>
    </row>
    <row r="270" spans="1:52" ht="12" customHeight="1" x14ac:dyDescent="0.45">
      <c r="A270" s="96" t="s">
        <v>147</v>
      </c>
      <c r="B270" s="107">
        <v>302.34622708467344</v>
      </c>
      <c r="C270" s="107">
        <v>324.37826628075129</v>
      </c>
      <c r="D270" s="107">
        <v>331.70733303447815</v>
      </c>
      <c r="E270" s="107">
        <v>354.90067126595142</v>
      </c>
      <c r="F270" s="107">
        <v>356.62881237731887</v>
      </c>
      <c r="G270" s="107">
        <v>404.18618367343947</v>
      </c>
      <c r="H270" s="107">
        <v>366.88842432877493</v>
      </c>
      <c r="I270" s="107">
        <v>374.01696959971724</v>
      </c>
      <c r="J270" s="107">
        <v>401.29643899303704</v>
      </c>
      <c r="K270" s="107">
        <v>336.88450639036046</v>
      </c>
      <c r="L270" s="107">
        <v>358.60791807654067</v>
      </c>
      <c r="M270" s="107">
        <v>343.83028954785073</v>
      </c>
      <c r="N270" s="107">
        <v>357.77851728082248</v>
      </c>
      <c r="O270" s="107">
        <v>345.66340329429283</v>
      </c>
      <c r="P270" s="107">
        <v>349.50894591293724</v>
      </c>
      <c r="Q270" s="107">
        <v>333.08603711589916</v>
      </c>
      <c r="R270" s="107">
        <v>329.56908347597908</v>
      </c>
      <c r="S270" s="107">
        <v>327.84212952786999</v>
      </c>
      <c r="T270" s="107">
        <v>327.75869561071227</v>
      </c>
      <c r="U270" s="107">
        <v>324.81432702948314</v>
      </c>
      <c r="V270" s="107">
        <v>323.09978072142582</v>
      </c>
      <c r="W270" s="107">
        <v>324.08424498735764</v>
      </c>
      <c r="X270" s="107">
        <v>326.91691275612027</v>
      </c>
      <c r="Y270" s="107">
        <v>325.96240588731638</v>
      </c>
      <c r="Z270" s="107">
        <v>327.18256072909151</v>
      </c>
      <c r="AA270" s="107">
        <v>328.45299861027189</v>
      </c>
      <c r="AB270" s="107">
        <v>332.57300146022459</v>
      </c>
      <c r="AC270" s="107">
        <v>335.78257071987122</v>
      </c>
      <c r="AD270" s="107">
        <v>339.64527668911506</v>
      </c>
      <c r="AE270" s="107">
        <v>343.68776097568343</v>
      </c>
      <c r="AF270" s="107">
        <v>346.44051318998004</v>
      </c>
      <c r="AG270" s="107">
        <v>349.08368767055754</v>
      </c>
      <c r="AH270" s="107">
        <v>352.91855148093168</v>
      </c>
      <c r="AI270" s="107">
        <v>355.41159365253708</v>
      </c>
      <c r="AJ270" s="107">
        <v>357.59755233470639</v>
      </c>
      <c r="AK270" s="107">
        <v>359.56945705812473</v>
      </c>
      <c r="AL270" s="107">
        <v>362.34685470953212</v>
      </c>
      <c r="AM270" s="107">
        <v>365.99886312805148</v>
      </c>
      <c r="AN270" s="107">
        <v>368.90546778367377</v>
      </c>
      <c r="AO270" s="107">
        <v>371.92377508297102</v>
      </c>
      <c r="AP270" s="107">
        <v>375.52655360891742</v>
      </c>
      <c r="AQ270" s="107">
        <v>379.17178181698921</v>
      </c>
      <c r="AR270" s="107">
        <v>383.90859895134389</v>
      </c>
      <c r="AS270" s="107">
        <v>387.89656828584418</v>
      </c>
      <c r="AT270" s="107">
        <v>392.62334544793885</v>
      </c>
      <c r="AU270" s="107">
        <v>396.32890783088152</v>
      </c>
      <c r="AV270" s="107">
        <v>401.90147553612638</v>
      </c>
      <c r="AW270" s="107">
        <v>406.12378213600306</v>
      </c>
      <c r="AX270" s="107">
        <v>408.93522049499876</v>
      </c>
      <c r="AY270" s="107">
        <v>414.13302678256349</v>
      </c>
      <c r="AZ270" s="107">
        <v>417.6596485672402</v>
      </c>
    </row>
    <row r="271" spans="1:52" ht="12" customHeight="1" x14ac:dyDescent="0.45">
      <c r="A271" s="96" t="s">
        <v>148</v>
      </c>
      <c r="B271" s="107">
        <v>749.31272872982731</v>
      </c>
      <c r="C271" s="107">
        <v>806.7380238771533</v>
      </c>
      <c r="D271" s="107">
        <v>725.59366162778292</v>
      </c>
      <c r="E271" s="107">
        <v>881.34469019229857</v>
      </c>
      <c r="F271" s="107">
        <v>862.49263610175649</v>
      </c>
      <c r="G271" s="107">
        <v>959.28958692776769</v>
      </c>
      <c r="H271" s="107">
        <v>773.10473350211851</v>
      </c>
      <c r="I271" s="107">
        <v>797.66840207263374</v>
      </c>
      <c r="J271" s="107">
        <v>968.24095022295251</v>
      </c>
      <c r="K271" s="107">
        <v>738.03343187130224</v>
      </c>
      <c r="L271" s="107">
        <v>848.00972460851676</v>
      </c>
      <c r="M271" s="107">
        <v>887.59506205653554</v>
      </c>
      <c r="N271" s="107">
        <v>866.17382229680629</v>
      </c>
      <c r="O271" s="107">
        <v>885.97052257253256</v>
      </c>
      <c r="P271" s="107">
        <v>888.73845316706274</v>
      </c>
      <c r="Q271" s="107">
        <v>874.27165281894622</v>
      </c>
      <c r="R271" s="107">
        <v>868.14489780313261</v>
      </c>
      <c r="S271" s="107">
        <v>859.80632368852685</v>
      </c>
      <c r="T271" s="107">
        <v>846.95702901713628</v>
      </c>
      <c r="U271" s="107">
        <v>831.33057588729537</v>
      </c>
      <c r="V271" s="107">
        <v>824.91201296564816</v>
      </c>
      <c r="W271" s="107">
        <v>824.89369718140358</v>
      </c>
      <c r="X271" s="107">
        <v>825.66245453749787</v>
      </c>
      <c r="Y271" s="107">
        <v>816.15151071549406</v>
      </c>
      <c r="Z271" s="107">
        <v>815.36241862212535</v>
      </c>
      <c r="AA271" s="107">
        <v>812.46613506516337</v>
      </c>
      <c r="AB271" s="107">
        <v>821.52047546051949</v>
      </c>
      <c r="AC271" s="107">
        <v>828.42734593953867</v>
      </c>
      <c r="AD271" s="107">
        <v>836.39569568002526</v>
      </c>
      <c r="AE271" s="107">
        <v>842.77775720351292</v>
      </c>
      <c r="AF271" s="107">
        <v>847.16120754271503</v>
      </c>
      <c r="AG271" s="107">
        <v>853.05286463847506</v>
      </c>
      <c r="AH271" s="107">
        <v>858.53134849563526</v>
      </c>
      <c r="AI271" s="107">
        <v>862.8732750128637</v>
      </c>
      <c r="AJ271" s="107">
        <v>864.73337093217697</v>
      </c>
      <c r="AK271" s="107">
        <v>868.03753968667172</v>
      </c>
      <c r="AL271" s="107">
        <v>873.50457762617157</v>
      </c>
      <c r="AM271" s="107">
        <v>880.31757630256163</v>
      </c>
      <c r="AN271" s="107">
        <v>885.096083113747</v>
      </c>
      <c r="AO271" s="107">
        <v>891.16880219082657</v>
      </c>
      <c r="AP271" s="107">
        <v>898.94435444775445</v>
      </c>
      <c r="AQ271" s="107">
        <v>909.25779687541501</v>
      </c>
      <c r="AR271" s="107">
        <v>921.42522830480402</v>
      </c>
      <c r="AS271" s="107">
        <v>935.5366208687708</v>
      </c>
      <c r="AT271" s="107">
        <v>947.11761099370324</v>
      </c>
      <c r="AU271" s="107">
        <v>959.91937084921233</v>
      </c>
      <c r="AV271" s="107">
        <v>972.50089257527407</v>
      </c>
      <c r="AW271" s="107">
        <v>980.82651731761825</v>
      </c>
      <c r="AX271" s="107">
        <v>991.45515991655373</v>
      </c>
      <c r="AY271" s="107">
        <v>1001.0103643487115</v>
      </c>
      <c r="AZ271" s="107">
        <v>1010.4191113099599</v>
      </c>
    </row>
    <row r="272" spans="1:52" ht="12" customHeight="1" x14ac:dyDescent="0.45">
      <c r="A272" s="96" t="s">
        <v>152</v>
      </c>
      <c r="B272" s="107">
        <v>4402.4429203539221</v>
      </c>
      <c r="C272" s="107">
        <v>4730.3961387697036</v>
      </c>
      <c r="D272" s="107">
        <v>4492.1997816972425</v>
      </c>
      <c r="E272" s="107">
        <v>5164.4352588931069</v>
      </c>
      <c r="F272" s="107">
        <v>5105.1297306492097</v>
      </c>
      <c r="G272" s="107">
        <v>5692.600540528676</v>
      </c>
      <c r="H272" s="107">
        <v>4848.4333470351648</v>
      </c>
      <c r="I272" s="107">
        <v>5003.7783677252028</v>
      </c>
      <c r="J272" s="107">
        <v>5676.9121680767857</v>
      </c>
      <c r="K272" s="107">
        <v>4514.2747810544324</v>
      </c>
      <c r="L272" s="107">
        <v>4997.5308565021751</v>
      </c>
      <c r="M272" s="107">
        <v>5042.4549556813736</v>
      </c>
      <c r="N272" s="107">
        <v>5052.1135872670493</v>
      </c>
      <c r="O272" s="107">
        <v>5053.7563185479421</v>
      </c>
      <c r="P272" s="107">
        <v>5116.0127772601609</v>
      </c>
      <c r="Q272" s="107">
        <v>4988.6010638898342</v>
      </c>
      <c r="R272" s="107">
        <v>4955.3983448852505</v>
      </c>
      <c r="S272" s="107">
        <v>4883.7402333481641</v>
      </c>
      <c r="T272" s="107">
        <v>4756.6739356731587</v>
      </c>
      <c r="U272" s="107">
        <v>4643.5529776780922</v>
      </c>
      <c r="V272" s="107">
        <v>4599.3606090476269</v>
      </c>
      <c r="W272" s="107">
        <v>4594.2297949402118</v>
      </c>
      <c r="X272" s="107">
        <v>4584.6616010410489</v>
      </c>
      <c r="Y272" s="107">
        <v>4518.6841945321794</v>
      </c>
      <c r="Z272" s="107">
        <v>4508.3662296599468</v>
      </c>
      <c r="AA272" s="107">
        <v>4481.0085921981699</v>
      </c>
      <c r="AB272" s="107">
        <v>4531.1956235193356</v>
      </c>
      <c r="AC272" s="107">
        <v>4561.8441438925329</v>
      </c>
      <c r="AD272" s="107">
        <v>4599.7077472837454</v>
      </c>
      <c r="AE272" s="107">
        <v>4628.5382947436938</v>
      </c>
      <c r="AF272" s="107">
        <v>4642.736839137845</v>
      </c>
      <c r="AG272" s="107">
        <v>4672.5468994380208</v>
      </c>
      <c r="AH272" s="107">
        <v>4684.0125997767846</v>
      </c>
      <c r="AI272" s="107">
        <v>4697.9711026220348</v>
      </c>
      <c r="AJ272" s="107">
        <v>4692.8481981400264</v>
      </c>
      <c r="AK272" s="107">
        <v>4705.524359024289</v>
      </c>
      <c r="AL272" s="107">
        <v>4737.581806437679</v>
      </c>
      <c r="AM272" s="107">
        <v>4765.2065488801654</v>
      </c>
      <c r="AN272" s="107">
        <v>4787.5381450006153</v>
      </c>
      <c r="AO272" s="107">
        <v>4818.1023849941166</v>
      </c>
      <c r="AP272" s="107">
        <v>4859.0579582719311</v>
      </c>
      <c r="AQ272" s="107">
        <v>4915.4380184689189</v>
      </c>
      <c r="AR272" s="107">
        <v>4975.9144569537302</v>
      </c>
      <c r="AS272" s="107">
        <v>5046.3310617105662</v>
      </c>
      <c r="AT272" s="107">
        <v>5099.7304857741901</v>
      </c>
      <c r="AU272" s="107">
        <v>5165.8811102778391</v>
      </c>
      <c r="AV272" s="107">
        <v>5229.3719722900014</v>
      </c>
      <c r="AW272" s="107">
        <v>5263.4210409529551</v>
      </c>
      <c r="AX272" s="107">
        <v>5313.0822100337764</v>
      </c>
      <c r="AY272" s="107">
        <v>5352.0452006053583</v>
      </c>
      <c r="AZ272" s="107">
        <v>5386.0098403597922</v>
      </c>
    </row>
    <row r="273" spans="1:52" ht="12" customHeight="1" x14ac:dyDescent="0.45">
      <c r="A273" s="98" t="s">
        <v>155</v>
      </c>
      <c r="B273" s="108">
        <v>659.88600789003476</v>
      </c>
      <c r="C273" s="108">
        <v>711.44183804677766</v>
      </c>
      <c r="D273" s="108">
        <v>681.99912209151137</v>
      </c>
      <c r="E273" s="108">
        <v>778.5993377053768</v>
      </c>
      <c r="F273" s="108">
        <v>769.4503718618671</v>
      </c>
      <c r="G273" s="108">
        <v>861.92776149656754</v>
      </c>
      <c r="H273" s="108">
        <v>730.48869813687554</v>
      </c>
      <c r="I273" s="108">
        <v>747.4232857727178</v>
      </c>
      <c r="J273" s="108">
        <v>860.2284110005404</v>
      </c>
      <c r="K273" s="108">
        <v>682.98245229777297</v>
      </c>
      <c r="L273" s="108">
        <v>757.91637724331576</v>
      </c>
      <c r="M273" s="108">
        <v>763.19157032511612</v>
      </c>
      <c r="N273" s="108">
        <v>765.43629171874954</v>
      </c>
      <c r="O273" s="108">
        <v>768.39972563164883</v>
      </c>
      <c r="P273" s="108">
        <v>769.42450769926063</v>
      </c>
      <c r="Q273" s="108">
        <v>739.24353576076805</v>
      </c>
      <c r="R273" s="108">
        <v>733.33909200791152</v>
      </c>
      <c r="S273" s="108">
        <v>728.8184324986405</v>
      </c>
      <c r="T273" s="108">
        <v>723.98310212743991</v>
      </c>
      <c r="U273" s="108">
        <v>714.84594909150223</v>
      </c>
      <c r="V273" s="108">
        <v>710.45754569293695</v>
      </c>
      <c r="W273" s="108">
        <v>711.7734612927261</v>
      </c>
      <c r="X273" s="108">
        <v>715.45612565063232</v>
      </c>
      <c r="Y273" s="108">
        <v>712.02884881378145</v>
      </c>
      <c r="Z273" s="108">
        <v>713.43172908081499</v>
      </c>
      <c r="AA273" s="108">
        <v>714.64530808481834</v>
      </c>
      <c r="AB273" s="108">
        <v>723.36479004720275</v>
      </c>
      <c r="AC273" s="108">
        <v>730.06806087649795</v>
      </c>
      <c r="AD273" s="108">
        <v>737.71369721790529</v>
      </c>
      <c r="AE273" s="108">
        <v>744.88731050306978</v>
      </c>
      <c r="AF273" s="108">
        <v>749.27038076141866</v>
      </c>
      <c r="AG273" s="108">
        <v>754.73418280773967</v>
      </c>
      <c r="AH273" s="108">
        <v>761.00016948826362</v>
      </c>
      <c r="AI273" s="108">
        <v>765.55881276512923</v>
      </c>
      <c r="AJ273" s="108">
        <v>769.01253360279179</v>
      </c>
      <c r="AK273" s="108">
        <v>772.72572037943337</v>
      </c>
      <c r="AL273" s="108">
        <v>778.14047760162975</v>
      </c>
      <c r="AM273" s="108">
        <v>785.16412573561627</v>
      </c>
      <c r="AN273" s="108">
        <v>790.84879143075239</v>
      </c>
      <c r="AO273" s="108">
        <v>796.5183028747964</v>
      </c>
      <c r="AP273" s="108">
        <v>803.91021701925035</v>
      </c>
      <c r="AQ273" s="108">
        <v>811.75364097515683</v>
      </c>
      <c r="AR273" s="108">
        <v>821.44380221027097</v>
      </c>
      <c r="AS273" s="108">
        <v>830.14095652936726</v>
      </c>
      <c r="AT273" s="108">
        <v>839.45015430414708</v>
      </c>
      <c r="AU273" s="108">
        <v>847.14076392670631</v>
      </c>
      <c r="AV273" s="108">
        <v>858.00006367793537</v>
      </c>
      <c r="AW273" s="108">
        <v>864.68605987382034</v>
      </c>
      <c r="AX273" s="108">
        <v>870.76016374970607</v>
      </c>
      <c r="AY273" s="108">
        <v>880.14857033832163</v>
      </c>
      <c r="AZ273" s="108">
        <v>886.64768065166072</v>
      </c>
    </row>
    <row r="274" spans="1:52" ht="12" customHeight="1" x14ac:dyDescent="0.45">
      <c r="A274" s="67" t="s">
        <v>158</v>
      </c>
      <c r="B274" s="140">
        <v>4716.7169276190843</v>
      </c>
      <c r="C274" s="140">
        <v>4735.1139673077805</v>
      </c>
      <c r="D274" s="140">
        <v>4630.5888387901259</v>
      </c>
      <c r="E274" s="140">
        <v>4621.1705598445424</v>
      </c>
      <c r="F274" s="140">
        <v>4661.245391309757</v>
      </c>
      <c r="G274" s="140">
        <v>4644.016267766392</v>
      </c>
      <c r="H274" s="140">
        <v>4707.3033470159844</v>
      </c>
      <c r="I274" s="140">
        <v>4911.0453577817543</v>
      </c>
      <c r="J274" s="140">
        <v>4671.5762740549808</v>
      </c>
      <c r="K274" s="140">
        <v>4000.4000385658051</v>
      </c>
      <c r="L274" s="140">
        <v>4176.6430996391773</v>
      </c>
      <c r="M274" s="140">
        <v>4343.4028400409607</v>
      </c>
      <c r="N274" s="140">
        <v>4211.7874304611969</v>
      </c>
      <c r="O274" s="140">
        <v>3966.5509821785254</v>
      </c>
      <c r="P274" s="140">
        <v>3975.2500964478977</v>
      </c>
      <c r="Q274" s="140">
        <v>4106.5969885730101</v>
      </c>
      <c r="R274" s="140">
        <v>4151.6625179880284</v>
      </c>
      <c r="S274" s="140">
        <v>4163.0918287667137</v>
      </c>
      <c r="T274" s="140">
        <v>4114.9211135515434</v>
      </c>
      <c r="U274" s="140">
        <v>4044.3652145102997</v>
      </c>
      <c r="V274" s="140">
        <v>4025.3606493232883</v>
      </c>
      <c r="W274" s="140">
        <v>4038.5595085345344</v>
      </c>
      <c r="X274" s="140">
        <v>4052.6749582745192</v>
      </c>
      <c r="Y274" s="140">
        <v>4046.3216455005913</v>
      </c>
      <c r="Z274" s="140">
        <v>4051.3351444561276</v>
      </c>
      <c r="AA274" s="140">
        <v>4068.0301036027945</v>
      </c>
      <c r="AB274" s="140">
        <v>4104.2351936075984</v>
      </c>
      <c r="AC274" s="140">
        <v>4145.0328720433527</v>
      </c>
      <c r="AD274" s="140">
        <v>4190.8985193345716</v>
      </c>
      <c r="AE274" s="140">
        <v>4220.7220162424883</v>
      </c>
      <c r="AF274" s="140">
        <v>4250.2421069780949</v>
      </c>
      <c r="AG274" s="140">
        <v>4281.1270832878145</v>
      </c>
      <c r="AH274" s="140">
        <v>4308.037048255992</v>
      </c>
      <c r="AI274" s="140">
        <v>4325.4863481748371</v>
      </c>
      <c r="AJ274" s="140">
        <v>4337.5846209079527</v>
      </c>
      <c r="AK274" s="140">
        <v>4364.4687128606074</v>
      </c>
      <c r="AL274" s="140">
        <v>4403.243636284752</v>
      </c>
      <c r="AM274" s="140">
        <v>4444.7130485342996</v>
      </c>
      <c r="AN274" s="140">
        <v>4481.4506391113282</v>
      </c>
      <c r="AO274" s="140">
        <v>4523.3678257098181</v>
      </c>
      <c r="AP274" s="140">
        <v>4563.1380860801646</v>
      </c>
      <c r="AQ274" s="140">
        <v>4611.9923500457999</v>
      </c>
      <c r="AR274" s="140">
        <v>4663.5816693383058</v>
      </c>
      <c r="AS274" s="140">
        <v>4705.5278339580955</v>
      </c>
      <c r="AT274" s="140">
        <v>4744.1747085878242</v>
      </c>
      <c r="AU274" s="140">
        <v>4783.9056745853641</v>
      </c>
      <c r="AV274" s="140">
        <v>4833.1528417998024</v>
      </c>
      <c r="AW274" s="140">
        <v>4873.5653346577474</v>
      </c>
      <c r="AX274" s="140">
        <v>4907.1585504363156</v>
      </c>
      <c r="AY274" s="140">
        <v>4953.014726845242</v>
      </c>
      <c r="AZ274" s="140">
        <v>4989.8213086422493</v>
      </c>
    </row>
    <row r="275" spans="1:52" ht="12" customHeight="1" x14ac:dyDescent="0.45">
      <c r="A275" s="69" t="s">
        <v>47</v>
      </c>
      <c r="B275" s="70">
        <v>36.8571380252707</v>
      </c>
      <c r="C275" s="70">
        <v>37.396458003100925</v>
      </c>
      <c r="D275" s="70">
        <v>36.564277192164276</v>
      </c>
      <c r="E275" s="70">
        <v>36.554765548326323</v>
      </c>
      <c r="F275" s="70">
        <v>36.954400798588196</v>
      </c>
      <c r="G275" s="70">
        <v>36.874978323978247</v>
      </c>
      <c r="H275" s="70">
        <v>37.008533007901939</v>
      </c>
      <c r="I275" s="70">
        <v>38.567592207613174</v>
      </c>
      <c r="J275" s="70">
        <v>36.529876686471233</v>
      </c>
      <c r="K275" s="70">
        <v>31.068816656174949</v>
      </c>
      <c r="L275" s="70">
        <v>32.50562711918294</v>
      </c>
      <c r="M275" s="70">
        <v>33.880324332623424</v>
      </c>
      <c r="N275" s="70">
        <v>32.847680498142964</v>
      </c>
      <c r="O275" s="70">
        <v>30.973744718441065</v>
      </c>
      <c r="P275" s="70">
        <v>30.655763750766663</v>
      </c>
      <c r="Q275" s="70">
        <v>31.702244633835516</v>
      </c>
      <c r="R275" s="70">
        <v>26.155207680918505</v>
      </c>
      <c r="S275" s="70">
        <v>21.28325170981168</v>
      </c>
      <c r="T275" s="70">
        <v>17.13024602224516</v>
      </c>
      <c r="U275" s="70">
        <v>13.692433039490712</v>
      </c>
      <c r="V275" s="70">
        <v>22.592461187877635</v>
      </c>
      <c r="W275" s="70">
        <v>17.681333760352615</v>
      </c>
      <c r="X275" s="70">
        <v>17.396628270275198</v>
      </c>
      <c r="Y275" s="70">
        <v>13.922601104060037</v>
      </c>
      <c r="Z275" s="70">
        <v>20.315746544118213</v>
      </c>
      <c r="AA275" s="70">
        <v>15.288114692351396</v>
      </c>
      <c r="AB275" s="70">
        <v>13.403699571793508</v>
      </c>
      <c r="AC275" s="70">
        <v>13.268386538711486</v>
      </c>
      <c r="AD275" s="70">
        <v>19.612616519304481</v>
      </c>
      <c r="AE275" s="70">
        <v>18.080611202427377</v>
      </c>
      <c r="AF275" s="70">
        <v>20.968514210027891</v>
      </c>
      <c r="AG275" s="70">
        <v>23.020489918265039</v>
      </c>
      <c r="AH275" s="70">
        <v>25.366783551635685</v>
      </c>
      <c r="AI275" s="70">
        <v>25.66324037945763</v>
      </c>
      <c r="AJ275" s="70">
        <v>27.584631617065934</v>
      </c>
      <c r="AK275" s="70">
        <v>30.345257688053273</v>
      </c>
      <c r="AL275" s="70">
        <v>32.389173718460526</v>
      </c>
      <c r="AM275" s="70">
        <v>34.716492642243772</v>
      </c>
      <c r="AN275" s="70">
        <v>36.707826578725211</v>
      </c>
      <c r="AO275" s="70">
        <v>37.03672737631527</v>
      </c>
      <c r="AP275" s="70">
        <v>37.395820331008409</v>
      </c>
      <c r="AQ275" s="70">
        <v>37.788800098343906</v>
      </c>
      <c r="AR275" s="70">
        <v>38.222061803213734</v>
      </c>
      <c r="AS275" s="70">
        <v>38.594157356610843</v>
      </c>
      <c r="AT275" s="70">
        <v>38.974711847626089</v>
      </c>
      <c r="AU275" s="70">
        <v>39.327914571591982</v>
      </c>
      <c r="AV275" s="70">
        <v>39.781698218101283</v>
      </c>
      <c r="AW275" s="70">
        <v>40.21115352724</v>
      </c>
      <c r="AX275" s="70">
        <v>40.512339047346245</v>
      </c>
      <c r="AY275" s="70">
        <v>40.97611410645176</v>
      </c>
      <c r="AZ275" s="70">
        <v>41.328428922928261</v>
      </c>
    </row>
    <row r="276" spans="1:52" ht="12" customHeight="1" x14ac:dyDescent="0.45">
      <c r="A276" s="77" t="s">
        <v>48</v>
      </c>
      <c r="B276" s="78">
        <v>52.512176504439118</v>
      </c>
      <c r="C276" s="78">
        <v>53.068716158497466</v>
      </c>
      <c r="D276" s="78">
        <v>51.895447743086088</v>
      </c>
      <c r="E276" s="78">
        <v>51.855708701475642</v>
      </c>
      <c r="F276" s="78">
        <v>52.42862364819284</v>
      </c>
      <c r="G276" s="78">
        <v>52.316142717694007</v>
      </c>
      <c r="H276" s="78">
        <v>52.513966941221213</v>
      </c>
      <c r="I276" s="78">
        <v>54.730258547125857</v>
      </c>
      <c r="J276" s="78">
        <v>51.842985880790124</v>
      </c>
      <c r="K276" s="78">
        <v>44.095067753850252</v>
      </c>
      <c r="L276" s="78">
        <v>46.130471411353696</v>
      </c>
      <c r="M276" s="78">
        <v>48.079847316189003</v>
      </c>
      <c r="N276" s="78">
        <v>46.717691008007023</v>
      </c>
      <c r="O276" s="78">
        <v>44.023808908600294</v>
      </c>
      <c r="P276" s="78">
        <v>43.587138415738842</v>
      </c>
      <c r="Q276" s="78">
        <v>44.972540523404668</v>
      </c>
      <c r="R276" s="78">
        <v>45.294384168048126</v>
      </c>
      <c r="S276" s="78">
        <v>45.35407147629688</v>
      </c>
      <c r="T276" s="78">
        <v>45.504043995069956</v>
      </c>
      <c r="U276" s="78">
        <v>45.274274850559173</v>
      </c>
      <c r="V276" s="78">
        <v>45.087052312985676</v>
      </c>
      <c r="W276" s="78">
        <v>45.3348191206709</v>
      </c>
      <c r="X276" s="78">
        <v>45.778966150523104</v>
      </c>
      <c r="Y276" s="78">
        <v>45.898834183809925</v>
      </c>
      <c r="Z276" s="78">
        <v>46.029457861820021</v>
      </c>
      <c r="AA276" s="78">
        <v>46.365054755880195</v>
      </c>
      <c r="AB276" s="78">
        <v>46.844936376509764</v>
      </c>
      <c r="AC276" s="78">
        <v>47.377757616397233</v>
      </c>
      <c r="AD276" s="78">
        <v>47.856043095803408</v>
      </c>
      <c r="AE276" s="78">
        <v>48.333424867276868</v>
      </c>
      <c r="AF276" s="78">
        <v>48.742054382370888</v>
      </c>
      <c r="AG276" s="78">
        <v>49.089090874807731</v>
      </c>
      <c r="AH276" s="78">
        <v>49.600798543535127</v>
      </c>
      <c r="AI276" s="78">
        <v>49.918478067515039</v>
      </c>
      <c r="AJ276" s="78">
        <v>50.20626797984692</v>
      </c>
      <c r="AK276" s="78">
        <v>50.504828114965271</v>
      </c>
      <c r="AL276" s="78">
        <v>50.941529595749905</v>
      </c>
      <c r="AM276" s="78">
        <v>51.489344574459373</v>
      </c>
      <c r="AN276" s="78">
        <v>51.936469304043179</v>
      </c>
      <c r="AO276" s="78">
        <v>52.39798994314787</v>
      </c>
      <c r="AP276" s="78">
        <v>52.907572602209413</v>
      </c>
      <c r="AQ276" s="78">
        <v>53.465802582041242</v>
      </c>
      <c r="AR276" s="78">
        <v>54.080275830530809</v>
      </c>
      <c r="AS276" s="78">
        <v>54.608349895470312</v>
      </c>
      <c r="AT276" s="78">
        <v>55.152402858607211</v>
      </c>
      <c r="AU276" s="78">
        <v>55.653991483100015</v>
      </c>
      <c r="AV276" s="78">
        <v>56.296546642136548</v>
      </c>
      <c r="AW276" s="78">
        <v>56.903665763119591</v>
      </c>
      <c r="AX276" s="78">
        <v>57.333797344323365</v>
      </c>
      <c r="AY276" s="78">
        <v>57.993981976395446</v>
      </c>
      <c r="AZ276" s="78">
        <v>58.491299504735444</v>
      </c>
    </row>
    <row r="277" spans="1:52" ht="12" customHeight="1" x14ac:dyDescent="0.45">
      <c r="A277" s="77" t="s">
        <v>51</v>
      </c>
      <c r="B277" s="78">
        <v>9.9052011952063843</v>
      </c>
      <c r="C277" s="78">
        <v>10.049865573271997</v>
      </c>
      <c r="D277" s="78">
        <v>9.8245737507145492</v>
      </c>
      <c r="E277" s="78">
        <v>9.8197172182081811</v>
      </c>
      <c r="F277" s="78">
        <v>9.9283497508665448</v>
      </c>
      <c r="G277" s="78">
        <v>9.9068792841187463</v>
      </c>
      <c r="H277" s="78">
        <v>9.9425327377713355</v>
      </c>
      <c r="I277" s="78">
        <v>10.35925463694182</v>
      </c>
      <c r="J277" s="78">
        <v>9.8131502428836708</v>
      </c>
      <c r="K277" s="78">
        <v>8.3479450889490074</v>
      </c>
      <c r="L277" s="78">
        <v>8.733375233429145</v>
      </c>
      <c r="M277" s="78">
        <v>9.1024676445607522</v>
      </c>
      <c r="N277" s="78">
        <v>8.8253320385698277</v>
      </c>
      <c r="O277" s="78">
        <v>8.3192512732905826</v>
      </c>
      <c r="P277" s="78">
        <v>8.2371376619972345</v>
      </c>
      <c r="Q277" s="78">
        <v>8.5166044574689455</v>
      </c>
      <c r="R277" s="78">
        <v>8.5527689308815962</v>
      </c>
      <c r="S277" s="78">
        <v>8.5640132206612911</v>
      </c>
      <c r="T277" s="78">
        <v>8.6065792926411557</v>
      </c>
      <c r="U277" s="78">
        <v>8.5871846537881389</v>
      </c>
      <c r="V277" s="78">
        <v>8.5715160042887479</v>
      </c>
      <c r="W277" s="78">
        <v>8.6191826775802323</v>
      </c>
      <c r="X277" s="78">
        <v>8.7070340321450086</v>
      </c>
      <c r="Y277" s="78">
        <v>8.7313249021182973</v>
      </c>
      <c r="Z277" s="78">
        <v>8.7586582604472465</v>
      </c>
      <c r="AA277" s="78">
        <v>8.8251851959276522</v>
      </c>
      <c r="AB277" s="78">
        <v>8.9182198741030945</v>
      </c>
      <c r="AC277" s="78">
        <v>9.0222354931099016</v>
      </c>
      <c r="AD277" s="78">
        <v>9.1412737045333188</v>
      </c>
      <c r="AE277" s="78">
        <v>9.233719690261486</v>
      </c>
      <c r="AF277" s="78">
        <v>9.3123534355851003</v>
      </c>
      <c r="AG277" s="78">
        <v>9.3790356600740985</v>
      </c>
      <c r="AH277" s="78">
        <v>9.4753497559520099</v>
      </c>
      <c r="AI277" s="78">
        <v>9.5366255221255543</v>
      </c>
      <c r="AJ277" s="78">
        <v>9.5902449740865112</v>
      </c>
      <c r="AK277" s="78">
        <v>9.6460868900268437</v>
      </c>
      <c r="AL277" s="78">
        <v>9.7281421015999978</v>
      </c>
      <c r="AM277" s="78">
        <v>9.8310531997019179</v>
      </c>
      <c r="AN277" s="78">
        <v>9.9146133002678738</v>
      </c>
      <c r="AO277" s="78">
        <v>9.9992815305047653</v>
      </c>
      <c r="AP277" s="78">
        <v>10.096293384854198</v>
      </c>
      <c r="AQ277" s="78">
        <v>10.203175949847026</v>
      </c>
      <c r="AR277" s="78">
        <v>10.320606045535056</v>
      </c>
      <c r="AS277" s="78">
        <v>10.420956460833766</v>
      </c>
      <c r="AT277" s="78">
        <v>10.524892953381181</v>
      </c>
      <c r="AU277" s="78">
        <v>10.620652741050428</v>
      </c>
      <c r="AV277" s="78">
        <v>10.74305777431937</v>
      </c>
      <c r="AW277" s="78">
        <v>10.858476306673058</v>
      </c>
      <c r="AX277" s="78">
        <v>10.940296950260839</v>
      </c>
      <c r="AY277" s="78">
        <v>11.065927052676692</v>
      </c>
      <c r="AZ277" s="78">
        <v>11.160722914934439</v>
      </c>
    </row>
    <row r="278" spans="1:52" ht="12" customHeight="1" x14ac:dyDescent="0.45">
      <c r="A278" s="77" t="s">
        <v>52</v>
      </c>
      <c r="B278" s="78">
        <v>105.88006511462511</v>
      </c>
      <c r="C278" s="78">
        <v>107.43077514347526</v>
      </c>
      <c r="D278" s="78">
        <v>105.04850520332411</v>
      </c>
      <c r="E278" s="78">
        <v>105.03284321981734</v>
      </c>
      <c r="F278" s="78">
        <v>106.17463427812795</v>
      </c>
      <c r="G278" s="78">
        <v>105.94711496960977</v>
      </c>
      <c r="H278" s="78">
        <v>106.33199027275222</v>
      </c>
      <c r="I278" s="78">
        <v>110.82222558213691</v>
      </c>
      <c r="J278" s="78">
        <v>104.96072708817034</v>
      </c>
      <c r="K278" s="78">
        <v>89.260327336025256</v>
      </c>
      <c r="L278" s="78">
        <v>93.391457317711385</v>
      </c>
      <c r="M278" s="78">
        <v>97.342354114736807</v>
      </c>
      <c r="N278" s="78">
        <v>94.373920133564539</v>
      </c>
      <c r="O278" s="78">
        <v>89.003150454250218</v>
      </c>
      <c r="P278" s="78">
        <v>88.07273599860828</v>
      </c>
      <c r="Q278" s="78">
        <v>91.08795408776767</v>
      </c>
      <c r="R278" s="78">
        <v>91.44045730024753</v>
      </c>
      <c r="S278" s="78">
        <v>91.572178538893411</v>
      </c>
      <c r="T278" s="78">
        <v>91.907733983516394</v>
      </c>
      <c r="U278" s="78">
        <v>91.520526676435892</v>
      </c>
      <c r="V278" s="78">
        <v>91.247965048532805</v>
      </c>
      <c r="W278" s="78">
        <v>91.749250912701996</v>
      </c>
      <c r="X278" s="78">
        <v>92.682734183493082</v>
      </c>
      <c r="Y278" s="78">
        <v>92.88685035287493</v>
      </c>
      <c r="Z278" s="78">
        <v>93.1649282475435</v>
      </c>
      <c r="AA278" s="78">
        <v>93.879243786768612</v>
      </c>
      <c r="AB278" s="78">
        <v>94.881042162371585</v>
      </c>
      <c r="AC278" s="78">
        <v>96.000547485826559</v>
      </c>
      <c r="AD278" s="78">
        <v>97.300411259157102</v>
      </c>
      <c r="AE278" s="78">
        <v>98.278090741809152</v>
      </c>
      <c r="AF278" s="78">
        <v>99.105166602959741</v>
      </c>
      <c r="AG278" s="78">
        <v>99.79618465784273</v>
      </c>
      <c r="AH278" s="78">
        <v>100.81581825679137</v>
      </c>
      <c r="AI278" s="78">
        <v>101.45434213718318</v>
      </c>
      <c r="AJ278" s="78">
        <v>101.99723103262431</v>
      </c>
      <c r="AK278" s="78">
        <v>102.58238259754744</v>
      </c>
      <c r="AL278" s="78">
        <v>103.44690359680538</v>
      </c>
      <c r="AM278" s="78">
        <v>104.50677510435902</v>
      </c>
      <c r="AN278" s="78">
        <v>105.39997310473332</v>
      </c>
      <c r="AO278" s="78">
        <v>106.29015886216489</v>
      </c>
      <c r="AP278" s="78">
        <v>107.32191462073827</v>
      </c>
      <c r="AQ278" s="78">
        <v>108.46401701394971</v>
      </c>
      <c r="AR278" s="78">
        <v>109.71788548719449</v>
      </c>
      <c r="AS278" s="78">
        <v>110.78577311836953</v>
      </c>
      <c r="AT278" s="78">
        <v>111.8820955680559</v>
      </c>
      <c r="AU278" s="78">
        <v>112.89458046409317</v>
      </c>
      <c r="AV278" s="78">
        <v>114.19393880262885</v>
      </c>
      <c r="AW278" s="78">
        <v>115.42003845658408</v>
      </c>
      <c r="AX278" s="78">
        <v>116.28473919216962</v>
      </c>
      <c r="AY278" s="78">
        <v>117.61093109792304</v>
      </c>
      <c r="AZ278" s="78">
        <v>118.61649580097524</v>
      </c>
    </row>
    <row r="279" spans="1:52" ht="12" customHeight="1" x14ac:dyDescent="0.45">
      <c r="A279" s="79" t="s">
        <v>53</v>
      </c>
      <c r="B279" s="80">
        <v>29.33920080470844</v>
      </c>
      <c r="C279" s="80">
        <v>29.76791907222124</v>
      </c>
      <c r="D279" s="80">
        <v>29.101933971874306</v>
      </c>
      <c r="E279" s="80">
        <v>29.089405641011105</v>
      </c>
      <c r="F279" s="80">
        <v>29.410180539586001</v>
      </c>
      <c r="G279" s="80">
        <v>29.346686737911782</v>
      </c>
      <c r="H279" s="80">
        <v>29.452485003898762</v>
      </c>
      <c r="I279" s="80">
        <v>30.688646263722884</v>
      </c>
      <c r="J279" s="80">
        <v>29.069855950379463</v>
      </c>
      <c r="K279" s="80">
        <v>24.727956189585598</v>
      </c>
      <c r="L279" s="80">
        <v>25.870170445493873</v>
      </c>
      <c r="M279" s="80">
        <v>26.963705850200245</v>
      </c>
      <c r="N279" s="80">
        <v>26.14252111416376</v>
      </c>
      <c r="O279" s="80">
        <v>24.645502523786902</v>
      </c>
      <c r="P279" s="80">
        <v>24.399584179108391</v>
      </c>
      <c r="Q279" s="80">
        <v>25.228793793443508</v>
      </c>
      <c r="R279" s="80">
        <v>25.376136851070541</v>
      </c>
      <c r="S279" s="80">
        <v>25.411833082665147</v>
      </c>
      <c r="T279" s="80">
        <v>25.526491692134677</v>
      </c>
      <c r="U279" s="80">
        <v>25.448490886848333</v>
      </c>
      <c r="V279" s="80">
        <v>25.391198242852539</v>
      </c>
      <c r="W279" s="80">
        <v>25.531765361756783</v>
      </c>
      <c r="X279" s="80">
        <v>25.790939084081931</v>
      </c>
      <c r="Y279" s="80">
        <v>25.858211643074782</v>
      </c>
      <c r="Z279" s="80">
        <v>25.937789242609643</v>
      </c>
      <c r="AA279" s="80">
        <v>26.135455308422728</v>
      </c>
      <c r="AB279" s="80">
        <v>26.411458262359254</v>
      </c>
      <c r="AC279" s="80">
        <v>26.720668498537787</v>
      </c>
      <c r="AD279" s="80">
        <v>27.028938460595821</v>
      </c>
      <c r="AE279" s="80">
        <v>27.30290746315919</v>
      </c>
      <c r="AF279" s="80">
        <v>27.536144079871118</v>
      </c>
      <c r="AG279" s="80">
        <v>27.7326473501839</v>
      </c>
      <c r="AH279" s="80">
        <v>28.018601227811537</v>
      </c>
      <c r="AI279" s="80">
        <v>28.199598754205947</v>
      </c>
      <c r="AJ279" s="80">
        <v>28.357578545675846</v>
      </c>
      <c r="AK279" s="80">
        <v>28.523453007619189</v>
      </c>
      <c r="AL279" s="80">
        <v>28.766667566325271</v>
      </c>
      <c r="AM279" s="80">
        <v>29.069968228596494</v>
      </c>
      <c r="AN279" s="80">
        <v>29.317099988900072</v>
      </c>
      <c r="AO279" s="80">
        <v>29.567259901544286</v>
      </c>
      <c r="AP279" s="80">
        <v>29.85489778357649</v>
      </c>
      <c r="AQ279" s="80">
        <v>30.171555016793729</v>
      </c>
      <c r="AR279" s="80">
        <v>30.518895851133273</v>
      </c>
      <c r="AS279" s="80">
        <v>30.815412545742529</v>
      </c>
      <c r="AT279" s="80">
        <v>31.121981164892798</v>
      </c>
      <c r="AU279" s="80">
        <v>31.404733671529559</v>
      </c>
      <c r="AV279" s="80">
        <v>31.766503591353203</v>
      </c>
      <c r="AW279" s="80">
        <v>32.107784034338472</v>
      </c>
      <c r="AX279" s="80">
        <v>32.349228909066582</v>
      </c>
      <c r="AY279" s="80">
        <v>32.720312807703863</v>
      </c>
      <c r="AZ279" s="80">
        <v>33.000382571430812</v>
      </c>
    </row>
    <row r="280" spans="1:52" ht="12" customHeight="1" x14ac:dyDescent="0.45">
      <c r="A280" s="96" t="s">
        <v>159</v>
      </c>
      <c r="B280" s="107">
        <v>3384.200091354593</v>
      </c>
      <c r="C280" s="107">
        <v>3389.4902846144196</v>
      </c>
      <c r="D280" s="107">
        <v>3284.9106993693858</v>
      </c>
      <c r="E280" s="107">
        <v>3349.6174361080798</v>
      </c>
      <c r="F280" s="107">
        <v>3343.6380038002276</v>
      </c>
      <c r="G280" s="107">
        <v>3369.344621560911</v>
      </c>
      <c r="H280" s="107">
        <v>3355.6939157520851</v>
      </c>
      <c r="I280" s="107">
        <v>3495.9334098035915</v>
      </c>
      <c r="J280" s="107">
        <v>3358.1792433730152</v>
      </c>
      <c r="K280" s="107">
        <v>2842.3409714774016</v>
      </c>
      <c r="L280" s="107">
        <v>3004.9968355456563</v>
      </c>
      <c r="M280" s="107">
        <v>3081.1098858718419</v>
      </c>
      <c r="N280" s="107">
        <v>3004.4325702462379</v>
      </c>
      <c r="O280" s="107">
        <v>2848.3498711244829</v>
      </c>
      <c r="P280" s="107">
        <v>2834.8938078326128</v>
      </c>
      <c r="Q280" s="107">
        <v>2903.1591612309653</v>
      </c>
      <c r="R280" s="107">
        <v>2938.8074239187963</v>
      </c>
      <c r="S280" s="107">
        <v>2951.7344693006607</v>
      </c>
      <c r="T280" s="107">
        <v>2908.642129550215</v>
      </c>
      <c r="U280" s="107">
        <v>2850.9192529492229</v>
      </c>
      <c r="V280" s="107">
        <v>2827.5326532940044</v>
      </c>
      <c r="W280" s="107">
        <v>2839.109981856529</v>
      </c>
      <c r="X280" s="107">
        <v>2843.9054778161703</v>
      </c>
      <c r="Y280" s="107">
        <v>2839.197730457649</v>
      </c>
      <c r="Z280" s="107">
        <v>2835.4919815773783</v>
      </c>
      <c r="AA280" s="107">
        <v>2848.9042397179905</v>
      </c>
      <c r="AB280" s="107">
        <v>2874.7200602713506</v>
      </c>
      <c r="AC280" s="107">
        <v>2902.3728666715851</v>
      </c>
      <c r="AD280" s="107">
        <v>2929.2671026235548</v>
      </c>
      <c r="AE280" s="107">
        <v>2948.8125298883242</v>
      </c>
      <c r="AF280" s="107">
        <v>2965.4488421252595</v>
      </c>
      <c r="AG280" s="107">
        <v>2985.1739461301427</v>
      </c>
      <c r="AH280" s="107">
        <v>2997.8978836417732</v>
      </c>
      <c r="AI280" s="107">
        <v>3007.3892353072606</v>
      </c>
      <c r="AJ280" s="107">
        <v>3011.3680571605114</v>
      </c>
      <c r="AK280" s="107">
        <v>3027.5512420286723</v>
      </c>
      <c r="AL280" s="107">
        <v>3052.3743528267964</v>
      </c>
      <c r="AM280" s="107">
        <v>3077.8364722599113</v>
      </c>
      <c r="AN280" s="107">
        <v>3100.7359568625066</v>
      </c>
      <c r="AO280" s="107">
        <v>3129.7644723212907</v>
      </c>
      <c r="AP280" s="107">
        <v>3155.6078362902758</v>
      </c>
      <c r="AQ280" s="107">
        <v>3188.6738370198045</v>
      </c>
      <c r="AR280" s="107">
        <v>3223.518315734379</v>
      </c>
      <c r="AS280" s="107">
        <v>3251.2264196706624</v>
      </c>
      <c r="AT280" s="107">
        <v>3275.3809892403879</v>
      </c>
      <c r="AU280" s="107">
        <v>3301.0061584978771</v>
      </c>
      <c r="AV280" s="107">
        <v>3332.9770509116629</v>
      </c>
      <c r="AW280" s="107">
        <v>3357.6157493302921</v>
      </c>
      <c r="AX280" s="107">
        <v>3379.2323466679677</v>
      </c>
      <c r="AY280" s="107">
        <v>3407.9939345470548</v>
      </c>
      <c r="AZ280" s="107">
        <v>3431.3585132895951</v>
      </c>
    </row>
    <row r="281" spans="1:52" ht="12" customHeight="1" x14ac:dyDescent="0.45">
      <c r="A281" s="96" t="s">
        <v>162</v>
      </c>
      <c r="B281" s="107">
        <v>382.16569560434789</v>
      </c>
      <c r="C281" s="107">
        <v>386.20484893759533</v>
      </c>
      <c r="D281" s="107">
        <v>392.89724557215476</v>
      </c>
      <c r="E281" s="107">
        <v>357.03326608877984</v>
      </c>
      <c r="F281" s="107">
        <v>378.26640196303561</v>
      </c>
      <c r="G281" s="107">
        <v>358.34837953971032</v>
      </c>
      <c r="H281" s="107">
        <v>395.82100895363186</v>
      </c>
      <c r="I281" s="107">
        <v>415.40463483970001</v>
      </c>
      <c r="J281" s="107">
        <v>377.37937436246199</v>
      </c>
      <c r="K281" s="107">
        <v>340.87919053280177</v>
      </c>
      <c r="L281" s="107">
        <v>337.45241940902105</v>
      </c>
      <c r="M281" s="107">
        <v>373.64558392095103</v>
      </c>
      <c r="N281" s="107">
        <v>353.14148977378301</v>
      </c>
      <c r="O281" s="107">
        <v>324.74149138167718</v>
      </c>
      <c r="P281" s="107">
        <v>336.27366215043185</v>
      </c>
      <c r="Q281" s="107">
        <v>359.87748518121754</v>
      </c>
      <c r="R281" s="107">
        <v>365.03494400117268</v>
      </c>
      <c r="S281" s="107">
        <v>366.1897118253159</v>
      </c>
      <c r="T281" s="107">
        <v>367.69732936492744</v>
      </c>
      <c r="U281" s="107">
        <v>366.45138517385158</v>
      </c>
      <c r="V281" s="107">
        <v>365.65228152878234</v>
      </c>
      <c r="W281" s="107">
        <v>367.8254156166193</v>
      </c>
      <c r="X281" s="107">
        <v>371.55401629498323</v>
      </c>
      <c r="Y281" s="107">
        <v>372.49809872686393</v>
      </c>
      <c r="Z281" s="107">
        <v>373.56532520526559</v>
      </c>
      <c r="AA281" s="107">
        <v>376.37996719783752</v>
      </c>
      <c r="AB281" s="107">
        <v>380.2667380707972</v>
      </c>
      <c r="AC281" s="107">
        <v>384.52287557596912</v>
      </c>
      <c r="AD281" s="107">
        <v>388.4658018995039</v>
      </c>
      <c r="AE281" s="107">
        <v>392.47323595847729</v>
      </c>
      <c r="AF281" s="107">
        <v>395.88015424936395</v>
      </c>
      <c r="AG281" s="107">
        <v>398.83528063414946</v>
      </c>
      <c r="AH281" s="107">
        <v>403.16877494499761</v>
      </c>
      <c r="AI281" s="107">
        <v>405.86870019695152</v>
      </c>
      <c r="AJ281" s="107">
        <v>408.30715685972501</v>
      </c>
      <c r="AK281" s="107">
        <v>410.91037744801122</v>
      </c>
      <c r="AL281" s="107">
        <v>414.7224967730279</v>
      </c>
      <c r="AM281" s="107">
        <v>419.35748897127149</v>
      </c>
      <c r="AN281" s="107">
        <v>423.27935921460585</v>
      </c>
      <c r="AO281" s="107">
        <v>427.43778621939708</v>
      </c>
      <c r="AP281" s="107">
        <v>431.96847834679556</v>
      </c>
      <c r="AQ281" s="107">
        <v>436.97706398796578</v>
      </c>
      <c r="AR281" s="107">
        <v>442.40075997341165</v>
      </c>
      <c r="AS281" s="107">
        <v>446.94171231580259</v>
      </c>
      <c r="AT281" s="107">
        <v>451.7619833881422</v>
      </c>
      <c r="AU281" s="107">
        <v>456.23034468855718</v>
      </c>
      <c r="AV281" s="107">
        <v>461.82504542453847</v>
      </c>
      <c r="AW281" s="107">
        <v>467.19021042130004</v>
      </c>
      <c r="AX281" s="107">
        <v>471.04697684937611</v>
      </c>
      <c r="AY281" s="107">
        <v>476.7366186347856</v>
      </c>
      <c r="AZ281" s="107">
        <v>481.16170295253045</v>
      </c>
    </row>
    <row r="282" spans="1:52" ht="12" customHeight="1" x14ac:dyDescent="0.45">
      <c r="A282" s="96" t="s">
        <v>163</v>
      </c>
      <c r="B282" s="107">
        <v>365.37548603857272</v>
      </c>
      <c r="C282" s="107">
        <v>367.51894347183224</v>
      </c>
      <c r="D282" s="107">
        <v>360.02244274047996</v>
      </c>
      <c r="E282" s="107">
        <v>354.73434508528777</v>
      </c>
      <c r="F282" s="107">
        <v>357.53894242315232</v>
      </c>
      <c r="G282" s="107">
        <v>353.29230972125413</v>
      </c>
      <c r="H282" s="107">
        <v>357.53383519522902</v>
      </c>
      <c r="I282" s="107">
        <v>373.57423061630789</v>
      </c>
      <c r="J282" s="107">
        <v>357.70869406831076</v>
      </c>
      <c r="K282" s="107">
        <v>307.06149734153246</v>
      </c>
      <c r="L282" s="107">
        <v>318.08714826341497</v>
      </c>
      <c r="M282" s="107">
        <v>330.61054146235273</v>
      </c>
      <c r="N282" s="107">
        <v>321.44227818952379</v>
      </c>
      <c r="O282" s="107">
        <v>298.67568294567212</v>
      </c>
      <c r="P282" s="107">
        <v>300.73570279417783</v>
      </c>
      <c r="Q282" s="107">
        <v>312.01071611837079</v>
      </c>
      <c r="R282" s="107">
        <v>316.22983126720794</v>
      </c>
      <c r="S282" s="107">
        <v>317.15135604893436</v>
      </c>
      <c r="T282" s="107">
        <v>312.47990500471843</v>
      </c>
      <c r="U282" s="107">
        <v>305.87267743118298</v>
      </c>
      <c r="V282" s="107">
        <v>303.29570433280503</v>
      </c>
      <c r="W282" s="107">
        <v>304.71417911252394</v>
      </c>
      <c r="X282" s="107">
        <v>305.42332784892636</v>
      </c>
      <c r="Y282" s="107">
        <v>304.88976746519853</v>
      </c>
      <c r="Z282" s="107">
        <v>304.60611476338738</v>
      </c>
      <c r="AA282" s="107">
        <v>306.17713640218278</v>
      </c>
      <c r="AB282" s="107">
        <v>309.1294216604947</v>
      </c>
      <c r="AC282" s="107">
        <v>312.14822276351924</v>
      </c>
      <c r="AD282" s="107">
        <v>314.99477921892566</v>
      </c>
      <c r="AE282" s="107">
        <v>317.24382503468712</v>
      </c>
      <c r="AF282" s="107">
        <v>319.11330850858394</v>
      </c>
      <c r="AG282" s="107">
        <v>321.2068605762388</v>
      </c>
      <c r="AH282" s="107">
        <v>322.82553615153824</v>
      </c>
      <c r="AI282" s="107">
        <v>324.07964930718617</v>
      </c>
      <c r="AJ282" s="107">
        <v>324.53237808502155</v>
      </c>
      <c r="AK282" s="107">
        <v>326.36204119784759</v>
      </c>
      <c r="AL282" s="107">
        <v>329.33257699883859</v>
      </c>
      <c r="AM282" s="107">
        <v>332.06191720596297</v>
      </c>
      <c r="AN282" s="107">
        <v>334.72599483308136</v>
      </c>
      <c r="AO282" s="107">
        <v>337.6737291705071</v>
      </c>
      <c r="AP282" s="107">
        <v>340.61577160488787</v>
      </c>
      <c r="AQ282" s="107">
        <v>344.36521488809154</v>
      </c>
      <c r="AR282" s="107">
        <v>347.98006922021091</v>
      </c>
      <c r="AS282" s="107">
        <v>351.10941449028627</v>
      </c>
      <c r="AT282" s="107">
        <v>353.91122130825801</v>
      </c>
      <c r="AU282" s="107">
        <v>357.19737436217741</v>
      </c>
      <c r="AV282" s="107">
        <v>360.85991056134634</v>
      </c>
      <c r="AW282" s="107">
        <v>363.60458495504844</v>
      </c>
      <c r="AX282" s="107">
        <v>366.24983535413668</v>
      </c>
      <c r="AY282" s="107">
        <v>369.43139335557026</v>
      </c>
      <c r="AZ282" s="107">
        <v>372.15118218144278</v>
      </c>
    </row>
    <row r="283" spans="1:52" ht="12" customHeight="1" x14ac:dyDescent="0.45">
      <c r="A283" s="98" t="s">
        <v>166</v>
      </c>
      <c r="B283" s="108">
        <v>350.48187297732073</v>
      </c>
      <c r="C283" s="108">
        <v>354.18615633336719</v>
      </c>
      <c r="D283" s="108">
        <v>360.32371324694191</v>
      </c>
      <c r="E283" s="108">
        <v>327.43307223355617</v>
      </c>
      <c r="F283" s="108">
        <v>346.90585410798053</v>
      </c>
      <c r="G283" s="108">
        <v>328.63915491120434</v>
      </c>
      <c r="H283" s="108">
        <v>363.00507915149302</v>
      </c>
      <c r="I283" s="108">
        <v>380.9651052846138</v>
      </c>
      <c r="J283" s="108">
        <v>346.09236640249736</v>
      </c>
      <c r="K283" s="108">
        <v>312.61826618948396</v>
      </c>
      <c r="L283" s="108">
        <v>309.47559489391415</v>
      </c>
      <c r="M283" s="108">
        <v>342.66812952750456</v>
      </c>
      <c r="N283" s="108">
        <v>323.86394745920438</v>
      </c>
      <c r="O283" s="108">
        <v>297.81847884832439</v>
      </c>
      <c r="P283" s="108">
        <v>308.3945636644558</v>
      </c>
      <c r="Q283" s="108">
        <v>330.04148854653545</v>
      </c>
      <c r="R283" s="108">
        <v>334.77136386968522</v>
      </c>
      <c r="S283" s="108">
        <v>335.83094356347459</v>
      </c>
      <c r="T283" s="108">
        <v>337.42665464607535</v>
      </c>
      <c r="U283" s="108">
        <v>336.59898884892004</v>
      </c>
      <c r="V283" s="108">
        <v>335.98981737115889</v>
      </c>
      <c r="W283" s="108">
        <v>337.9935801157996</v>
      </c>
      <c r="X283" s="108">
        <v>341.43583459392073</v>
      </c>
      <c r="Y283" s="108">
        <v>342.43822666494162</v>
      </c>
      <c r="Z283" s="108">
        <v>343.46514275355781</v>
      </c>
      <c r="AA283" s="108">
        <v>346.07570654543258</v>
      </c>
      <c r="AB283" s="108">
        <v>349.65961735781866</v>
      </c>
      <c r="AC283" s="108">
        <v>353.59931139969643</v>
      </c>
      <c r="AD283" s="108">
        <v>357.23155255319324</v>
      </c>
      <c r="AE283" s="108">
        <v>360.96367139606497</v>
      </c>
      <c r="AF283" s="108">
        <v>364.13556938407299</v>
      </c>
      <c r="AG283" s="108">
        <v>366.89354748610964</v>
      </c>
      <c r="AH283" s="108">
        <v>370.86750218195675</v>
      </c>
      <c r="AI283" s="108">
        <v>373.37647850295195</v>
      </c>
      <c r="AJ283" s="108">
        <v>375.64107465339453</v>
      </c>
      <c r="AK283" s="108">
        <v>378.0430438878638</v>
      </c>
      <c r="AL283" s="108">
        <v>381.54179310714773</v>
      </c>
      <c r="AM283" s="108">
        <v>385.84353634779359</v>
      </c>
      <c r="AN283" s="108">
        <v>389.43334592446433</v>
      </c>
      <c r="AO283" s="108">
        <v>393.20042038494637</v>
      </c>
      <c r="AP283" s="108">
        <v>397.36950111581854</v>
      </c>
      <c r="AQ283" s="108">
        <v>401.8828834889627</v>
      </c>
      <c r="AR283" s="108">
        <v>406.82279939269688</v>
      </c>
      <c r="AS283" s="108">
        <v>411.0256381043169</v>
      </c>
      <c r="AT283" s="108">
        <v>415.46443025847304</v>
      </c>
      <c r="AU283" s="108">
        <v>419.56992410538675</v>
      </c>
      <c r="AV283" s="108">
        <v>424.70908987371553</v>
      </c>
      <c r="AW283" s="108">
        <v>429.65367186315137</v>
      </c>
      <c r="AX283" s="108">
        <v>433.20899012166882</v>
      </c>
      <c r="AY283" s="108">
        <v>438.48551326668075</v>
      </c>
      <c r="AZ283" s="108">
        <v>442.5525805036765</v>
      </c>
    </row>
    <row r="285" spans="1:52" ht="12" customHeight="1" x14ac:dyDescent="0.45">
      <c r="A285" s="138" t="s">
        <v>76</v>
      </c>
      <c r="B285" s="100"/>
      <c r="C285" s="100"/>
      <c r="D285" s="100"/>
      <c r="E285" s="100"/>
      <c r="F285" s="100"/>
      <c r="G285" s="100"/>
      <c r="H285" s="100"/>
      <c r="I285" s="100"/>
      <c r="J285" s="100"/>
      <c r="K285" s="100"/>
      <c r="L285" s="100"/>
      <c r="M285" s="100"/>
      <c r="N285" s="100"/>
      <c r="O285" s="100"/>
      <c r="P285" s="100"/>
      <c r="Q285" s="100"/>
      <c r="R285" s="100"/>
      <c r="S285" s="100"/>
      <c r="T285" s="100"/>
      <c r="U285" s="100"/>
      <c r="V285" s="100"/>
      <c r="W285" s="100"/>
      <c r="X285" s="100"/>
      <c r="Y285" s="100"/>
      <c r="Z285" s="100"/>
      <c r="AA285" s="100"/>
      <c r="AB285" s="100"/>
      <c r="AC285" s="100"/>
      <c r="AD285" s="100"/>
      <c r="AE285" s="100"/>
      <c r="AF285" s="100"/>
      <c r="AG285" s="100"/>
      <c r="AH285" s="100"/>
      <c r="AI285" s="100"/>
      <c r="AJ285" s="100"/>
      <c r="AK285" s="100"/>
      <c r="AL285" s="100"/>
      <c r="AM285" s="100"/>
      <c r="AN285" s="100"/>
      <c r="AO285" s="100"/>
      <c r="AP285" s="100"/>
      <c r="AQ285" s="100"/>
      <c r="AR285" s="100"/>
      <c r="AS285" s="100"/>
      <c r="AT285" s="100"/>
      <c r="AU285" s="100"/>
      <c r="AV285" s="100"/>
      <c r="AW285" s="100"/>
      <c r="AX285" s="100"/>
      <c r="AY285" s="100"/>
      <c r="AZ285" s="100"/>
    </row>
    <row r="286" spans="1:52" ht="12" customHeight="1" x14ac:dyDescent="0.45">
      <c r="A286" s="139" t="s">
        <v>132</v>
      </c>
      <c r="B286" s="101">
        <v>0.55348693008205274</v>
      </c>
      <c r="C286" s="101">
        <v>0.55305179005066318</v>
      </c>
      <c r="D286" s="101">
        <v>0.55309661755928796</v>
      </c>
      <c r="E286" s="101">
        <v>0.55457526636755095</v>
      </c>
      <c r="F286" s="101">
        <v>0.55636093233445461</v>
      </c>
      <c r="G286" s="101">
        <v>0.55787057776271709</v>
      </c>
      <c r="H286" s="101">
        <v>0.56340240457381208</v>
      </c>
      <c r="I286" s="101">
        <v>0.5688393821030111</v>
      </c>
      <c r="J286" s="101">
        <v>0.56708069950870776</v>
      </c>
      <c r="K286" s="101">
        <v>0.56989341064648313</v>
      </c>
      <c r="L286" s="101">
        <v>0.56887801578973218</v>
      </c>
      <c r="M286" s="101">
        <v>0.57424469486582475</v>
      </c>
      <c r="N286" s="101">
        <v>0.57621122281300019</v>
      </c>
      <c r="O286" s="101">
        <v>0.5747912242670522</v>
      </c>
      <c r="P286" s="101">
        <v>0.5786117802068057</v>
      </c>
      <c r="Q286" s="101">
        <v>0.58332294122052863</v>
      </c>
      <c r="R286" s="101">
        <v>0.58313332423258091</v>
      </c>
      <c r="S286" s="101">
        <v>0.58364687414306227</v>
      </c>
      <c r="T286" s="101">
        <v>0.58382245398159438</v>
      </c>
      <c r="U286" s="101">
        <v>0.58415256923617731</v>
      </c>
      <c r="V286" s="101">
        <v>0.58417048561345608</v>
      </c>
      <c r="W286" s="101">
        <v>0.58441154793467587</v>
      </c>
      <c r="X286" s="101">
        <v>0.58472028691583366</v>
      </c>
      <c r="Y286" s="101">
        <v>0.58511479948592904</v>
      </c>
      <c r="Z286" s="101">
        <v>0.58540532927313249</v>
      </c>
      <c r="AA286" s="101">
        <v>0.58593774221888484</v>
      </c>
      <c r="AB286" s="101">
        <v>0.58644844285524611</v>
      </c>
      <c r="AC286" s="101">
        <v>0.58696866371317624</v>
      </c>
      <c r="AD286" s="101">
        <v>0.5872423053520196</v>
      </c>
      <c r="AE286" s="101">
        <v>0.58793562594305226</v>
      </c>
      <c r="AF286" s="101">
        <v>0.5883487090119357</v>
      </c>
      <c r="AG286" s="101">
        <v>0.58881821807558288</v>
      </c>
      <c r="AH286" s="101">
        <v>0.58932572073079093</v>
      </c>
      <c r="AI286" s="101">
        <v>0.58975496327726551</v>
      </c>
      <c r="AJ286" s="101">
        <v>0.5901411685961313</v>
      </c>
      <c r="AK286" s="101">
        <v>0.59063898118517411</v>
      </c>
      <c r="AL286" s="101">
        <v>0.591223686610861</v>
      </c>
      <c r="AM286" s="101">
        <v>0.59286506447149856</v>
      </c>
      <c r="AN286" s="101">
        <v>0.59436429640485422</v>
      </c>
      <c r="AO286" s="101">
        <v>0.59799820673791704</v>
      </c>
      <c r="AP286" s="101">
        <v>0.60472543287209968</v>
      </c>
      <c r="AQ286" s="101">
        <v>0.61367212253629222</v>
      </c>
      <c r="AR286" s="101">
        <v>0.62401077514584358</v>
      </c>
      <c r="AS286" s="101">
        <v>0.63599670292717314</v>
      </c>
      <c r="AT286" s="101">
        <v>0.63994954008622373</v>
      </c>
      <c r="AU286" s="101">
        <v>0.6403853923402768</v>
      </c>
      <c r="AV286" s="101">
        <v>0.64119008244643128</v>
      </c>
      <c r="AW286" s="101">
        <v>0.64982338565098208</v>
      </c>
      <c r="AX286" s="101">
        <v>0.6505271217999975</v>
      </c>
      <c r="AY286" s="101">
        <v>0.65312883542081701</v>
      </c>
      <c r="AZ286" s="101">
        <v>0.65850918656163226</v>
      </c>
    </row>
    <row r="287" spans="1:52" ht="12" customHeight="1" x14ac:dyDescent="0.45">
      <c r="A287" s="69" t="s">
        <v>47</v>
      </c>
      <c r="B287" s="102">
        <v>0.45021840731784629</v>
      </c>
      <c r="C287" s="102">
        <v>0.45023530513051813</v>
      </c>
      <c r="D287" s="102">
        <v>0.45074820551372952</v>
      </c>
      <c r="E287" s="102">
        <v>0.45139289736791693</v>
      </c>
      <c r="F287" s="102">
        <v>0.4539384086385343</v>
      </c>
      <c r="G287" s="102">
        <v>0.45506428935005616</v>
      </c>
      <c r="H287" s="102">
        <v>0.45971595465352916</v>
      </c>
      <c r="I287" s="102">
        <v>0.46220381804417376</v>
      </c>
      <c r="J287" s="102">
        <v>0.46298717914473608</v>
      </c>
      <c r="K287" s="102">
        <v>0.46385106558411882</v>
      </c>
      <c r="L287" s="102">
        <v>0.46308094686627865</v>
      </c>
      <c r="M287" s="102">
        <v>0.46705872781314922</v>
      </c>
      <c r="N287" s="102">
        <v>0.46891395746848735</v>
      </c>
      <c r="O287" s="102">
        <v>0.46825237756079396</v>
      </c>
      <c r="P287" s="102">
        <v>0.47019359307023695</v>
      </c>
      <c r="Q287" s="102">
        <v>0.47534700425456849</v>
      </c>
      <c r="R287" s="102">
        <v>0.47871292205966975</v>
      </c>
      <c r="S287" s="102">
        <v>0.48348580653157125</v>
      </c>
      <c r="T287" s="102">
        <v>0.48944245463799235</v>
      </c>
      <c r="U287" s="102">
        <v>0.49807128176050175</v>
      </c>
      <c r="V287" s="102">
        <v>0.48883514427028818</v>
      </c>
      <c r="W287" s="102">
        <v>0.49743164049915944</v>
      </c>
      <c r="X287" s="102">
        <v>0.50249700868115865</v>
      </c>
      <c r="Y287" s="102">
        <v>0.52083799146098886</v>
      </c>
      <c r="Z287" s="102">
        <v>0.50835254729688939</v>
      </c>
      <c r="AA287" s="102">
        <v>0.53804807881269689</v>
      </c>
      <c r="AB287" s="102">
        <v>0.58832260525948576</v>
      </c>
      <c r="AC287" s="102">
        <v>0.6493786849402472</v>
      </c>
      <c r="AD287" s="102">
        <v>0.5671544920562952</v>
      </c>
      <c r="AE287" s="102">
        <v>0.67163983137550409</v>
      </c>
      <c r="AF287" s="102">
        <v>0.72480535576265459</v>
      </c>
      <c r="AG287" s="102">
        <v>0.7366510760233711</v>
      </c>
      <c r="AH287" s="102">
        <v>0.73824549553497576</v>
      </c>
      <c r="AI287" s="102">
        <v>0.75241682524032605</v>
      </c>
      <c r="AJ287" s="102">
        <v>0.74273072705813115</v>
      </c>
      <c r="AK287" s="102">
        <v>0.74482638218660835</v>
      </c>
      <c r="AL287" s="102">
        <v>0.75683884021159886</v>
      </c>
      <c r="AM287" s="102">
        <v>0.7586350077775792</v>
      </c>
      <c r="AN287" s="102">
        <v>0.75962411715051503</v>
      </c>
      <c r="AO287" s="102">
        <v>0.75917060605394038</v>
      </c>
      <c r="AP287" s="102">
        <v>0.75610792101582969</v>
      </c>
      <c r="AQ287" s="102">
        <v>0.75770136002542288</v>
      </c>
      <c r="AR287" s="102">
        <v>0.75912592641557053</v>
      </c>
      <c r="AS287" s="102">
        <v>0.76070479311881445</v>
      </c>
      <c r="AT287" s="102">
        <v>0.7663690244800937</v>
      </c>
      <c r="AU287" s="102">
        <v>0.77018672790463827</v>
      </c>
      <c r="AV287" s="102">
        <v>0.76977513227277072</v>
      </c>
      <c r="AW287" s="102">
        <v>0.77321386241331336</v>
      </c>
      <c r="AX287" s="102">
        <v>0.77780794132255615</v>
      </c>
      <c r="AY287" s="102">
        <v>0.77946484720991871</v>
      </c>
      <c r="AZ287" s="102">
        <v>0.78469156815185281</v>
      </c>
    </row>
    <row r="288" spans="1:52" ht="12" customHeight="1" x14ac:dyDescent="0.45">
      <c r="A288" s="77" t="s">
        <v>48</v>
      </c>
      <c r="B288" s="103">
        <v>0.70751125682563654</v>
      </c>
      <c r="C288" s="103">
        <v>0.704659099765649</v>
      </c>
      <c r="D288" s="103">
        <v>0.70641198125910287</v>
      </c>
      <c r="E288" s="103">
        <v>0.70670016346351416</v>
      </c>
      <c r="F288" s="103">
        <v>0.71071002864074484</v>
      </c>
      <c r="G288" s="103">
        <v>0.71280479905535465</v>
      </c>
      <c r="H288" s="103">
        <v>0.72044071211479743</v>
      </c>
      <c r="I288" s="103">
        <v>0.72429409865570971</v>
      </c>
      <c r="J288" s="103">
        <v>0.72577320018098301</v>
      </c>
      <c r="K288" s="103">
        <v>0.72712115290108992</v>
      </c>
      <c r="L288" s="103">
        <v>0.7257898981906058</v>
      </c>
      <c r="M288" s="103">
        <v>0.73211153826966258</v>
      </c>
      <c r="N288" s="103">
        <v>0.73609175181360331</v>
      </c>
      <c r="O288" s="103">
        <v>0.73473623043542946</v>
      </c>
      <c r="P288" s="103">
        <v>0.73802566431405259</v>
      </c>
      <c r="Q288" s="103">
        <v>0.74288780845340108</v>
      </c>
      <c r="R288" s="103">
        <v>0.74250716312688525</v>
      </c>
      <c r="S288" s="103">
        <v>0.74450896109990605</v>
      </c>
      <c r="T288" s="103">
        <v>0.74749829558872516</v>
      </c>
      <c r="U288" s="103">
        <v>0.75212836060511479</v>
      </c>
      <c r="V288" s="103">
        <v>0.75401022669219131</v>
      </c>
      <c r="W288" s="103">
        <v>0.75454377397279571</v>
      </c>
      <c r="X288" s="103">
        <v>0.75544669594526381</v>
      </c>
      <c r="Y288" s="103">
        <v>0.76061867795920013</v>
      </c>
      <c r="Z288" s="103">
        <v>0.77242984146752502</v>
      </c>
      <c r="AA288" s="103">
        <v>0.77717737860547997</v>
      </c>
      <c r="AB288" s="103">
        <v>0.78348021799357215</v>
      </c>
      <c r="AC288" s="103">
        <v>0.79409865802820923</v>
      </c>
      <c r="AD288" s="103">
        <v>0.80150347399353949</v>
      </c>
      <c r="AE288" s="103">
        <v>0.81228528128289623</v>
      </c>
      <c r="AF288" s="103">
        <v>0.82162466332025297</v>
      </c>
      <c r="AG288" s="103">
        <v>0.83175288613645981</v>
      </c>
      <c r="AH288" s="103">
        <v>0.83607232083371197</v>
      </c>
      <c r="AI288" s="103">
        <v>0.83775611235437697</v>
      </c>
      <c r="AJ288" s="103">
        <v>0.84012877306413569</v>
      </c>
      <c r="AK288" s="103">
        <v>0.84850867046066225</v>
      </c>
      <c r="AL288" s="103">
        <v>0.85056854939191673</v>
      </c>
      <c r="AM288" s="103">
        <v>0.85623986363248417</v>
      </c>
      <c r="AN288" s="103">
        <v>0.86429748069382895</v>
      </c>
      <c r="AO288" s="103">
        <v>0.87742171664268775</v>
      </c>
      <c r="AP288" s="103">
        <v>0.88945998415301053</v>
      </c>
      <c r="AQ288" s="103">
        <v>0.9054178102067042</v>
      </c>
      <c r="AR288" s="103">
        <v>0.92254392639632798</v>
      </c>
      <c r="AS288" s="103">
        <v>0.93983886436216368</v>
      </c>
      <c r="AT288" s="103">
        <v>0.94730035405490021</v>
      </c>
      <c r="AU288" s="103">
        <v>0.949984350372863</v>
      </c>
      <c r="AV288" s="103">
        <v>0.95390703557150192</v>
      </c>
      <c r="AW288" s="103">
        <v>0.96582512050637359</v>
      </c>
      <c r="AX288" s="103">
        <v>0.96923730333445413</v>
      </c>
      <c r="AY288" s="103">
        <v>0.97663812771062475</v>
      </c>
      <c r="AZ288" s="103">
        <v>0.98654604429818205</v>
      </c>
    </row>
    <row r="289" spans="1:52" ht="12" customHeight="1" x14ac:dyDescent="0.45">
      <c r="A289" s="77" t="s">
        <v>51</v>
      </c>
      <c r="B289" s="103">
        <v>0.11706997756195829</v>
      </c>
      <c r="C289" s="103">
        <v>0.11707437213197262</v>
      </c>
      <c r="D289" s="103">
        <v>0.11720777564370881</v>
      </c>
      <c r="E289" s="103">
        <v>0.11737544652851972</v>
      </c>
      <c r="F289" s="103">
        <v>0.11803718649790644</v>
      </c>
      <c r="G289" s="103">
        <v>0.11833001591473255</v>
      </c>
      <c r="H289" s="103">
        <v>0.1195391275729662</v>
      </c>
      <c r="I289" s="103">
        <v>0.12018529227888726</v>
      </c>
      <c r="J289" s="103">
        <v>0.12038856085336658</v>
      </c>
      <c r="K289" s="103">
        <v>0.12061298784517444</v>
      </c>
      <c r="L289" s="103">
        <v>0.12041201181789861</v>
      </c>
      <c r="M289" s="103">
        <v>0.12144327268851529</v>
      </c>
      <c r="N289" s="103">
        <v>0.12192564527198661</v>
      </c>
      <c r="O289" s="103">
        <v>0.12175359123353117</v>
      </c>
      <c r="P289" s="103">
        <v>0.12225845327053358</v>
      </c>
      <c r="Q289" s="103">
        <v>0.1236001625708336</v>
      </c>
      <c r="R289" s="103">
        <v>0.12350688796993767</v>
      </c>
      <c r="S289" s="103">
        <v>0.12359776714815639</v>
      </c>
      <c r="T289" s="103">
        <v>0.12480513881813843</v>
      </c>
      <c r="U289" s="103">
        <v>0.1251400402755472</v>
      </c>
      <c r="V289" s="103">
        <v>0.12542363785662056</v>
      </c>
      <c r="W289" s="103">
        <v>0.12597605359036873</v>
      </c>
      <c r="X289" s="103">
        <v>0.12671359900586579</v>
      </c>
      <c r="Y289" s="103">
        <v>0.12805260768338794</v>
      </c>
      <c r="Z289" s="103">
        <v>0.12945825406285755</v>
      </c>
      <c r="AA289" s="103">
        <v>0.13154755254515826</v>
      </c>
      <c r="AB289" s="103">
        <v>0.13239737941841836</v>
      </c>
      <c r="AC289" s="103">
        <v>0.13266801481940424</v>
      </c>
      <c r="AD289" s="103">
        <v>0.13299146273881055</v>
      </c>
      <c r="AE289" s="103">
        <v>0.13510075331091784</v>
      </c>
      <c r="AF289" s="103">
        <v>0.13540394282731943</v>
      </c>
      <c r="AG289" s="103">
        <v>0.13608893633565963</v>
      </c>
      <c r="AH289" s="103">
        <v>0.13737455505988275</v>
      </c>
      <c r="AI289" s="103">
        <v>0.13964235813456283</v>
      </c>
      <c r="AJ289" s="103">
        <v>0.14008123810650908</v>
      </c>
      <c r="AK289" s="103">
        <v>0.14068851731667203</v>
      </c>
      <c r="AL289" s="103">
        <v>0.14125221534339746</v>
      </c>
      <c r="AM289" s="103">
        <v>0.14248361845448221</v>
      </c>
      <c r="AN289" s="103">
        <v>0.14333405338736296</v>
      </c>
      <c r="AO289" s="103">
        <v>0.14556018547846308</v>
      </c>
      <c r="AP289" s="103">
        <v>0.14861195174924358</v>
      </c>
      <c r="AQ289" s="103">
        <v>0.15231383702310233</v>
      </c>
      <c r="AR289" s="103">
        <v>0.15602015963944083</v>
      </c>
      <c r="AS289" s="103">
        <v>0.15972004155424355</v>
      </c>
      <c r="AT289" s="103">
        <v>0.16102359629028551</v>
      </c>
      <c r="AU289" s="103">
        <v>0.16145720052641263</v>
      </c>
      <c r="AV289" s="103">
        <v>0.16189795975728669</v>
      </c>
      <c r="AW289" s="103">
        <v>0.16358444569953084</v>
      </c>
      <c r="AX289" s="103">
        <v>0.16387478863969776</v>
      </c>
      <c r="AY289" s="103">
        <v>0.16439743579405747</v>
      </c>
      <c r="AZ289" s="103">
        <v>0.16519174898747768</v>
      </c>
    </row>
    <row r="290" spans="1:52" ht="12" customHeight="1" x14ac:dyDescent="0.45">
      <c r="A290" s="77" t="s">
        <v>52</v>
      </c>
      <c r="B290" s="103">
        <v>0.64211281004484266</v>
      </c>
      <c r="C290" s="103">
        <v>0.64213691677528972</v>
      </c>
      <c r="D290" s="103">
        <v>0.64286878326981256</v>
      </c>
      <c r="E290" s="103">
        <v>0.64378859060229376</v>
      </c>
      <c r="F290" s="103">
        <v>0.64741733261368073</v>
      </c>
      <c r="G290" s="103">
        <v>0.64902378843853659</v>
      </c>
      <c r="H290" s="103">
        <v>0.65565338476867996</v>
      </c>
      <c r="I290" s="103">
        <v>0.65919386555231951</v>
      </c>
      <c r="J290" s="103">
        <v>0.66030669147584187</v>
      </c>
      <c r="K290" s="103">
        <v>0.66153663093826687</v>
      </c>
      <c r="L290" s="103">
        <v>0.66043080443037327</v>
      </c>
      <c r="M290" s="103">
        <v>0.66607221447561726</v>
      </c>
      <c r="N290" s="103">
        <v>0.66871775995648097</v>
      </c>
      <c r="O290" s="103">
        <v>0.66777395169673215</v>
      </c>
      <c r="P290" s="103">
        <v>0.67054348191616198</v>
      </c>
      <c r="Q290" s="103">
        <v>0.67791067395633342</v>
      </c>
      <c r="R290" s="103">
        <v>0.67753513342037208</v>
      </c>
      <c r="S290" s="103">
        <v>0.67961043970915824</v>
      </c>
      <c r="T290" s="103">
        <v>0.68184538498823843</v>
      </c>
      <c r="U290" s="103">
        <v>0.68547039223789874</v>
      </c>
      <c r="V290" s="103">
        <v>0.68694062269913692</v>
      </c>
      <c r="W290" s="103">
        <v>0.68738272041683257</v>
      </c>
      <c r="X290" s="103">
        <v>0.68812714733099967</v>
      </c>
      <c r="Y290" s="103">
        <v>0.69276906206998157</v>
      </c>
      <c r="Z290" s="103">
        <v>0.70438570402740297</v>
      </c>
      <c r="AA290" s="103">
        <v>0.70950361597665257</v>
      </c>
      <c r="AB290" s="103">
        <v>0.71529209216461143</v>
      </c>
      <c r="AC290" s="103">
        <v>0.7274144254796947</v>
      </c>
      <c r="AD290" s="103">
        <v>0.73047910649057424</v>
      </c>
      <c r="AE290" s="103">
        <v>0.74161947673457063</v>
      </c>
      <c r="AF290" s="103">
        <v>0.75112721240120373</v>
      </c>
      <c r="AG290" s="103">
        <v>0.76217284862634882</v>
      </c>
      <c r="AH290" s="103">
        <v>0.76587893866231993</v>
      </c>
      <c r="AI290" s="103">
        <v>0.7672765811909118</v>
      </c>
      <c r="AJ290" s="103">
        <v>0.7691279245837811</v>
      </c>
      <c r="AK290" s="103">
        <v>0.7751635244793571</v>
      </c>
      <c r="AL290" s="103">
        <v>0.77652459354185932</v>
      </c>
      <c r="AM290" s="103">
        <v>0.78012050595112703</v>
      </c>
      <c r="AN290" s="103">
        <v>0.78386473346341645</v>
      </c>
      <c r="AO290" s="103">
        <v>0.79037039721240843</v>
      </c>
      <c r="AP290" s="103">
        <v>0.79850782689939104</v>
      </c>
      <c r="AQ290" s="103">
        <v>0.8039857662060369</v>
      </c>
      <c r="AR290" s="103">
        <v>0.8089212627867266</v>
      </c>
      <c r="AS290" s="103">
        <v>0.81359393487395781</v>
      </c>
      <c r="AT290" s="103">
        <v>0.81540670046804842</v>
      </c>
      <c r="AU290" s="103">
        <v>0.8160188236450624</v>
      </c>
      <c r="AV290" s="103">
        <v>0.81686819174421266</v>
      </c>
      <c r="AW290" s="103">
        <v>0.8192326087606373</v>
      </c>
      <c r="AX290" s="103">
        <v>0.8198962371774865</v>
      </c>
      <c r="AY290" s="103">
        <v>0.8215152542509746</v>
      </c>
      <c r="AZ290" s="103">
        <v>0.82349080463857016</v>
      </c>
    </row>
    <row r="291" spans="1:52" ht="12" customHeight="1" x14ac:dyDescent="0.45">
      <c r="A291" s="79" t="s">
        <v>53</v>
      </c>
      <c r="B291" s="104">
        <v>0.44670004487014053</v>
      </c>
      <c r="C291" s="104">
        <v>0.44671682536942842</v>
      </c>
      <c r="D291" s="104">
        <v>0.4472265057428273</v>
      </c>
      <c r="E291" s="104">
        <v>0.44786689536324092</v>
      </c>
      <c r="F291" s="104">
        <v>0.45038867402182237</v>
      </c>
      <c r="G291" s="104">
        <v>0.45150730202699391</v>
      </c>
      <c r="H291" s="104">
        <v>0.45611212609981516</v>
      </c>
      <c r="I291" s="104">
        <v>0.45856329549977742</v>
      </c>
      <c r="J291" s="104">
        <v>0.45933070777635254</v>
      </c>
      <c r="K291" s="104">
        <v>0.4601830453161927</v>
      </c>
      <c r="L291" s="104">
        <v>0.45940235860701639</v>
      </c>
      <c r="M291" s="104">
        <v>0.46327838104723695</v>
      </c>
      <c r="N291" s="104">
        <v>0.46511814543588786</v>
      </c>
      <c r="O291" s="104">
        <v>0.46446119100267735</v>
      </c>
      <c r="P291" s="104">
        <v>0.46638927280744596</v>
      </c>
      <c r="Q291" s="104">
        <v>0.4715408176451697</v>
      </c>
      <c r="R291" s="104">
        <v>0.47124943478071446</v>
      </c>
      <c r="S291" s="104">
        <v>0.47241337663263294</v>
      </c>
      <c r="T291" s="104">
        <v>0.47369991921878613</v>
      </c>
      <c r="U291" s="104">
        <v>0.4758597761150985</v>
      </c>
      <c r="V291" s="104">
        <v>0.47681168404468888</v>
      </c>
      <c r="W291" s="104">
        <v>0.47710848657036553</v>
      </c>
      <c r="X291" s="104">
        <v>0.47764085946792317</v>
      </c>
      <c r="Y291" s="104">
        <v>0.48113540889157141</v>
      </c>
      <c r="Z291" s="104">
        <v>0.49051976859599622</v>
      </c>
      <c r="AA291" s="104">
        <v>0.49488727896729257</v>
      </c>
      <c r="AB291" s="104">
        <v>0.50031906831707595</v>
      </c>
      <c r="AC291" s="104">
        <v>0.51178472364416794</v>
      </c>
      <c r="AD291" s="104">
        <v>0.51475612200865051</v>
      </c>
      <c r="AE291" s="104">
        <v>0.52677578559073723</v>
      </c>
      <c r="AF291" s="104">
        <v>0.53781145712204093</v>
      </c>
      <c r="AG291" s="104">
        <v>0.55143436701651871</v>
      </c>
      <c r="AH291" s="104">
        <v>0.55639490618520571</v>
      </c>
      <c r="AI291" s="104">
        <v>0.55827858267752273</v>
      </c>
      <c r="AJ291" s="104">
        <v>0.56078346255088185</v>
      </c>
      <c r="AK291" s="104">
        <v>0.56900860287282007</v>
      </c>
      <c r="AL291" s="104">
        <v>0.57090773004181206</v>
      </c>
      <c r="AM291" s="104">
        <v>0.5759425060372062</v>
      </c>
      <c r="AN291" s="104">
        <v>0.58115251876737339</v>
      </c>
      <c r="AO291" s="104">
        <v>0.58979171434722488</v>
      </c>
      <c r="AP291" s="104">
        <v>0.59967820252812343</v>
      </c>
      <c r="AQ291" s="104">
        <v>0.60656509500488598</v>
      </c>
      <c r="AR291" s="104">
        <v>0.61252974213897227</v>
      </c>
      <c r="AS291" s="104">
        <v>0.61804282846601422</v>
      </c>
      <c r="AT291" s="104">
        <v>0.6200730475457239</v>
      </c>
      <c r="AU291" s="104">
        <v>0.62078086757252959</v>
      </c>
      <c r="AV291" s="104">
        <v>0.62173014479021915</v>
      </c>
      <c r="AW291" s="104">
        <v>0.62436353187497706</v>
      </c>
      <c r="AX291" s="104">
        <v>0.62512279780525781</v>
      </c>
      <c r="AY291" s="104">
        <v>0.62693301833352955</v>
      </c>
      <c r="AZ291" s="104">
        <v>0.62899747103156689</v>
      </c>
    </row>
    <row r="292" spans="1:52" ht="12" customHeight="1" x14ac:dyDescent="0.45">
      <c r="A292" s="96" t="s">
        <v>139</v>
      </c>
      <c r="B292" s="105">
        <v>0.62756283187679096</v>
      </c>
      <c r="C292" s="105">
        <v>0.62780545586852476</v>
      </c>
      <c r="D292" s="105">
        <v>0.62843344985101846</v>
      </c>
      <c r="E292" s="105">
        <v>0.62891027296564128</v>
      </c>
      <c r="F292" s="105">
        <v>0.63250430378429223</v>
      </c>
      <c r="G292" s="105">
        <v>0.63412532396408894</v>
      </c>
      <c r="H292" s="105">
        <v>0.64021537440390475</v>
      </c>
      <c r="I292" s="105">
        <v>0.64425450686720431</v>
      </c>
      <c r="J292" s="105">
        <v>0.6449037513920397</v>
      </c>
      <c r="K292" s="105">
        <v>0.64548283960998243</v>
      </c>
      <c r="L292" s="105">
        <v>0.6442980172384174</v>
      </c>
      <c r="M292" s="105">
        <v>0.64970101714621098</v>
      </c>
      <c r="N292" s="105">
        <v>0.65146022385625391</v>
      </c>
      <c r="O292" s="105">
        <v>0.65002126545933547</v>
      </c>
      <c r="P292" s="105">
        <v>0.65291577402232626</v>
      </c>
      <c r="Q292" s="105">
        <v>0.65988409241963253</v>
      </c>
      <c r="R292" s="105">
        <v>0.65910600364963812</v>
      </c>
      <c r="S292" s="105">
        <v>0.65945322242739524</v>
      </c>
      <c r="T292" s="105">
        <v>0.66081921447762171</v>
      </c>
      <c r="U292" s="105">
        <v>0.66115003014419582</v>
      </c>
      <c r="V292" s="105">
        <v>0.66146356400830308</v>
      </c>
      <c r="W292" s="105">
        <v>0.662075967517195</v>
      </c>
      <c r="X292" s="105">
        <v>0.66279027242336908</v>
      </c>
      <c r="Y292" s="105">
        <v>0.66410660594482285</v>
      </c>
      <c r="Z292" s="105">
        <v>0.66528365095451869</v>
      </c>
      <c r="AA292" s="105">
        <v>0.6671062588018013</v>
      </c>
      <c r="AB292" s="105">
        <v>0.66778910048666684</v>
      </c>
      <c r="AC292" s="105">
        <v>0.6679530915296028</v>
      </c>
      <c r="AD292" s="105">
        <v>0.66817905040877057</v>
      </c>
      <c r="AE292" s="105">
        <v>0.66977383956419778</v>
      </c>
      <c r="AF292" s="105">
        <v>0.66995561145875859</v>
      </c>
      <c r="AG292" s="105">
        <v>0.67050666734459874</v>
      </c>
      <c r="AH292" s="105">
        <v>0.6714938264378767</v>
      </c>
      <c r="AI292" s="105">
        <v>0.67336585828915774</v>
      </c>
      <c r="AJ292" s="105">
        <v>0.67369473197705876</v>
      </c>
      <c r="AK292" s="105">
        <v>0.67410365535484129</v>
      </c>
      <c r="AL292" s="105">
        <v>0.67449481673222289</v>
      </c>
      <c r="AM292" s="105">
        <v>0.67551682381460054</v>
      </c>
      <c r="AN292" s="105">
        <v>0.67607831772831972</v>
      </c>
      <c r="AO292" s="105">
        <v>0.67796026356015815</v>
      </c>
      <c r="AP292" s="105">
        <v>0.68050125774157111</v>
      </c>
      <c r="AQ292" s="105">
        <v>0.68409257712570448</v>
      </c>
      <c r="AR292" s="105">
        <v>0.68731251747318978</v>
      </c>
      <c r="AS292" s="105">
        <v>0.69126844948449284</v>
      </c>
      <c r="AT292" s="105">
        <v>0.69279465188069933</v>
      </c>
      <c r="AU292" s="105">
        <v>0.69333172837511825</v>
      </c>
      <c r="AV292" s="105">
        <v>0.69396472558917677</v>
      </c>
      <c r="AW292" s="105">
        <v>0.69658322109893156</v>
      </c>
      <c r="AX292" s="105">
        <v>0.69698254686758532</v>
      </c>
      <c r="AY292" s="105">
        <v>0.69799412029989916</v>
      </c>
      <c r="AZ292" s="105">
        <v>0.69951224197511797</v>
      </c>
    </row>
    <row r="293" spans="1:52" ht="12" customHeight="1" x14ac:dyDescent="0.45">
      <c r="A293" s="96" t="s">
        <v>140</v>
      </c>
      <c r="B293" s="105">
        <v>0.41787916732646802</v>
      </c>
      <c r="C293" s="105">
        <v>0.42019429862529284</v>
      </c>
      <c r="D293" s="105">
        <v>0.42236208716427781</v>
      </c>
      <c r="E293" s="105">
        <v>0.42245040725040262</v>
      </c>
      <c r="F293" s="105">
        <v>0.426046843969897</v>
      </c>
      <c r="G293" s="105">
        <v>0.42848965506341524</v>
      </c>
      <c r="H293" s="105">
        <v>0.43161729565412538</v>
      </c>
      <c r="I293" s="105">
        <v>0.43246148986851624</v>
      </c>
      <c r="J293" s="105">
        <v>0.43229226281835104</v>
      </c>
      <c r="K293" s="105">
        <v>0.43318844344763663</v>
      </c>
      <c r="L293" s="105">
        <v>0.43157992787630917</v>
      </c>
      <c r="M293" s="105">
        <v>0.43285013365640984</v>
      </c>
      <c r="N293" s="105">
        <v>0.43412599605063051</v>
      </c>
      <c r="O293" s="105">
        <v>0.43333482207221047</v>
      </c>
      <c r="P293" s="105">
        <v>0.43551498714004488</v>
      </c>
      <c r="Q293" s="105">
        <v>0.44136769681806154</v>
      </c>
      <c r="R293" s="105">
        <v>0.44070858360819892</v>
      </c>
      <c r="S293" s="105">
        <v>0.44043852434492975</v>
      </c>
      <c r="T293" s="105">
        <v>0.44079950743454938</v>
      </c>
      <c r="U293" s="105">
        <v>0.44067204207631311</v>
      </c>
      <c r="V293" s="105">
        <v>0.44080276510327965</v>
      </c>
      <c r="W293" s="105">
        <v>0.44089434763425933</v>
      </c>
      <c r="X293" s="105">
        <v>0.44126612445601265</v>
      </c>
      <c r="Y293" s="105">
        <v>0.44139403865470472</v>
      </c>
      <c r="Z293" s="105">
        <v>0.44155874623031932</v>
      </c>
      <c r="AA293" s="105">
        <v>0.44178855150619928</v>
      </c>
      <c r="AB293" s="105">
        <v>0.44211285499813874</v>
      </c>
      <c r="AC293" s="105">
        <v>0.4424511857533952</v>
      </c>
      <c r="AD293" s="105">
        <v>0.44278568667372065</v>
      </c>
      <c r="AE293" s="105">
        <v>0.44321292560841785</v>
      </c>
      <c r="AF293" s="105">
        <v>0.44355448163432459</v>
      </c>
      <c r="AG293" s="105">
        <v>0.44387925352212226</v>
      </c>
      <c r="AH293" s="105">
        <v>0.44446798154087047</v>
      </c>
      <c r="AI293" s="105">
        <v>0.44483348051558541</v>
      </c>
      <c r="AJ293" s="105">
        <v>0.44538748038447268</v>
      </c>
      <c r="AK293" s="105">
        <v>0.44593258166902844</v>
      </c>
      <c r="AL293" s="105">
        <v>0.44659155358621488</v>
      </c>
      <c r="AM293" s="105">
        <v>0.4481415567574748</v>
      </c>
      <c r="AN293" s="105">
        <v>0.44997548275632704</v>
      </c>
      <c r="AO293" s="105">
        <v>0.45363601636226025</v>
      </c>
      <c r="AP293" s="105">
        <v>0.46060856577122145</v>
      </c>
      <c r="AQ293" s="105">
        <v>0.46984676198737263</v>
      </c>
      <c r="AR293" s="105">
        <v>0.48067747055038057</v>
      </c>
      <c r="AS293" s="105">
        <v>0.49597069430838581</v>
      </c>
      <c r="AT293" s="105">
        <v>0.50155678686290861</v>
      </c>
      <c r="AU293" s="105">
        <v>0.50191029570739709</v>
      </c>
      <c r="AV293" s="105">
        <v>0.50291359003225056</v>
      </c>
      <c r="AW293" s="105">
        <v>0.51487097516835112</v>
      </c>
      <c r="AX293" s="105">
        <v>0.51549062219058595</v>
      </c>
      <c r="AY293" s="105">
        <v>0.51903660195268964</v>
      </c>
      <c r="AZ293" s="105">
        <v>0.52714587904120347</v>
      </c>
    </row>
    <row r="294" spans="1:52" ht="12" customHeight="1" x14ac:dyDescent="0.45">
      <c r="A294" s="96" t="s">
        <v>143</v>
      </c>
      <c r="B294" s="105">
        <v>0.62772281313627287</v>
      </c>
      <c r="C294" s="105">
        <v>0.6254586173139296</v>
      </c>
      <c r="D294" s="105">
        <v>0.62407861995813496</v>
      </c>
      <c r="E294" s="105">
        <v>0.62655759566108993</v>
      </c>
      <c r="F294" s="105">
        <v>0.62692732508054205</v>
      </c>
      <c r="G294" s="105">
        <v>0.62781442522783448</v>
      </c>
      <c r="H294" s="105">
        <v>0.63483130890906458</v>
      </c>
      <c r="I294" s="105">
        <v>0.64336920714795365</v>
      </c>
      <c r="J294" s="105">
        <v>0.64029989848790436</v>
      </c>
      <c r="K294" s="105">
        <v>0.6445515031875928</v>
      </c>
      <c r="L294" s="105">
        <v>0.64397664045175218</v>
      </c>
      <c r="M294" s="105">
        <v>0.6520436929301604</v>
      </c>
      <c r="N294" s="105">
        <v>0.6543752002096942</v>
      </c>
      <c r="O294" s="105">
        <v>0.65246249750398155</v>
      </c>
      <c r="P294" s="105">
        <v>0.65808485430505537</v>
      </c>
      <c r="Q294" s="105">
        <v>0.66267245772523786</v>
      </c>
      <c r="R294" s="105">
        <v>0.66249187996509395</v>
      </c>
      <c r="S294" s="105">
        <v>0.66324239770371074</v>
      </c>
      <c r="T294" s="105">
        <v>0.66340675911242952</v>
      </c>
      <c r="U294" s="105">
        <v>0.6637616363235509</v>
      </c>
      <c r="V294" s="105">
        <v>0.66389108113730422</v>
      </c>
      <c r="W294" s="105">
        <v>0.6639626691847067</v>
      </c>
      <c r="X294" s="105">
        <v>0.66411730991587203</v>
      </c>
      <c r="Y294" s="105">
        <v>0.66422902864352928</v>
      </c>
      <c r="Z294" s="105">
        <v>0.66440310056417728</v>
      </c>
      <c r="AA294" s="105">
        <v>0.66461328490736282</v>
      </c>
      <c r="AB294" s="105">
        <v>0.6649199118979372</v>
      </c>
      <c r="AC294" s="105">
        <v>0.66525417136548959</v>
      </c>
      <c r="AD294" s="105">
        <v>0.66561211784369456</v>
      </c>
      <c r="AE294" s="105">
        <v>0.66593395877937533</v>
      </c>
      <c r="AF294" s="105">
        <v>0.66618981000220523</v>
      </c>
      <c r="AG294" s="105">
        <v>0.66650632006263522</v>
      </c>
      <c r="AH294" s="105">
        <v>0.66681365885088795</v>
      </c>
      <c r="AI294" s="105">
        <v>0.66701780970921121</v>
      </c>
      <c r="AJ294" s="105">
        <v>0.66723951072553711</v>
      </c>
      <c r="AK294" s="105">
        <v>0.66753465677591772</v>
      </c>
      <c r="AL294" s="105">
        <v>0.66796592527933996</v>
      </c>
      <c r="AM294" s="105">
        <v>0.66959904308679574</v>
      </c>
      <c r="AN294" s="105">
        <v>0.67071362318863104</v>
      </c>
      <c r="AO294" s="105">
        <v>0.6742068023756983</v>
      </c>
      <c r="AP294" s="105">
        <v>0.68061295087646256</v>
      </c>
      <c r="AQ294" s="105">
        <v>0.68955786827619381</v>
      </c>
      <c r="AR294" s="105">
        <v>0.69989941898664731</v>
      </c>
      <c r="AS294" s="105">
        <v>0.70968890789286876</v>
      </c>
      <c r="AT294" s="105">
        <v>0.71243495237802379</v>
      </c>
      <c r="AU294" s="105">
        <v>0.71285320088685211</v>
      </c>
      <c r="AV294" s="105">
        <v>0.71353753389854113</v>
      </c>
      <c r="AW294" s="105">
        <v>0.72010480538002464</v>
      </c>
      <c r="AX294" s="105">
        <v>0.72084813072457699</v>
      </c>
      <c r="AY294" s="105">
        <v>0.72294169318324997</v>
      </c>
      <c r="AZ294" s="105">
        <v>0.72651773590168967</v>
      </c>
    </row>
    <row r="295" spans="1:52" ht="12" customHeight="1" x14ac:dyDescent="0.45">
      <c r="A295" s="98" t="s">
        <v>146</v>
      </c>
      <c r="B295" s="106">
        <v>0.66143593150978619</v>
      </c>
      <c r="C295" s="106">
        <v>0.66166346842874169</v>
      </c>
      <c r="D295" s="106">
        <v>0.66226404614683376</v>
      </c>
      <c r="E295" s="106">
        <v>0.66312628958947029</v>
      </c>
      <c r="F295" s="106">
        <v>0.66659908512225918</v>
      </c>
      <c r="G295" s="106">
        <v>0.66799123774346891</v>
      </c>
      <c r="H295" s="106">
        <v>0.67429204088565053</v>
      </c>
      <c r="I295" s="106">
        <v>0.67849148416762894</v>
      </c>
      <c r="J295" s="106">
        <v>0.67964362033127312</v>
      </c>
      <c r="K295" s="106">
        <v>0.68012752037613766</v>
      </c>
      <c r="L295" s="106">
        <v>0.67898199755522259</v>
      </c>
      <c r="M295" s="106">
        <v>0.68399418126122058</v>
      </c>
      <c r="N295" s="106">
        <v>0.6854600168022803</v>
      </c>
      <c r="O295" s="106">
        <v>0.68500948892492775</v>
      </c>
      <c r="P295" s="106">
        <v>0.68794300377917883</v>
      </c>
      <c r="Q295" s="106">
        <v>0.69530632843548568</v>
      </c>
      <c r="R295" s="106">
        <v>0.69440362004415179</v>
      </c>
      <c r="S295" s="106">
        <v>0.69472765307708939</v>
      </c>
      <c r="T295" s="106">
        <v>0.69616076044316066</v>
      </c>
      <c r="U295" s="106">
        <v>0.69649773961028782</v>
      </c>
      <c r="V295" s="106">
        <v>0.69680913780136722</v>
      </c>
      <c r="W295" s="106">
        <v>0.69745249659651232</v>
      </c>
      <c r="X295" s="106">
        <v>0.69817936329212538</v>
      </c>
      <c r="Y295" s="106">
        <v>0.69956325522667617</v>
      </c>
      <c r="Z295" s="106">
        <v>0.70076070653393874</v>
      </c>
      <c r="AA295" s="106">
        <v>0.70265283313378124</v>
      </c>
      <c r="AB295" s="106">
        <v>0.70336720740919723</v>
      </c>
      <c r="AC295" s="106">
        <v>0.70353105094093416</v>
      </c>
      <c r="AD295" s="106">
        <v>0.70376236468008879</v>
      </c>
      <c r="AE295" s="106">
        <v>0.70545354739348709</v>
      </c>
      <c r="AF295" s="106">
        <v>0.70564806445633788</v>
      </c>
      <c r="AG295" s="106">
        <v>0.70622857517829218</v>
      </c>
      <c r="AH295" s="106">
        <v>0.7072757240163321</v>
      </c>
      <c r="AI295" s="106">
        <v>0.70927312768803641</v>
      </c>
      <c r="AJ295" s="106">
        <v>0.70961547865570618</v>
      </c>
      <c r="AK295" s="106">
        <v>0.71003690222276095</v>
      </c>
      <c r="AL295" s="106">
        <v>0.71045141957959468</v>
      </c>
      <c r="AM295" s="106">
        <v>0.7115392880317386</v>
      </c>
      <c r="AN295" s="106">
        <v>0.71213795034869953</v>
      </c>
      <c r="AO295" s="106">
        <v>0.71414461535523122</v>
      </c>
      <c r="AP295" s="106">
        <v>0.71680700205219594</v>
      </c>
      <c r="AQ295" s="106">
        <v>0.72060109784059612</v>
      </c>
      <c r="AR295" s="106">
        <v>0.72393620454219465</v>
      </c>
      <c r="AS295" s="106">
        <v>0.72810244927268553</v>
      </c>
      <c r="AT295" s="106">
        <v>0.7297234711802455</v>
      </c>
      <c r="AU295" s="106">
        <v>0.7302952848501485</v>
      </c>
      <c r="AV295" s="106">
        <v>0.73096378749297319</v>
      </c>
      <c r="AW295" s="106">
        <v>0.73375365541733151</v>
      </c>
      <c r="AX295" s="106">
        <v>0.73419044904142339</v>
      </c>
      <c r="AY295" s="106">
        <v>0.73526266036645116</v>
      </c>
      <c r="AZ295" s="106">
        <v>0.73687171451579392</v>
      </c>
    </row>
    <row r="296" spans="1:52" ht="12" customHeight="1" x14ac:dyDescent="0.45">
      <c r="A296" s="139" t="s">
        <v>133</v>
      </c>
      <c r="B296" s="101">
        <v>0.48387360388946077</v>
      </c>
      <c r="C296" s="101">
        <v>0.48425865390428818</v>
      </c>
      <c r="D296" s="101">
        <v>0.47887783912325488</v>
      </c>
      <c r="E296" s="101">
        <v>0.49402523461207992</v>
      </c>
      <c r="F296" s="101">
        <v>0.49538363451000283</v>
      </c>
      <c r="G296" s="101">
        <v>0.50280192405459323</v>
      </c>
      <c r="H296" s="101">
        <v>0.49922719805489324</v>
      </c>
      <c r="I296" s="101">
        <v>0.50110962154192218</v>
      </c>
      <c r="J296" s="101">
        <v>0.50572335702766169</v>
      </c>
      <c r="K296" s="101">
        <v>0.50025662433462481</v>
      </c>
      <c r="L296" s="101">
        <v>0.50455306099776276</v>
      </c>
      <c r="M296" s="101">
        <v>0.50898281638386234</v>
      </c>
      <c r="N296" s="101">
        <v>0.50949043368844849</v>
      </c>
      <c r="O296" s="101">
        <v>0.51400340708573644</v>
      </c>
      <c r="P296" s="101">
        <v>0.51866293878388992</v>
      </c>
      <c r="Q296" s="101">
        <v>0.52047880528691659</v>
      </c>
      <c r="R296" s="101">
        <v>0.52052163269153917</v>
      </c>
      <c r="S296" s="101">
        <v>0.5215050567818944</v>
      </c>
      <c r="T296" s="101">
        <v>0.52186532049760515</v>
      </c>
      <c r="U296" s="101">
        <v>0.52245070504377522</v>
      </c>
      <c r="V296" s="101">
        <v>0.52299275600998429</v>
      </c>
      <c r="W296" s="101">
        <v>0.52403087955206973</v>
      </c>
      <c r="X296" s="101">
        <v>0.52522162587656518</v>
      </c>
      <c r="Y296" s="101">
        <v>0.52859311787639585</v>
      </c>
      <c r="Z296" s="101">
        <v>0.5300960832004894</v>
      </c>
      <c r="AA296" s="101">
        <v>0.53368466426449923</v>
      </c>
      <c r="AB296" s="101">
        <v>0.53427437593499572</v>
      </c>
      <c r="AC296" s="101">
        <v>0.53630966170717242</v>
      </c>
      <c r="AD296" s="101">
        <v>0.53929631528385324</v>
      </c>
      <c r="AE296" s="101">
        <v>0.53984766131420259</v>
      </c>
      <c r="AF296" s="101">
        <v>0.54258449130947295</v>
      </c>
      <c r="AG296" s="101">
        <v>0.5437991638493378</v>
      </c>
      <c r="AH296" s="101">
        <v>0.54641514745011344</v>
      </c>
      <c r="AI296" s="101">
        <v>0.54958375718131669</v>
      </c>
      <c r="AJ296" s="101">
        <v>0.55198850317019699</v>
      </c>
      <c r="AK296" s="101">
        <v>0.5537375282210858</v>
      </c>
      <c r="AL296" s="101">
        <v>0.55423776568574301</v>
      </c>
      <c r="AM296" s="101">
        <v>0.55541124395707231</v>
      </c>
      <c r="AN296" s="101">
        <v>0.55681188065251108</v>
      </c>
      <c r="AO296" s="101">
        <v>0.5583615031281719</v>
      </c>
      <c r="AP296" s="101">
        <v>0.5601652322594155</v>
      </c>
      <c r="AQ296" s="101">
        <v>0.56279424208643469</v>
      </c>
      <c r="AR296" s="101">
        <v>0.5656425720644761</v>
      </c>
      <c r="AS296" s="101">
        <v>0.57252856419894638</v>
      </c>
      <c r="AT296" s="101">
        <v>0.57568246936313749</v>
      </c>
      <c r="AU296" s="101">
        <v>0.58177744767529105</v>
      </c>
      <c r="AV296" s="101">
        <v>0.58321080917066015</v>
      </c>
      <c r="AW296" s="101">
        <v>0.58671880430327072</v>
      </c>
      <c r="AX296" s="101">
        <v>0.59226094189522727</v>
      </c>
      <c r="AY296" s="101">
        <v>0.59359044217929635</v>
      </c>
      <c r="AZ296" s="101">
        <v>0.59780285796647803</v>
      </c>
    </row>
    <row r="297" spans="1:52" ht="12" customHeight="1" x14ac:dyDescent="0.45">
      <c r="A297" s="69" t="s">
        <v>47</v>
      </c>
      <c r="B297" s="102">
        <v>0.43877764176536227</v>
      </c>
      <c r="C297" s="102">
        <v>0.43915169473629923</v>
      </c>
      <c r="D297" s="102">
        <v>0.43238157945264433</v>
      </c>
      <c r="E297" s="102">
        <v>0.44899717233704028</v>
      </c>
      <c r="F297" s="102">
        <v>0.44916539990571369</v>
      </c>
      <c r="G297" s="102">
        <v>0.4550450962814922</v>
      </c>
      <c r="H297" s="102">
        <v>0.45006067753817469</v>
      </c>
      <c r="I297" s="102">
        <v>0.45149299099747209</v>
      </c>
      <c r="J297" s="102">
        <v>0.45639810445899703</v>
      </c>
      <c r="K297" s="102">
        <v>0.45299894843052113</v>
      </c>
      <c r="L297" s="102">
        <v>0.45693243905816933</v>
      </c>
      <c r="M297" s="102">
        <v>0.46095928557547322</v>
      </c>
      <c r="N297" s="102">
        <v>0.45878687438140098</v>
      </c>
      <c r="O297" s="102">
        <v>0.46087531133232312</v>
      </c>
      <c r="P297" s="102">
        <v>0.46329378218651857</v>
      </c>
      <c r="Q297" s="102">
        <v>0.46581439622001208</v>
      </c>
      <c r="R297" s="102">
        <v>0.46818824925717173</v>
      </c>
      <c r="S297" s="102">
        <v>0.47146395192444895</v>
      </c>
      <c r="T297" s="102">
        <v>0.47504809370945172</v>
      </c>
      <c r="U297" s="102">
        <v>0.48175900375246417</v>
      </c>
      <c r="V297" s="102">
        <v>0.48070332307863212</v>
      </c>
      <c r="W297" s="102">
        <v>0.4892168920759763</v>
      </c>
      <c r="X297" s="102">
        <v>0.50580382979896166</v>
      </c>
      <c r="Y297" s="102">
        <v>0.54455575344904417</v>
      </c>
      <c r="Z297" s="102">
        <v>0.54391088060596537</v>
      </c>
      <c r="AA297" s="102">
        <v>0.59382650254095481</v>
      </c>
      <c r="AB297" s="102">
        <v>0.61508120316402781</v>
      </c>
      <c r="AC297" s="102">
        <v>0.65933251525332914</v>
      </c>
      <c r="AD297" s="102">
        <v>0.66258333683970727</v>
      </c>
      <c r="AE297" s="102">
        <v>0.70902806329806289</v>
      </c>
      <c r="AF297" s="102">
        <v>0.71725160062820847</v>
      </c>
      <c r="AG297" s="102">
        <v>0.73115299999944616</v>
      </c>
      <c r="AH297" s="102">
        <v>0.74064775184507214</v>
      </c>
      <c r="AI297" s="102">
        <v>0.73751687232958596</v>
      </c>
      <c r="AJ297" s="102">
        <v>0.74088541306516675</v>
      </c>
      <c r="AK297" s="102">
        <v>0.74354477004402675</v>
      </c>
      <c r="AL297" s="102">
        <v>0.74990158631669546</v>
      </c>
      <c r="AM297" s="102">
        <v>0.75680075753403431</v>
      </c>
      <c r="AN297" s="102">
        <v>0.74766390340088407</v>
      </c>
      <c r="AO297" s="102">
        <v>0.75642219699155011</v>
      </c>
      <c r="AP297" s="102">
        <v>0.75699670787647455</v>
      </c>
      <c r="AQ297" s="102">
        <v>0.76481100189753071</v>
      </c>
      <c r="AR297" s="102">
        <v>0.765804566502438</v>
      </c>
      <c r="AS297" s="102">
        <v>0.75976525684628127</v>
      </c>
      <c r="AT297" s="102">
        <v>0.76545335276421134</v>
      </c>
      <c r="AU297" s="102">
        <v>0.7652411630036946</v>
      </c>
      <c r="AV297" s="102">
        <v>0.76811171069067574</v>
      </c>
      <c r="AW297" s="102">
        <v>0.77376548758924835</v>
      </c>
      <c r="AX297" s="102">
        <v>0.76833766219005684</v>
      </c>
      <c r="AY297" s="102">
        <v>0.77706548306412748</v>
      </c>
      <c r="AZ297" s="102">
        <v>0.77649463404523589</v>
      </c>
    </row>
    <row r="298" spans="1:52" ht="12" customHeight="1" x14ac:dyDescent="0.45">
      <c r="A298" s="77" t="s">
        <v>48</v>
      </c>
      <c r="B298" s="103">
        <v>0.69179907516157846</v>
      </c>
      <c r="C298" s="103">
        <v>0.68892061825225348</v>
      </c>
      <c r="D298" s="103">
        <v>0.67863168269440743</v>
      </c>
      <c r="E298" s="103">
        <v>0.70449292699601362</v>
      </c>
      <c r="F298" s="103">
        <v>0.7047157697250539</v>
      </c>
      <c r="G298" s="103">
        <v>0.71392087259070569</v>
      </c>
      <c r="H298" s="103">
        <v>0.70610171154459123</v>
      </c>
      <c r="I298" s="103">
        <v>0.70843507486824431</v>
      </c>
      <c r="J298" s="103">
        <v>0.71614613460225807</v>
      </c>
      <c r="K298" s="103">
        <v>0.71078720156688202</v>
      </c>
      <c r="L298" s="103">
        <v>0.71695918446059692</v>
      </c>
      <c r="M298" s="103">
        <v>0.72325528644367842</v>
      </c>
      <c r="N298" s="103">
        <v>0.72050000669804481</v>
      </c>
      <c r="O298" s="103">
        <v>0.7238121452144165</v>
      </c>
      <c r="P298" s="103">
        <v>0.72780121094338535</v>
      </c>
      <c r="Q298" s="103">
        <v>0.73087815191080674</v>
      </c>
      <c r="R298" s="103">
        <v>0.73097967225865368</v>
      </c>
      <c r="S298" s="103">
        <v>0.73285176591843115</v>
      </c>
      <c r="T298" s="103">
        <v>0.73567245594548658</v>
      </c>
      <c r="U298" s="103">
        <v>0.73704819377709585</v>
      </c>
      <c r="V298" s="103">
        <v>0.74099134502505293</v>
      </c>
      <c r="W298" s="103">
        <v>0.74528561390643622</v>
      </c>
      <c r="X298" s="103">
        <v>0.74992107780485495</v>
      </c>
      <c r="Y298" s="103">
        <v>0.76427186365294097</v>
      </c>
      <c r="Z298" s="103">
        <v>0.77041969601829252</v>
      </c>
      <c r="AA298" s="103">
        <v>0.78422734078888245</v>
      </c>
      <c r="AB298" s="103">
        <v>0.78543098132797939</v>
      </c>
      <c r="AC298" s="103">
        <v>0.7902185608976261</v>
      </c>
      <c r="AD298" s="103">
        <v>0.80004470567585939</v>
      </c>
      <c r="AE298" s="103">
        <v>0.80221887608841225</v>
      </c>
      <c r="AF298" s="103">
        <v>0.80858332238409281</v>
      </c>
      <c r="AG298" s="103">
        <v>0.81422560072497396</v>
      </c>
      <c r="AH298" s="103">
        <v>0.82059244005440068</v>
      </c>
      <c r="AI298" s="103">
        <v>0.83664859873943187</v>
      </c>
      <c r="AJ298" s="103">
        <v>0.84302079039387523</v>
      </c>
      <c r="AK298" s="103">
        <v>0.85514722733963533</v>
      </c>
      <c r="AL298" s="103">
        <v>0.85703931709224679</v>
      </c>
      <c r="AM298" s="103">
        <v>0.86276871847639247</v>
      </c>
      <c r="AN298" s="103">
        <v>0.87502967027738709</v>
      </c>
      <c r="AO298" s="103">
        <v>0.87872547726602379</v>
      </c>
      <c r="AP298" s="103">
        <v>0.88815004598088543</v>
      </c>
      <c r="AQ298" s="103">
        <v>0.89590462717894626</v>
      </c>
      <c r="AR298" s="103">
        <v>0.90510924435720419</v>
      </c>
      <c r="AS298" s="103">
        <v>0.92583603415814042</v>
      </c>
      <c r="AT298" s="103">
        <v>0.93515273249031583</v>
      </c>
      <c r="AU298" s="103">
        <v>0.95122688631147911</v>
      </c>
      <c r="AV298" s="103">
        <v>0.95480394489249143</v>
      </c>
      <c r="AW298" s="103">
        <v>0.96240034108129457</v>
      </c>
      <c r="AX298" s="103">
        <v>0.97711144347899992</v>
      </c>
      <c r="AY298" s="103">
        <v>0.98199365665899718</v>
      </c>
      <c r="AZ298" s="103">
        <v>0.99204024064469076</v>
      </c>
    </row>
    <row r="299" spans="1:52" ht="12" customHeight="1" x14ac:dyDescent="0.45">
      <c r="A299" s="77" t="s">
        <v>51</v>
      </c>
      <c r="B299" s="103">
        <v>0.11446444236652799</v>
      </c>
      <c r="C299" s="103">
        <v>0.11456163657204481</v>
      </c>
      <c r="D299" s="103">
        <v>0.11279633532066653</v>
      </c>
      <c r="E299" s="103">
        <v>0.11713126734555776</v>
      </c>
      <c r="F299" s="103">
        <v>0.11717420487897279</v>
      </c>
      <c r="G299" s="103">
        <v>0.11870786576938354</v>
      </c>
      <c r="H299" s="103">
        <v>0.11740763219651244</v>
      </c>
      <c r="I299" s="103">
        <v>0.11778171856166945</v>
      </c>
      <c r="J299" s="103">
        <v>0.11906183529202262</v>
      </c>
      <c r="K299" s="103">
        <v>0.11817507738401199</v>
      </c>
      <c r="L299" s="103">
        <v>0.11920125573834296</v>
      </c>
      <c r="M299" s="103">
        <v>0.12025170682509631</v>
      </c>
      <c r="N299" s="103">
        <v>0.11968489598637362</v>
      </c>
      <c r="O299" s="103">
        <v>0.12022911263627699</v>
      </c>
      <c r="P299" s="103">
        <v>0.12086008104495218</v>
      </c>
      <c r="Q299" s="103">
        <v>0.12152138626258474</v>
      </c>
      <c r="R299" s="103">
        <v>0.12155265436509438</v>
      </c>
      <c r="S299" s="103">
        <v>0.12194809788371531</v>
      </c>
      <c r="T299" s="103">
        <v>0.12249889931270082</v>
      </c>
      <c r="U299" s="103">
        <v>0.12272331300261889</v>
      </c>
      <c r="V299" s="103">
        <v>0.12351573942365347</v>
      </c>
      <c r="W299" s="103">
        <v>0.12429882285305927</v>
      </c>
      <c r="X299" s="103">
        <v>0.12530201599026417</v>
      </c>
      <c r="Y299" s="103">
        <v>0.12801182977367975</v>
      </c>
      <c r="Z299" s="103">
        <v>0.12938550504692073</v>
      </c>
      <c r="AA299" s="103">
        <v>0.13233280908028622</v>
      </c>
      <c r="AB299" s="103">
        <v>0.13265948445130721</v>
      </c>
      <c r="AC299" s="103">
        <v>0.13387368819151768</v>
      </c>
      <c r="AD299" s="103">
        <v>0.13682047796083383</v>
      </c>
      <c r="AE299" s="103">
        <v>0.13748756686962554</v>
      </c>
      <c r="AF299" s="103">
        <v>0.139564185910526</v>
      </c>
      <c r="AG299" s="103">
        <v>0.14116102666420885</v>
      </c>
      <c r="AH299" s="103">
        <v>0.1430864634175481</v>
      </c>
      <c r="AI299" s="103">
        <v>0.14742394289021352</v>
      </c>
      <c r="AJ299" s="103">
        <v>0.14914003313320712</v>
      </c>
      <c r="AK299" s="103">
        <v>0.15213419465776296</v>
      </c>
      <c r="AL299" s="103">
        <v>0.15258075798892395</v>
      </c>
      <c r="AM299" s="103">
        <v>0.15370989756238757</v>
      </c>
      <c r="AN299" s="103">
        <v>0.15598172373618757</v>
      </c>
      <c r="AO299" s="103">
        <v>0.15655282810454871</v>
      </c>
      <c r="AP299" s="103">
        <v>0.15784515482605344</v>
      </c>
      <c r="AQ299" s="103">
        <v>0.15878181555747756</v>
      </c>
      <c r="AR299" s="103">
        <v>0.15978377917013659</v>
      </c>
      <c r="AS299" s="103">
        <v>0.16185990590823718</v>
      </c>
      <c r="AT299" s="103">
        <v>0.16266915179197192</v>
      </c>
      <c r="AU299" s="103">
        <v>0.16397621679822835</v>
      </c>
      <c r="AV299" s="103">
        <v>0.16423798935896533</v>
      </c>
      <c r="AW299" s="103">
        <v>0.16476902496203641</v>
      </c>
      <c r="AX299" s="103">
        <v>0.16575219297711613</v>
      </c>
      <c r="AY299" s="103">
        <v>0.16606638588642939</v>
      </c>
      <c r="AZ299" s="103">
        <v>0.16668599735080122</v>
      </c>
    </row>
    <row r="300" spans="1:52" ht="12" customHeight="1" x14ac:dyDescent="0.45">
      <c r="A300" s="77" t="s">
        <v>52</v>
      </c>
      <c r="B300" s="103">
        <v>0.62602789631937394</v>
      </c>
      <c r="C300" s="103">
        <v>0.62656468113642383</v>
      </c>
      <c r="D300" s="103">
        <v>0.61689873572582399</v>
      </c>
      <c r="E300" s="103">
        <v>0.64060186473114544</v>
      </c>
      <c r="F300" s="103">
        <v>0.64084951371068788</v>
      </c>
      <c r="G300" s="103">
        <v>0.64923986500878217</v>
      </c>
      <c r="H300" s="103">
        <v>0.64212786082968321</v>
      </c>
      <c r="I300" s="103">
        <v>0.64416790197308071</v>
      </c>
      <c r="J300" s="103">
        <v>0.65116215784015119</v>
      </c>
      <c r="K300" s="103">
        <v>0.6463125264828008</v>
      </c>
      <c r="L300" s="103">
        <v>0.65192429719122558</v>
      </c>
      <c r="M300" s="103">
        <v>0.65766991652290674</v>
      </c>
      <c r="N300" s="103">
        <v>0.65457115452283643</v>
      </c>
      <c r="O300" s="103">
        <v>0.6575556397861051</v>
      </c>
      <c r="P300" s="103">
        <v>0.66100572814767389</v>
      </c>
      <c r="Q300" s="103">
        <v>0.664571848023499</v>
      </c>
      <c r="R300" s="103">
        <v>0.66473817026002424</v>
      </c>
      <c r="S300" s="103">
        <v>0.66672303619730777</v>
      </c>
      <c r="T300" s="103">
        <v>0.66930135120539269</v>
      </c>
      <c r="U300" s="103">
        <v>0.67040074359209012</v>
      </c>
      <c r="V300" s="103">
        <v>0.67429512050750773</v>
      </c>
      <c r="W300" s="103">
        <v>0.67798084165732664</v>
      </c>
      <c r="X300" s="103">
        <v>0.68295637442974166</v>
      </c>
      <c r="Y300" s="103">
        <v>0.69529348329092522</v>
      </c>
      <c r="Z300" s="103">
        <v>0.70183371524149285</v>
      </c>
      <c r="AA300" s="103">
        <v>0.71504138875598366</v>
      </c>
      <c r="AB300" s="103">
        <v>0.71653804518089947</v>
      </c>
      <c r="AC300" s="103">
        <v>0.72193578213794507</v>
      </c>
      <c r="AD300" s="103">
        <v>0.73435234523459836</v>
      </c>
      <c r="AE300" s="103">
        <v>0.73693711460249522</v>
      </c>
      <c r="AF300" s="103">
        <v>0.74483646503309031</v>
      </c>
      <c r="AG300" s="103">
        <v>0.75026085363795936</v>
      </c>
      <c r="AH300" s="103">
        <v>0.75681452077791678</v>
      </c>
      <c r="AI300" s="103">
        <v>0.76945011932840368</v>
      </c>
      <c r="AJ300" s="103">
        <v>0.77444014651863091</v>
      </c>
      <c r="AK300" s="103">
        <v>0.78227405766824964</v>
      </c>
      <c r="AL300" s="103">
        <v>0.78339094206695958</v>
      </c>
      <c r="AM300" s="103">
        <v>0.78621394794963673</v>
      </c>
      <c r="AN300" s="103">
        <v>0.79159026503701957</v>
      </c>
      <c r="AO300" s="103">
        <v>0.79293422133307812</v>
      </c>
      <c r="AP300" s="103">
        <v>0.79603409780858725</v>
      </c>
      <c r="AQ300" s="103">
        <v>0.79835570219697594</v>
      </c>
      <c r="AR300" s="103">
        <v>0.80088425520792972</v>
      </c>
      <c r="AS300" s="103">
        <v>0.80635472042164502</v>
      </c>
      <c r="AT300" s="103">
        <v>0.80855167179059872</v>
      </c>
      <c r="AU300" s="103">
        <v>0.8121626789971258</v>
      </c>
      <c r="AV300" s="103">
        <v>0.81293090608178753</v>
      </c>
      <c r="AW300" s="103">
        <v>0.81447817364431541</v>
      </c>
      <c r="AX300" s="103">
        <v>0.81736111680646073</v>
      </c>
      <c r="AY300" s="103">
        <v>0.81830884245984303</v>
      </c>
      <c r="AZ300" s="103">
        <v>0.82024177475995352</v>
      </c>
    </row>
    <row r="301" spans="1:52" ht="12" customHeight="1" x14ac:dyDescent="0.45">
      <c r="A301" s="79" t="s">
        <v>53</v>
      </c>
      <c r="B301" s="104">
        <v>0.43671883601634554</v>
      </c>
      <c r="C301" s="104">
        <v>0.43709022611924009</v>
      </c>
      <c r="D301" s="104">
        <v>0.43035382415297285</v>
      </c>
      <c r="E301" s="104">
        <v>0.44689240259968999</v>
      </c>
      <c r="F301" s="104">
        <v>0.44705760787922449</v>
      </c>
      <c r="G301" s="104">
        <v>0.45290928618063186</v>
      </c>
      <c r="H301" s="104">
        <v>0.44794839073570392</v>
      </c>
      <c r="I301" s="104">
        <v>0.44937501290049425</v>
      </c>
      <c r="J301" s="104">
        <v>0.4542583212951844</v>
      </c>
      <c r="K301" s="104">
        <v>0.4508750767715981</v>
      </c>
      <c r="L301" s="104">
        <v>0.45479021453550572</v>
      </c>
      <c r="M301" s="104">
        <v>0.45879807910010234</v>
      </c>
      <c r="N301" s="104">
        <v>0.45663564601423662</v>
      </c>
      <c r="O301" s="104">
        <v>0.45871287930523125</v>
      </c>
      <c r="P301" s="104">
        <v>0.46112014144110802</v>
      </c>
      <c r="Q301" s="104">
        <v>0.46363775890277803</v>
      </c>
      <c r="R301" s="104">
        <v>0.46372615573715231</v>
      </c>
      <c r="S301" s="104">
        <v>0.46492407307784245</v>
      </c>
      <c r="T301" s="104">
        <v>0.46634739135642678</v>
      </c>
      <c r="U301" s="104">
        <v>0.46697479340968301</v>
      </c>
      <c r="V301" s="104">
        <v>0.46930571174296748</v>
      </c>
      <c r="W301" s="104">
        <v>0.47172825346275377</v>
      </c>
      <c r="X301" s="104">
        <v>0.4751025411105923</v>
      </c>
      <c r="Y301" s="104">
        <v>0.48489635529436736</v>
      </c>
      <c r="Z301" s="104">
        <v>0.4900474113914276</v>
      </c>
      <c r="AA301" s="104">
        <v>0.50141529088295433</v>
      </c>
      <c r="AB301" s="104">
        <v>0.50282264329892767</v>
      </c>
      <c r="AC301" s="104">
        <v>0.50814226210538649</v>
      </c>
      <c r="AD301" s="104">
        <v>0.52149358705448579</v>
      </c>
      <c r="AE301" s="104">
        <v>0.52456285025623606</v>
      </c>
      <c r="AF301" s="104">
        <v>0.53398217323959052</v>
      </c>
      <c r="AG301" s="104">
        <v>0.54096420877051743</v>
      </c>
      <c r="AH301" s="104">
        <v>0.54911653185725162</v>
      </c>
      <c r="AI301" s="104">
        <v>0.56695344068350007</v>
      </c>
      <c r="AJ301" s="104">
        <v>0.57369317933085884</v>
      </c>
      <c r="AK301" s="104">
        <v>0.58485410175841801</v>
      </c>
      <c r="AL301" s="104">
        <v>0.58638898398689454</v>
      </c>
      <c r="AM301" s="104">
        <v>0.59008805080891558</v>
      </c>
      <c r="AN301" s="104">
        <v>0.59708066187066822</v>
      </c>
      <c r="AO301" s="104">
        <v>0.59878739146037363</v>
      </c>
      <c r="AP301" s="104">
        <v>0.60251558928907212</v>
      </c>
      <c r="AQ301" s="104">
        <v>0.60521885726369484</v>
      </c>
      <c r="AR301" s="104">
        <v>0.60816508999951069</v>
      </c>
      <c r="AS301" s="104">
        <v>0.61424487291254026</v>
      </c>
      <c r="AT301" s="104">
        <v>0.61665267399876678</v>
      </c>
      <c r="AU301" s="104">
        <v>0.62053233194202995</v>
      </c>
      <c r="AV301" s="104">
        <v>0.62133667952688876</v>
      </c>
      <c r="AW301" s="104">
        <v>0.62300131962914684</v>
      </c>
      <c r="AX301" s="104">
        <v>0.62608460385056353</v>
      </c>
      <c r="AY301" s="104">
        <v>0.62712695335441837</v>
      </c>
      <c r="AZ301" s="104">
        <v>0.62920051283822032</v>
      </c>
    </row>
    <row r="302" spans="1:52" ht="12" customHeight="1" x14ac:dyDescent="0.45">
      <c r="A302" s="96" t="s">
        <v>147</v>
      </c>
      <c r="B302" s="105">
        <v>0.51506172635963987</v>
      </c>
      <c r="C302" s="105">
        <v>0.51749543427754008</v>
      </c>
      <c r="D302" s="105">
        <v>0.51684310688218948</v>
      </c>
      <c r="E302" s="105">
        <v>0.52824283639013603</v>
      </c>
      <c r="F302" s="105">
        <v>0.53317820779791425</v>
      </c>
      <c r="G302" s="105">
        <v>0.54021061702887851</v>
      </c>
      <c r="H302" s="105">
        <v>0.53460056368149023</v>
      </c>
      <c r="I302" s="105">
        <v>0.53798549693524822</v>
      </c>
      <c r="J302" s="105">
        <v>0.54038565719395215</v>
      </c>
      <c r="K302" s="105">
        <v>0.53650218606603695</v>
      </c>
      <c r="L302" s="105">
        <v>0.54126458802469635</v>
      </c>
      <c r="M302" s="105">
        <v>0.54092953213760364</v>
      </c>
      <c r="N302" s="105">
        <v>0.54548852809107029</v>
      </c>
      <c r="O302" s="105">
        <v>0.54761090018590042</v>
      </c>
      <c r="P302" s="105">
        <v>0.55167597417152159</v>
      </c>
      <c r="Q302" s="105">
        <v>0.55682528063270131</v>
      </c>
      <c r="R302" s="105">
        <v>0.55697499327167399</v>
      </c>
      <c r="S302" s="105">
        <v>0.55803086235938637</v>
      </c>
      <c r="T302" s="105">
        <v>0.55851634759988489</v>
      </c>
      <c r="U302" s="105">
        <v>0.5601325349965528</v>
      </c>
      <c r="V302" s="105">
        <v>0.56088734620622949</v>
      </c>
      <c r="W302" s="105">
        <v>0.5622974134651354</v>
      </c>
      <c r="X302" s="105">
        <v>0.56393766883421037</v>
      </c>
      <c r="Y302" s="105">
        <v>0.56512802081917779</v>
      </c>
      <c r="Z302" s="105">
        <v>0.56623284275917574</v>
      </c>
      <c r="AA302" s="105">
        <v>0.56752520949791696</v>
      </c>
      <c r="AB302" s="105">
        <v>0.56840645314310589</v>
      </c>
      <c r="AC302" s="105">
        <v>0.56938573946968962</v>
      </c>
      <c r="AD302" s="105">
        <v>0.57080666867477803</v>
      </c>
      <c r="AE302" s="105">
        <v>0.57134721316075776</v>
      </c>
      <c r="AF302" s="105">
        <v>0.57279987042105418</v>
      </c>
      <c r="AG302" s="105">
        <v>0.57347094326575043</v>
      </c>
      <c r="AH302" s="105">
        <v>0.57499154969095656</v>
      </c>
      <c r="AI302" s="105">
        <v>0.57573237064143479</v>
      </c>
      <c r="AJ302" s="105">
        <v>0.57681404729396546</v>
      </c>
      <c r="AK302" s="105">
        <v>0.5784525671850117</v>
      </c>
      <c r="AL302" s="105">
        <v>0.57903012148081112</v>
      </c>
      <c r="AM302" s="105">
        <v>0.5811807845789505</v>
      </c>
      <c r="AN302" s="105">
        <v>0.58216959551145786</v>
      </c>
      <c r="AO302" s="105">
        <v>0.5845468026565197</v>
      </c>
      <c r="AP302" s="105">
        <v>0.58568769867927428</v>
      </c>
      <c r="AQ302" s="105">
        <v>0.58730664234897745</v>
      </c>
      <c r="AR302" s="105">
        <v>0.58948519524444376</v>
      </c>
      <c r="AS302" s="105">
        <v>0.59106053860275987</v>
      </c>
      <c r="AT302" s="105">
        <v>0.59265652860009865</v>
      </c>
      <c r="AU302" s="105">
        <v>0.59431341955992956</v>
      </c>
      <c r="AV302" s="105">
        <v>0.59572173508207249</v>
      </c>
      <c r="AW302" s="105">
        <v>0.59711626951952101</v>
      </c>
      <c r="AX302" s="105">
        <v>0.59910699989702998</v>
      </c>
      <c r="AY302" s="105">
        <v>0.6000044220499704</v>
      </c>
      <c r="AZ302" s="105">
        <v>0.60199356939260629</v>
      </c>
    </row>
    <row r="303" spans="1:52" ht="12" customHeight="1" x14ac:dyDescent="0.45">
      <c r="A303" s="96" t="s">
        <v>148</v>
      </c>
      <c r="B303" s="105">
        <v>0.37599197454044059</v>
      </c>
      <c r="C303" s="105">
        <v>0.37422590353238472</v>
      </c>
      <c r="D303" s="105">
        <v>0.365707211729558</v>
      </c>
      <c r="E303" s="105">
        <v>0.38288363321388852</v>
      </c>
      <c r="F303" s="105">
        <v>0.38454914800679996</v>
      </c>
      <c r="G303" s="105">
        <v>0.38958120199222707</v>
      </c>
      <c r="H303" s="105">
        <v>0.38454175421136938</v>
      </c>
      <c r="I303" s="105">
        <v>0.38457406661627597</v>
      </c>
      <c r="J303" s="105">
        <v>0.39092615668677327</v>
      </c>
      <c r="K303" s="105">
        <v>0.38530324180196135</v>
      </c>
      <c r="L303" s="105">
        <v>0.38924252750208882</v>
      </c>
      <c r="M303" s="105">
        <v>0.39788689497379165</v>
      </c>
      <c r="N303" s="105">
        <v>0.39702265453999691</v>
      </c>
      <c r="O303" s="105">
        <v>0.40174301528498996</v>
      </c>
      <c r="P303" s="105">
        <v>0.40647334337570074</v>
      </c>
      <c r="Q303" s="105">
        <v>0.41061854834945644</v>
      </c>
      <c r="R303" s="105">
        <v>0.41074004014652171</v>
      </c>
      <c r="S303" s="105">
        <v>0.41130851737135987</v>
      </c>
      <c r="T303" s="105">
        <v>0.41182208001787668</v>
      </c>
      <c r="U303" s="105">
        <v>0.41258462908691906</v>
      </c>
      <c r="V303" s="105">
        <v>0.4132596588658688</v>
      </c>
      <c r="W303" s="105">
        <v>0.41415516961278614</v>
      </c>
      <c r="X303" s="105">
        <v>0.41547206102566736</v>
      </c>
      <c r="Y303" s="105">
        <v>0.41839356248585691</v>
      </c>
      <c r="Z303" s="105">
        <v>0.41999609118246367</v>
      </c>
      <c r="AA303" s="105">
        <v>0.42345222113081005</v>
      </c>
      <c r="AB303" s="105">
        <v>0.42408206864554776</v>
      </c>
      <c r="AC303" s="105">
        <v>0.42648331371310422</v>
      </c>
      <c r="AD303" s="105">
        <v>0.43068563303714069</v>
      </c>
      <c r="AE303" s="105">
        <v>0.43118167777681005</v>
      </c>
      <c r="AF303" s="105">
        <v>0.43482073560599699</v>
      </c>
      <c r="AG303" s="105">
        <v>0.43644843958790913</v>
      </c>
      <c r="AH303" s="105">
        <v>0.4401582644828414</v>
      </c>
      <c r="AI303" s="105">
        <v>0.44451531185962939</v>
      </c>
      <c r="AJ303" s="105">
        <v>0.4475666286487936</v>
      </c>
      <c r="AK303" s="105">
        <v>0.44945578537256503</v>
      </c>
      <c r="AL303" s="105">
        <v>0.44997138594740205</v>
      </c>
      <c r="AM303" s="105">
        <v>0.45124468673905194</v>
      </c>
      <c r="AN303" s="105">
        <v>0.45246253029075822</v>
      </c>
      <c r="AO303" s="105">
        <v>0.45439308272004392</v>
      </c>
      <c r="AP303" s="105">
        <v>0.45634635651813377</v>
      </c>
      <c r="AQ303" s="105">
        <v>0.45954637638253654</v>
      </c>
      <c r="AR303" s="105">
        <v>0.46349024617636975</v>
      </c>
      <c r="AS303" s="105">
        <v>0.47338640990925124</v>
      </c>
      <c r="AT303" s="105">
        <v>0.47761098807033997</v>
      </c>
      <c r="AU303" s="105">
        <v>0.48663573000176347</v>
      </c>
      <c r="AV303" s="105">
        <v>0.48853650269350724</v>
      </c>
      <c r="AW303" s="105">
        <v>0.49362655713612802</v>
      </c>
      <c r="AX303" s="105">
        <v>0.50228088737818943</v>
      </c>
      <c r="AY303" s="105">
        <v>0.50403896425463846</v>
      </c>
      <c r="AZ303" s="105">
        <v>0.50997862206972466</v>
      </c>
    </row>
    <row r="304" spans="1:52" ht="12" customHeight="1" x14ac:dyDescent="0.45">
      <c r="A304" s="96" t="s">
        <v>152</v>
      </c>
      <c r="B304" s="105">
        <v>0.51668155984013353</v>
      </c>
      <c r="C304" s="105">
        <v>0.51779798205701566</v>
      </c>
      <c r="D304" s="105">
        <v>0.51124540549516362</v>
      </c>
      <c r="E304" s="105">
        <v>0.52747853726891858</v>
      </c>
      <c r="F304" s="105">
        <v>0.52783977358716772</v>
      </c>
      <c r="G304" s="105">
        <v>0.53617844705219087</v>
      </c>
      <c r="H304" s="105">
        <v>0.53109130973191232</v>
      </c>
      <c r="I304" s="105">
        <v>0.53341495997479549</v>
      </c>
      <c r="J304" s="105">
        <v>0.54016944242663978</v>
      </c>
      <c r="K304" s="105">
        <v>0.53253397642241984</v>
      </c>
      <c r="L304" s="105">
        <v>0.53803199359272669</v>
      </c>
      <c r="M304" s="105">
        <v>0.54286125518969064</v>
      </c>
      <c r="N304" s="105">
        <v>0.54293331777077025</v>
      </c>
      <c r="O304" s="105">
        <v>0.54866387711218523</v>
      </c>
      <c r="P304" s="105">
        <v>0.55306934106429628</v>
      </c>
      <c r="Q304" s="105">
        <v>0.55375341702510539</v>
      </c>
      <c r="R304" s="105">
        <v>0.55362614414172984</v>
      </c>
      <c r="S304" s="105">
        <v>0.55485220948027836</v>
      </c>
      <c r="T304" s="105">
        <v>0.55528700835025502</v>
      </c>
      <c r="U304" s="105">
        <v>0.55579736559898207</v>
      </c>
      <c r="V304" s="105">
        <v>0.55618126476850571</v>
      </c>
      <c r="W304" s="105">
        <v>0.5570555663886867</v>
      </c>
      <c r="X304" s="105">
        <v>0.55779182431607355</v>
      </c>
      <c r="Y304" s="105">
        <v>0.5608502294799198</v>
      </c>
      <c r="Z304" s="105">
        <v>0.56198985569579718</v>
      </c>
      <c r="AA304" s="105">
        <v>0.56512240864058372</v>
      </c>
      <c r="AB304" s="105">
        <v>0.56552382151192393</v>
      </c>
      <c r="AC304" s="105">
        <v>0.56729626815396328</v>
      </c>
      <c r="AD304" s="105">
        <v>0.5696216416263099</v>
      </c>
      <c r="AE304" s="105">
        <v>0.56990916211375031</v>
      </c>
      <c r="AF304" s="105">
        <v>0.57237668859600288</v>
      </c>
      <c r="AG304" s="105">
        <v>0.57313838151154195</v>
      </c>
      <c r="AH304" s="105">
        <v>0.57532282697771708</v>
      </c>
      <c r="AI304" s="105">
        <v>0.57746521570818921</v>
      </c>
      <c r="AJ304" s="105">
        <v>0.57960089620609268</v>
      </c>
      <c r="AK304" s="105">
        <v>0.58055176676634113</v>
      </c>
      <c r="AL304" s="105">
        <v>0.58089941449538884</v>
      </c>
      <c r="AM304" s="105">
        <v>0.58161337295470805</v>
      </c>
      <c r="AN304" s="105">
        <v>0.58236869844886285</v>
      </c>
      <c r="AO304" s="105">
        <v>0.58365844413322321</v>
      </c>
      <c r="AP304" s="105">
        <v>0.58499352870154764</v>
      </c>
      <c r="AQ304" s="105">
        <v>0.587402453288971</v>
      </c>
      <c r="AR304" s="105">
        <v>0.58965561630048702</v>
      </c>
      <c r="AS304" s="105">
        <v>0.59595864811502541</v>
      </c>
      <c r="AT304" s="105">
        <v>0.59870528937935685</v>
      </c>
      <c r="AU304" s="105">
        <v>0.60444781762773891</v>
      </c>
      <c r="AV304" s="105">
        <v>0.60574703282143372</v>
      </c>
      <c r="AW304" s="105">
        <v>0.60901216642455624</v>
      </c>
      <c r="AX304" s="105">
        <v>0.61413336277400465</v>
      </c>
      <c r="AY304" s="105">
        <v>0.61516121314310024</v>
      </c>
      <c r="AZ304" s="105">
        <v>0.61915125405480531</v>
      </c>
    </row>
    <row r="305" spans="1:52" ht="12" customHeight="1" x14ac:dyDescent="0.45">
      <c r="A305" s="98" t="s">
        <v>155</v>
      </c>
      <c r="B305" s="106">
        <v>0.43517002983660014</v>
      </c>
      <c r="C305" s="106">
        <v>0.4353679609543129</v>
      </c>
      <c r="D305" s="106">
        <v>0.43198452518066277</v>
      </c>
      <c r="E305" s="106">
        <v>0.44581000590408737</v>
      </c>
      <c r="F305" s="106">
        <v>0.44869685834651091</v>
      </c>
      <c r="G305" s="106">
        <v>0.45489762627902086</v>
      </c>
      <c r="H305" s="106">
        <v>0.45385701407407997</v>
      </c>
      <c r="I305" s="106">
        <v>0.45533138642876148</v>
      </c>
      <c r="J305" s="106">
        <v>0.45792527332668675</v>
      </c>
      <c r="K305" s="106">
        <v>0.45606967746451105</v>
      </c>
      <c r="L305" s="106">
        <v>0.4602108949834976</v>
      </c>
      <c r="M305" s="106">
        <v>0.46282576684622745</v>
      </c>
      <c r="N305" s="106">
        <v>0.46282354068565179</v>
      </c>
      <c r="O305" s="106">
        <v>0.46570931920275127</v>
      </c>
      <c r="P305" s="106">
        <v>0.46996564931626106</v>
      </c>
      <c r="Q305" s="106">
        <v>0.47296135415813678</v>
      </c>
      <c r="R305" s="106">
        <v>0.47289200262716874</v>
      </c>
      <c r="S305" s="106">
        <v>0.47351469213789288</v>
      </c>
      <c r="T305" s="106">
        <v>0.47461935394186677</v>
      </c>
      <c r="U305" s="106">
        <v>0.47559851541729009</v>
      </c>
      <c r="V305" s="106">
        <v>0.47715503289047545</v>
      </c>
      <c r="W305" s="106">
        <v>0.47835768476837454</v>
      </c>
      <c r="X305" s="106">
        <v>0.48061990201365162</v>
      </c>
      <c r="Y305" s="106">
        <v>0.48484558501562935</v>
      </c>
      <c r="Z305" s="106">
        <v>0.48733728507830842</v>
      </c>
      <c r="AA305" s="106">
        <v>0.49127521530256685</v>
      </c>
      <c r="AB305" s="106">
        <v>0.49176297739371944</v>
      </c>
      <c r="AC305" s="106">
        <v>0.49349288335289843</v>
      </c>
      <c r="AD305" s="106">
        <v>0.49594840950357061</v>
      </c>
      <c r="AE305" s="106">
        <v>0.49661838813275522</v>
      </c>
      <c r="AF305" s="106">
        <v>0.49834391699466291</v>
      </c>
      <c r="AG305" s="106">
        <v>0.49989582012632333</v>
      </c>
      <c r="AH305" s="106">
        <v>0.50246191106776872</v>
      </c>
      <c r="AI305" s="106">
        <v>0.50731528615141208</v>
      </c>
      <c r="AJ305" s="106">
        <v>0.50994883193732743</v>
      </c>
      <c r="AK305" s="106">
        <v>0.51391931951732228</v>
      </c>
      <c r="AL305" s="106">
        <v>0.51465883191460882</v>
      </c>
      <c r="AM305" s="106">
        <v>0.51708460583046412</v>
      </c>
      <c r="AN305" s="106">
        <v>0.52130117237845375</v>
      </c>
      <c r="AO305" s="106">
        <v>0.52290922607226942</v>
      </c>
      <c r="AP305" s="106">
        <v>0.52651386421866153</v>
      </c>
      <c r="AQ305" s="106">
        <v>0.52930488586420565</v>
      </c>
      <c r="AR305" s="106">
        <v>0.53357165010901353</v>
      </c>
      <c r="AS305" s="106">
        <v>0.54095915514906912</v>
      </c>
      <c r="AT305" s="106">
        <v>0.54511654026838197</v>
      </c>
      <c r="AU305" s="106">
        <v>0.55058068626383894</v>
      </c>
      <c r="AV305" s="106">
        <v>0.55202874314355033</v>
      </c>
      <c r="AW305" s="106">
        <v>0.55551257416146227</v>
      </c>
      <c r="AX305" s="106">
        <v>0.56067907918847193</v>
      </c>
      <c r="AY305" s="106">
        <v>0.56302195963954649</v>
      </c>
      <c r="AZ305" s="106">
        <v>0.5673992212878276</v>
      </c>
    </row>
    <row r="306" spans="1:52" ht="12" customHeight="1" x14ac:dyDescent="0.45">
      <c r="A306" s="139" t="s">
        <v>158</v>
      </c>
      <c r="B306" s="101">
        <v>0.43739652717949812</v>
      </c>
      <c r="C306" s="101">
        <v>0.43730972148632696</v>
      </c>
      <c r="D306" s="101">
        <v>0.43834184943268856</v>
      </c>
      <c r="E306" s="101">
        <v>0.44030763826747199</v>
      </c>
      <c r="F306" s="101">
        <v>0.44252217847992986</v>
      </c>
      <c r="G306" s="101">
        <v>0.44491321333229761</v>
      </c>
      <c r="H306" s="101">
        <v>0.45037618218533371</v>
      </c>
      <c r="I306" s="101">
        <v>0.45404165481174519</v>
      </c>
      <c r="J306" s="101">
        <v>0.45241577747487199</v>
      </c>
      <c r="K306" s="101">
        <v>0.45354612612487122</v>
      </c>
      <c r="L306" s="101">
        <v>0.45477632589437261</v>
      </c>
      <c r="M306" s="101">
        <v>0.46388159112139199</v>
      </c>
      <c r="N306" s="101">
        <v>0.46607632028324952</v>
      </c>
      <c r="O306" s="101">
        <v>0.47167913230981123</v>
      </c>
      <c r="P306" s="101">
        <v>0.47665719011326696</v>
      </c>
      <c r="Q306" s="101">
        <v>0.48252917242442817</v>
      </c>
      <c r="R306" s="101">
        <v>0.48151382594080311</v>
      </c>
      <c r="S306" s="101">
        <v>0.48061361017245136</v>
      </c>
      <c r="T306" s="101">
        <v>0.47969822016863845</v>
      </c>
      <c r="U306" s="101">
        <v>0.48012821888614426</v>
      </c>
      <c r="V306" s="101">
        <v>0.48052566106039624</v>
      </c>
      <c r="W306" s="101">
        <v>0.48042392333097511</v>
      </c>
      <c r="X306" s="101">
        <v>0.48149200765893591</v>
      </c>
      <c r="Y306" s="101">
        <v>0.48270418022280587</v>
      </c>
      <c r="Z306" s="101">
        <v>0.48342500954709977</v>
      </c>
      <c r="AA306" s="101">
        <v>0.48477497186971863</v>
      </c>
      <c r="AB306" s="101">
        <v>0.48658822246971323</v>
      </c>
      <c r="AC306" s="101">
        <v>0.48882284456774266</v>
      </c>
      <c r="AD306" s="101">
        <v>0.4909233318392297</v>
      </c>
      <c r="AE306" s="101">
        <v>0.49337688072387131</v>
      </c>
      <c r="AF306" s="101">
        <v>0.49682364216336128</v>
      </c>
      <c r="AG306" s="101">
        <v>0.49923699713973974</v>
      </c>
      <c r="AH306" s="101">
        <v>0.50189791351736568</v>
      </c>
      <c r="AI306" s="101">
        <v>0.50272080859998192</v>
      </c>
      <c r="AJ306" s="101">
        <v>0.50532289593949742</v>
      </c>
      <c r="AK306" s="101">
        <v>0.50885296079092834</v>
      </c>
      <c r="AL306" s="101">
        <v>0.51109866421745687</v>
      </c>
      <c r="AM306" s="101">
        <v>0.51434572915367094</v>
      </c>
      <c r="AN306" s="101">
        <v>0.51808511123792944</v>
      </c>
      <c r="AO306" s="101">
        <v>0.52224813360900801</v>
      </c>
      <c r="AP306" s="101">
        <v>0.52470355175201</v>
      </c>
      <c r="AQ306" s="101">
        <v>0.52737348426617248</v>
      </c>
      <c r="AR306" s="101">
        <v>0.53149467906341996</v>
      </c>
      <c r="AS306" s="101">
        <v>0.53450769723884994</v>
      </c>
      <c r="AT306" s="101">
        <v>0.53782224945418677</v>
      </c>
      <c r="AU306" s="101">
        <v>0.5388328225682455</v>
      </c>
      <c r="AV306" s="101">
        <v>0.54222939056958419</v>
      </c>
      <c r="AW306" s="101">
        <v>0.54686115684615011</v>
      </c>
      <c r="AX306" s="101">
        <v>0.54989614820199617</v>
      </c>
      <c r="AY306" s="101">
        <v>0.55430832177825839</v>
      </c>
      <c r="AZ306" s="101">
        <v>0.55927211323227866</v>
      </c>
    </row>
    <row r="307" spans="1:52" ht="12" customHeight="1" x14ac:dyDescent="0.45">
      <c r="A307" s="69" t="s">
        <v>47</v>
      </c>
      <c r="B307" s="102">
        <v>0.41638722390460015</v>
      </c>
      <c r="C307" s="102">
        <v>0.41640109727600905</v>
      </c>
      <c r="D307" s="102">
        <v>0.41603654784244948</v>
      </c>
      <c r="E307" s="102">
        <v>0.41911890472284885</v>
      </c>
      <c r="F307" s="102">
        <v>0.4200285714713386</v>
      </c>
      <c r="G307" s="102">
        <v>0.42326989938112575</v>
      </c>
      <c r="H307" s="102">
        <v>0.42602268612063959</v>
      </c>
      <c r="I307" s="102">
        <v>0.42917511399143288</v>
      </c>
      <c r="J307" s="102">
        <v>0.42891058068118781</v>
      </c>
      <c r="K307" s="102">
        <v>0.4286575238451093</v>
      </c>
      <c r="L307" s="102">
        <v>0.43029770542060092</v>
      </c>
      <c r="M307" s="102">
        <v>0.43756915126501833</v>
      </c>
      <c r="N307" s="102">
        <v>0.44062165222887745</v>
      </c>
      <c r="O307" s="102">
        <v>0.44536935825266566</v>
      </c>
      <c r="P307" s="102">
        <v>0.44873776035942442</v>
      </c>
      <c r="Q307" s="102">
        <v>0.45427553434640916</v>
      </c>
      <c r="R307" s="102">
        <v>0.45770223263057153</v>
      </c>
      <c r="S307" s="102">
        <v>0.46233205487714435</v>
      </c>
      <c r="T307" s="102">
        <v>0.46911842438565043</v>
      </c>
      <c r="U307" s="102">
        <v>0.47927675339037618</v>
      </c>
      <c r="V307" s="102">
        <v>0.46918565701017756</v>
      </c>
      <c r="W307" s="102">
        <v>0.48122410650038178</v>
      </c>
      <c r="X307" s="102">
        <v>0.49031296758921356</v>
      </c>
      <c r="Y307" s="102">
        <v>0.51642264158805218</v>
      </c>
      <c r="Z307" s="102">
        <v>0.50514737130341236</v>
      </c>
      <c r="AA307" s="102">
        <v>0.54770594343621426</v>
      </c>
      <c r="AB307" s="102">
        <v>0.60366265144730014</v>
      </c>
      <c r="AC307" s="102">
        <v>0.65532234711604653</v>
      </c>
      <c r="AD307" s="102">
        <v>0.60965520160195164</v>
      </c>
      <c r="AE307" s="102">
        <v>0.69370771473330695</v>
      </c>
      <c r="AF307" s="102">
        <v>0.72389047335949142</v>
      </c>
      <c r="AG307" s="102">
        <v>0.73589284217568929</v>
      </c>
      <c r="AH307" s="102">
        <v>0.74268479985632729</v>
      </c>
      <c r="AI307" s="102">
        <v>0.74959894551474904</v>
      </c>
      <c r="AJ307" s="102">
        <v>0.74915058145006663</v>
      </c>
      <c r="AK307" s="102">
        <v>0.74952509234537856</v>
      </c>
      <c r="AL307" s="102">
        <v>0.75333100387277185</v>
      </c>
      <c r="AM307" s="102">
        <v>0.75447716220040451</v>
      </c>
      <c r="AN307" s="102">
        <v>0.75810807396003188</v>
      </c>
      <c r="AO307" s="102">
        <v>0.76195652685415527</v>
      </c>
      <c r="AP307" s="102">
        <v>0.76356011638193166</v>
      </c>
      <c r="AQ307" s="102">
        <v>0.76254349585992709</v>
      </c>
      <c r="AR307" s="102">
        <v>0.76447568870648053</v>
      </c>
      <c r="AS307" s="102">
        <v>0.76760030808717894</v>
      </c>
      <c r="AT307" s="102">
        <v>0.76836456796057329</v>
      </c>
      <c r="AU307" s="102">
        <v>0.77087454902399843</v>
      </c>
      <c r="AV307" s="102">
        <v>0.77510123412232368</v>
      </c>
      <c r="AW307" s="102">
        <v>0.77781539504941477</v>
      </c>
      <c r="AX307" s="102">
        <v>0.77926823290477421</v>
      </c>
      <c r="AY307" s="102">
        <v>0.78175717696229097</v>
      </c>
      <c r="AZ307" s="102">
        <v>0.78798794757571633</v>
      </c>
    </row>
    <row r="308" spans="1:52" ht="12" customHeight="1" x14ac:dyDescent="0.45">
      <c r="A308" s="77" t="s">
        <v>48</v>
      </c>
      <c r="B308" s="103">
        <v>0.65519364403866087</v>
      </c>
      <c r="C308" s="103">
        <v>0.65264368577037457</v>
      </c>
      <c r="D308" s="103">
        <v>0.65237601209804075</v>
      </c>
      <c r="E308" s="103">
        <v>0.65715456758157775</v>
      </c>
      <c r="F308" s="103">
        <v>0.65849983550678537</v>
      </c>
      <c r="G308" s="103">
        <v>0.66359347930087087</v>
      </c>
      <c r="H308" s="103">
        <v>0.66804093378369978</v>
      </c>
      <c r="I308" s="103">
        <v>0.67329647145512717</v>
      </c>
      <c r="J308" s="103">
        <v>0.67278662641170994</v>
      </c>
      <c r="K308" s="103">
        <v>0.67215879537931222</v>
      </c>
      <c r="L308" s="103">
        <v>0.67476398428491313</v>
      </c>
      <c r="M308" s="103">
        <v>0.68616833899436136</v>
      </c>
      <c r="N308" s="103">
        <v>0.69242891955805752</v>
      </c>
      <c r="O308" s="103">
        <v>0.69983617715455915</v>
      </c>
      <c r="P308" s="103">
        <v>0.70486777460201744</v>
      </c>
      <c r="Q308" s="103">
        <v>0.71219498449088858</v>
      </c>
      <c r="R308" s="103">
        <v>0.71135007691924623</v>
      </c>
      <c r="S308" s="103">
        <v>0.71166504966055366</v>
      </c>
      <c r="T308" s="103">
        <v>0.71430995228662653</v>
      </c>
      <c r="U308" s="103">
        <v>0.71670724592269874</v>
      </c>
      <c r="V308" s="103">
        <v>0.72016649293028057</v>
      </c>
      <c r="W308" s="103">
        <v>0.72156480534638801</v>
      </c>
      <c r="X308" s="103">
        <v>0.72588907876055431</v>
      </c>
      <c r="Y308" s="103">
        <v>0.7320254744928365</v>
      </c>
      <c r="Z308" s="103">
        <v>0.73731652992306507</v>
      </c>
      <c r="AA308" s="103">
        <v>0.74419795286367507</v>
      </c>
      <c r="AB308" s="103">
        <v>0.75208823416391613</v>
      </c>
      <c r="AC308" s="103">
        <v>0.76153096428182976</v>
      </c>
      <c r="AD308" s="103">
        <v>0.76778094821840137</v>
      </c>
      <c r="AE308" s="103">
        <v>0.77480775336878493</v>
      </c>
      <c r="AF308" s="103">
        <v>0.78365426121432225</v>
      </c>
      <c r="AG308" s="103">
        <v>0.78968390256880505</v>
      </c>
      <c r="AH308" s="103">
        <v>0.7959244131111689</v>
      </c>
      <c r="AI308" s="103">
        <v>0.79876768427708489</v>
      </c>
      <c r="AJ308" s="103">
        <v>0.80624446399946625</v>
      </c>
      <c r="AK308" s="103">
        <v>0.81550402626953267</v>
      </c>
      <c r="AL308" s="103">
        <v>0.82289391720661254</v>
      </c>
      <c r="AM308" s="103">
        <v>0.83191971005383381</v>
      </c>
      <c r="AN308" s="103">
        <v>0.84169933703282473</v>
      </c>
      <c r="AO308" s="103">
        <v>0.85270614820970914</v>
      </c>
      <c r="AP308" s="103">
        <v>0.86050106539515747</v>
      </c>
      <c r="AQ308" s="103">
        <v>0.87002939036401028</v>
      </c>
      <c r="AR308" s="103">
        <v>0.8827120953011045</v>
      </c>
      <c r="AS308" s="103">
        <v>0.89195558125797492</v>
      </c>
      <c r="AT308" s="103">
        <v>0.9023232043476862</v>
      </c>
      <c r="AU308" s="103">
        <v>0.90701495974843527</v>
      </c>
      <c r="AV308" s="103">
        <v>0.91780918571482728</v>
      </c>
      <c r="AW308" s="103">
        <v>0.9308541471682652</v>
      </c>
      <c r="AX308" s="103">
        <v>0.94118193620308488</v>
      </c>
      <c r="AY308" s="103">
        <v>0.95355208009272951</v>
      </c>
      <c r="AZ308" s="103">
        <v>0.96608232556760698</v>
      </c>
    </row>
    <row r="309" spans="1:52" ht="12" customHeight="1" x14ac:dyDescent="0.45">
      <c r="A309" s="77" t="s">
        <v>51</v>
      </c>
      <c r="B309" s="103">
        <v>0.10871888923454645</v>
      </c>
      <c r="C309" s="103">
        <v>0.10872239998610565</v>
      </c>
      <c r="D309" s="103">
        <v>0.10862669852139446</v>
      </c>
      <c r="E309" s="103">
        <v>0.10942962833230864</v>
      </c>
      <c r="F309" s="103">
        <v>0.10966786772944762</v>
      </c>
      <c r="G309" s="103">
        <v>0.11051350474374758</v>
      </c>
      <c r="H309" s="103">
        <v>0.11123188414527037</v>
      </c>
      <c r="I309" s="103">
        <v>0.11205442681858303</v>
      </c>
      <c r="J309" s="103">
        <v>0.11198635572715311</v>
      </c>
      <c r="K309" s="103">
        <v>0.11192179661756753</v>
      </c>
      <c r="L309" s="103">
        <v>0.11234958059251902</v>
      </c>
      <c r="M309" s="103">
        <v>0.11424700265039291</v>
      </c>
      <c r="N309" s="103">
        <v>0.11504303540441811</v>
      </c>
      <c r="O309" s="103">
        <v>0.11628059384621339</v>
      </c>
      <c r="P309" s="103">
        <v>0.11716343855265664</v>
      </c>
      <c r="Q309" s="103">
        <v>0.11860689860716654</v>
      </c>
      <c r="R309" s="103">
        <v>0.11848011756875772</v>
      </c>
      <c r="S309" s="103">
        <v>0.11859827916048478</v>
      </c>
      <c r="T309" s="103">
        <v>0.11910580152808706</v>
      </c>
      <c r="U309" s="103">
        <v>0.11963493516672363</v>
      </c>
      <c r="V309" s="103">
        <v>0.12050188496417769</v>
      </c>
      <c r="W309" s="103">
        <v>0.12078379207244611</v>
      </c>
      <c r="X309" s="103">
        <v>0.12167882813171656</v>
      </c>
      <c r="Y309" s="103">
        <v>0.12299998049125652</v>
      </c>
      <c r="Z309" s="103">
        <v>0.12421838855467213</v>
      </c>
      <c r="AA309" s="103">
        <v>0.12589276374949993</v>
      </c>
      <c r="AB309" s="103">
        <v>0.12797669842495238</v>
      </c>
      <c r="AC309" s="103">
        <v>0.13042838626043429</v>
      </c>
      <c r="AD309" s="103">
        <v>0.13211272284249417</v>
      </c>
      <c r="AE309" s="103">
        <v>0.13397382083607312</v>
      </c>
      <c r="AF309" s="103">
        <v>0.13658008870070298</v>
      </c>
      <c r="AG309" s="103">
        <v>0.13855131437819532</v>
      </c>
      <c r="AH309" s="103">
        <v>0.1407263443007491</v>
      </c>
      <c r="AI309" s="103">
        <v>0.14155856449451537</v>
      </c>
      <c r="AJ309" s="103">
        <v>0.14362722416057294</v>
      </c>
      <c r="AK309" s="103">
        <v>0.14609177637499801</v>
      </c>
      <c r="AL309" s="103">
        <v>0.14795332704298886</v>
      </c>
      <c r="AM309" s="103">
        <v>0.15004375224229577</v>
      </c>
      <c r="AN309" s="103">
        <v>0.15213214303634912</v>
      </c>
      <c r="AO309" s="103">
        <v>0.154175996635912</v>
      </c>
      <c r="AP309" s="103">
        <v>0.1554623203175827</v>
      </c>
      <c r="AQ309" s="103">
        <v>0.15683608914168229</v>
      </c>
      <c r="AR309" s="103">
        <v>0.15845082648614023</v>
      </c>
      <c r="AS309" s="103">
        <v>0.1595097590281655</v>
      </c>
      <c r="AT309" s="103">
        <v>0.16055569933902394</v>
      </c>
      <c r="AU309" s="103">
        <v>0.1609917058195911</v>
      </c>
      <c r="AV309" s="103">
        <v>0.16191351521279909</v>
      </c>
      <c r="AW309" s="103">
        <v>0.16294665159612395</v>
      </c>
      <c r="AX309" s="103">
        <v>0.16371216943759079</v>
      </c>
      <c r="AY309" s="103">
        <v>0.16457716297912098</v>
      </c>
      <c r="AZ309" s="103">
        <v>0.16540384532148455</v>
      </c>
    </row>
    <row r="310" spans="1:52" ht="12" customHeight="1" x14ac:dyDescent="0.45">
      <c r="A310" s="77" t="s">
        <v>52</v>
      </c>
      <c r="B310" s="103">
        <v>0.5951482335943975</v>
      </c>
      <c r="C310" s="103">
        <v>0.59516835336151996</v>
      </c>
      <c r="D310" s="103">
        <v>0.59464864459457678</v>
      </c>
      <c r="E310" s="103">
        <v>0.59905917138934694</v>
      </c>
      <c r="F310" s="103">
        <v>0.6003574877643072</v>
      </c>
      <c r="G310" s="103">
        <v>0.60499211659539653</v>
      </c>
      <c r="H310" s="103">
        <v>0.60892768625913751</v>
      </c>
      <c r="I310" s="103">
        <v>0.6134349462727543</v>
      </c>
      <c r="J310" s="103">
        <v>0.61305425223184518</v>
      </c>
      <c r="K310" s="103">
        <v>0.61268862110889155</v>
      </c>
      <c r="L310" s="103">
        <v>0.61503417270707894</v>
      </c>
      <c r="M310" s="103">
        <v>0.62543035439124894</v>
      </c>
      <c r="N310" s="103">
        <v>0.6297958719219342</v>
      </c>
      <c r="O310" s="103">
        <v>0.63658720952931591</v>
      </c>
      <c r="P310" s="103">
        <v>0.64139300869745342</v>
      </c>
      <c r="Q310" s="103">
        <v>0.64931460317668954</v>
      </c>
      <c r="R310" s="103">
        <v>0.64861565992180303</v>
      </c>
      <c r="S310" s="103">
        <v>0.64900720099149145</v>
      </c>
      <c r="T310" s="103">
        <v>0.6513627079762111</v>
      </c>
      <c r="U310" s="103">
        <v>0.65395014409703589</v>
      </c>
      <c r="V310" s="103">
        <v>0.65845368520983805</v>
      </c>
      <c r="W310" s="103">
        <v>0.65980787126246432</v>
      </c>
      <c r="X310" s="103">
        <v>0.66413498389621817</v>
      </c>
      <c r="Y310" s="103">
        <v>0.67047546925002854</v>
      </c>
      <c r="Z310" s="103">
        <v>0.67627257548012465</v>
      </c>
      <c r="AA310" s="103">
        <v>0.68417066686307426</v>
      </c>
      <c r="AB310" s="103">
        <v>0.69384376866035857</v>
      </c>
      <c r="AC310" s="103">
        <v>0.70473157871024295</v>
      </c>
      <c r="AD310" s="103">
        <v>0.71196077628353216</v>
      </c>
      <c r="AE310" s="103">
        <v>0.71946985391032647</v>
      </c>
      <c r="AF310" s="103">
        <v>0.72978115201445937</v>
      </c>
      <c r="AG310" s="103">
        <v>0.73735914190505958</v>
      </c>
      <c r="AH310" s="103">
        <v>0.74529833044799854</v>
      </c>
      <c r="AI310" s="103">
        <v>0.74808197583521141</v>
      </c>
      <c r="AJ310" s="103">
        <v>0.75465508994754804</v>
      </c>
      <c r="AK310" s="103">
        <v>0.76204342121764179</v>
      </c>
      <c r="AL310" s="103">
        <v>0.76730390944601312</v>
      </c>
      <c r="AM310" s="103">
        <v>0.77292070223794407</v>
      </c>
      <c r="AN310" s="103">
        <v>0.77832535390884527</v>
      </c>
      <c r="AO310" s="103">
        <v>0.78339066959845061</v>
      </c>
      <c r="AP310" s="103">
        <v>0.78654192848676863</v>
      </c>
      <c r="AQ310" s="103">
        <v>0.7898967959396741</v>
      </c>
      <c r="AR310" s="103">
        <v>0.79392972181296584</v>
      </c>
      <c r="AS310" s="103">
        <v>0.79658700146770145</v>
      </c>
      <c r="AT310" s="103">
        <v>0.79931138856581985</v>
      </c>
      <c r="AU310" s="103">
        <v>0.80048817232832614</v>
      </c>
      <c r="AV310" s="103">
        <v>0.80307847653924158</v>
      </c>
      <c r="AW310" s="103">
        <v>0.80608294102996525</v>
      </c>
      <c r="AX310" s="103">
        <v>0.80836839884144618</v>
      </c>
      <c r="AY310" s="103">
        <v>0.81100821705800585</v>
      </c>
      <c r="AZ310" s="103">
        <v>0.81355815023939237</v>
      </c>
    </row>
    <row r="311" spans="1:52" ht="12" customHeight="1" x14ac:dyDescent="0.45">
      <c r="A311" s="79" t="s">
        <v>53</v>
      </c>
      <c r="B311" s="104">
        <v>0.41492138411613133</v>
      </c>
      <c r="C311" s="104">
        <v>0.41493489869379657</v>
      </c>
      <c r="D311" s="104">
        <v>0.41457019525280114</v>
      </c>
      <c r="E311" s="104">
        <v>0.41763649500817507</v>
      </c>
      <c r="F311" s="104">
        <v>0.41854497253067208</v>
      </c>
      <c r="G311" s="104">
        <v>0.42177301534901035</v>
      </c>
      <c r="H311" s="104">
        <v>0.42451507164535196</v>
      </c>
      <c r="I311" s="104">
        <v>0.42765485315142704</v>
      </c>
      <c r="J311" s="104">
        <v>0.42739402385088165</v>
      </c>
      <c r="K311" s="104">
        <v>0.42714606224436685</v>
      </c>
      <c r="L311" s="104">
        <v>0.42877916972411995</v>
      </c>
      <c r="M311" s="104">
        <v>0.43602180878062852</v>
      </c>
      <c r="N311" s="104">
        <v>0.43906085258621552</v>
      </c>
      <c r="O311" s="104">
        <v>0.44378609851218681</v>
      </c>
      <c r="P311" s="104">
        <v>0.44715195313851047</v>
      </c>
      <c r="Q311" s="104">
        <v>0.45266341530341281</v>
      </c>
      <c r="R311" s="104">
        <v>0.45214798963448555</v>
      </c>
      <c r="S311" s="104">
        <v>0.45222845333736622</v>
      </c>
      <c r="T311" s="104">
        <v>0.45351930381765626</v>
      </c>
      <c r="U311" s="104">
        <v>0.45490823000960362</v>
      </c>
      <c r="V311" s="104">
        <v>0.45734669117876392</v>
      </c>
      <c r="W311" s="104">
        <v>0.45821807569371259</v>
      </c>
      <c r="X311" s="104">
        <v>0.46126821481104974</v>
      </c>
      <c r="Y311" s="104">
        <v>0.46599190756103254</v>
      </c>
      <c r="Z311" s="104">
        <v>0.47056697020974975</v>
      </c>
      <c r="AA311" s="104">
        <v>0.47704717242425865</v>
      </c>
      <c r="AB311" s="104">
        <v>0.48529495334987915</v>
      </c>
      <c r="AC311" s="104">
        <v>0.49513857704666198</v>
      </c>
      <c r="AD311" s="104">
        <v>0.50211290147982979</v>
      </c>
      <c r="AE311" s="104">
        <v>0.51020235847397555</v>
      </c>
      <c r="AF311" s="104">
        <v>0.52160135575315059</v>
      </c>
      <c r="AG311" s="104">
        <v>0.53024643330243326</v>
      </c>
      <c r="AH311" s="104">
        <v>0.53983085172523559</v>
      </c>
      <c r="AI311" s="104">
        <v>0.54332108288130543</v>
      </c>
      <c r="AJ311" s="104">
        <v>0.5518647622783126</v>
      </c>
      <c r="AK311" s="104">
        <v>0.5617416453790085</v>
      </c>
      <c r="AL311" s="104">
        <v>0.56889996576305102</v>
      </c>
      <c r="AM311" s="104">
        <v>0.57650552608510741</v>
      </c>
      <c r="AN311" s="104">
        <v>0.58375006638753035</v>
      </c>
      <c r="AO311" s="104">
        <v>0.59045506824188054</v>
      </c>
      <c r="AP311" s="104">
        <v>0.59446859760460191</v>
      </c>
      <c r="AQ311" s="104">
        <v>0.5986465941067407</v>
      </c>
      <c r="AR311" s="104">
        <v>0.60345210997626175</v>
      </c>
      <c r="AS311" s="104">
        <v>0.60656614836979761</v>
      </c>
      <c r="AT311" s="104">
        <v>0.60968134290921872</v>
      </c>
      <c r="AU311" s="104">
        <v>0.6109955027880507</v>
      </c>
      <c r="AV311" s="104">
        <v>0.6138161112124485</v>
      </c>
      <c r="AW311" s="104">
        <v>0.61706711351251819</v>
      </c>
      <c r="AX311" s="104">
        <v>0.61952570464458101</v>
      </c>
      <c r="AY311" s="104">
        <v>0.62238076623395977</v>
      </c>
      <c r="AZ311" s="104">
        <v>0.62514924549568895</v>
      </c>
    </row>
    <row r="312" spans="1:52" ht="12" customHeight="1" x14ac:dyDescent="0.45">
      <c r="A312" s="96" t="s">
        <v>159</v>
      </c>
      <c r="B312" s="105">
        <v>0.42152166304737976</v>
      </c>
      <c r="C312" s="105">
        <v>0.42138540864570168</v>
      </c>
      <c r="D312" s="105">
        <v>0.42196701833599226</v>
      </c>
      <c r="E312" s="105">
        <v>0.42503479590370419</v>
      </c>
      <c r="F312" s="105">
        <v>0.42712691789665974</v>
      </c>
      <c r="G312" s="105">
        <v>0.43027035828644361</v>
      </c>
      <c r="H312" s="105">
        <v>0.43532060355266994</v>
      </c>
      <c r="I312" s="105">
        <v>0.43840964217761447</v>
      </c>
      <c r="J312" s="105">
        <v>0.43765797856556898</v>
      </c>
      <c r="K312" s="105">
        <v>0.43781284473912768</v>
      </c>
      <c r="L312" s="105">
        <v>0.43962503256663399</v>
      </c>
      <c r="M312" s="105">
        <v>0.44792050420501561</v>
      </c>
      <c r="N312" s="105">
        <v>0.4509714131677206</v>
      </c>
      <c r="O312" s="105">
        <v>0.45646937300574508</v>
      </c>
      <c r="P312" s="105">
        <v>0.46090009802152454</v>
      </c>
      <c r="Q312" s="105">
        <v>0.4663651398724265</v>
      </c>
      <c r="R312" s="105">
        <v>0.46519145004227203</v>
      </c>
      <c r="S312" s="105">
        <v>0.46403685047758281</v>
      </c>
      <c r="T312" s="105">
        <v>0.46224757916454823</v>
      </c>
      <c r="U312" s="105">
        <v>0.46228062373941209</v>
      </c>
      <c r="V312" s="105">
        <v>0.46247357270596656</v>
      </c>
      <c r="W312" s="105">
        <v>0.46211580896802179</v>
      </c>
      <c r="X312" s="105">
        <v>0.46292878004583266</v>
      </c>
      <c r="Y312" s="105">
        <v>0.46382158763333531</v>
      </c>
      <c r="Z312" s="105">
        <v>0.46419216109113548</v>
      </c>
      <c r="AA312" s="105">
        <v>0.46512742534775181</v>
      </c>
      <c r="AB312" s="105">
        <v>0.46653550015818318</v>
      </c>
      <c r="AC312" s="105">
        <v>0.46843972326867395</v>
      </c>
      <c r="AD312" s="105">
        <v>0.47040853635797353</v>
      </c>
      <c r="AE312" s="105">
        <v>0.47261779611631366</v>
      </c>
      <c r="AF312" s="105">
        <v>0.47575063746203333</v>
      </c>
      <c r="AG312" s="105">
        <v>0.47796020078607798</v>
      </c>
      <c r="AH312" s="105">
        <v>0.48021259767177005</v>
      </c>
      <c r="AI312" s="105">
        <v>0.48092624757327501</v>
      </c>
      <c r="AJ312" s="105">
        <v>0.48338532480412777</v>
      </c>
      <c r="AK312" s="105">
        <v>0.48681562774252207</v>
      </c>
      <c r="AL312" s="105">
        <v>0.48885313737688052</v>
      </c>
      <c r="AM312" s="105">
        <v>0.49200512323693663</v>
      </c>
      <c r="AN312" s="105">
        <v>0.49571040578395098</v>
      </c>
      <c r="AO312" s="105">
        <v>0.50006604254207798</v>
      </c>
      <c r="AP312" s="105">
        <v>0.5026648425948782</v>
      </c>
      <c r="AQ312" s="105">
        <v>0.5054588601871054</v>
      </c>
      <c r="AR312" s="105">
        <v>0.5099241795864986</v>
      </c>
      <c r="AS312" s="105">
        <v>0.51308088918199535</v>
      </c>
      <c r="AT312" s="105">
        <v>0.51648974144063931</v>
      </c>
      <c r="AU312" s="105">
        <v>0.51729324814692046</v>
      </c>
      <c r="AV312" s="105">
        <v>0.52082431306108501</v>
      </c>
      <c r="AW312" s="105">
        <v>0.52578238713838366</v>
      </c>
      <c r="AX312" s="105">
        <v>0.52891260713808042</v>
      </c>
      <c r="AY312" s="105">
        <v>0.53362015693821818</v>
      </c>
      <c r="AZ312" s="105">
        <v>0.5389440301987416</v>
      </c>
    </row>
    <row r="313" spans="1:52" ht="12" customHeight="1" x14ac:dyDescent="0.45">
      <c r="A313" s="96" t="s">
        <v>162</v>
      </c>
      <c r="B313" s="105">
        <v>0.51096188995030911</v>
      </c>
      <c r="C313" s="105">
        <v>0.51099507526373156</v>
      </c>
      <c r="D313" s="105">
        <v>0.51148058551713915</v>
      </c>
      <c r="E313" s="105">
        <v>0.514096715846313</v>
      </c>
      <c r="F313" s="105">
        <v>0.511753167041331</v>
      </c>
      <c r="G313" s="105">
        <v>0.51177671952691905</v>
      </c>
      <c r="H313" s="105">
        <v>0.50966334402134406</v>
      </c>
      <c r="I313" s="105">
        <v>0.51735732267787515</v>
      </c>
      <c r="J313" s="105">
        <v>0.5168795166443696</v>
      </c>
      <c r="K313" s="105">
        <v>0.51890709129300461</v>
      </c>
      <c r="L313" s="105">
        <v>0.52136966909234173</v>
      </c>
      <c r="M313" s="105">
        <v>0.52928161956876218</v>
      </c>
      <c r="N313" s="105">
        <v>0.53006297270151226</v>
      </c>
      <c r="O313" s="105">
        <v>0.5355653767206362</v>
      </c>
      <c r="P313" s="105">
        <v>0.54147159715917925</v>
      </c>
      <c r="Q313" s="105">
        <v>0.54626736908676654</v>
      </c>
      <c r="R313" s="105">
        <v>0.54547857457570204</v>
      </c>
      <c r="S313" s="105">
        <v>0.54514932336352928</v>
      </c>
      <c r="T313" s="105">
        <v>0.54572095506173401</v>
      </c>
      <c r="U313" s="105">
        <v>0.54621741303628668</v>
      </c>
      <c r="V313" s="105">
        <v>0.54712960968007329</v>
      </c>
      <c r="W313" s="105">
        <v>0.54737433602336172</v>
      </c>
      <c r="X313" s="105">
        <v>0.54835125372023052</v>
      </c>
      <c r="Y313" s="105">
        <v>0.54980380820856356</v>
      </c>
      <c r="Z313" s="105">
        <v>0.55109023153998815</v>
      </c>
      <c r="AA313" s="105">
        <v>0.5526964436892412</v>
      </c>
      <c r="AB313" s="105">
        <v>0.55474218366575134</v>
      </c>
      <c r="AC313" s="105">
        <v>0.55690208591854451</v>
      </c>
      <c r="AD313" s="105">
        <v>0.55834470073392262</v>
      </c>
      <c r="AE313" s="105">
        <v>0.55980636393940442</v>
      </c>
      <c r="AF313" s="105">
        <v>0.56214650797672228</v>
      </c>
      <c r="AG313" s="105">
        <v>0.56381374588280508</v>
      </c>
      <c r="AH313" s="105">
        <v>0.56566682363389564</v>
      </c>
      <c r="AI313" s="105">
        <v>0.56632094849952874</v>
      </c>
      <c r="AJ313" s="105">
        <v>0.56797972821598786</v>
      </c>
      <c r="AK313" s="105">
        <v>0.57027748556794544</v>
      </c>
      <c r="AL313" s="105">
        <v>0.57212109759191565</v>
      </c>
      <c r="AM313" s="105">
        <v>0.5743843203454263</v>
      </c>
      <c r="AN313" s="105">
        <v>0.5771509005388431</v>
      </c>
      <c r="AO313" s="105">
        <v>0.57992605272241093</v>
      </c>
      <c r="AP313" s="105">
        <v>0.58197475921564279</v>
      </c>
      <c r="AQ313" s="105">
        <v>0.58436346730009237</v>
      </c>
      <c r="AR313" s="105">
        <v>0.5878315977425419</v>
      </c>
      <c r="AS313" s="105">
        <v>0.59052432899970941</v>
      </c>
      <c r="AT313" s="105">
        <v>0.5937569610377782</v>
      </c>
      <c r="AU313" s="105">
        <v>0.59496061013363166</v>
      </c>
      <c r="AV313" s="105">
        <v>0.59750188299624996</v>
      </c>
      <c r="AW313" s="105">
        <v>0.60086898108718634</v>
      </c>
      <c r="AX313" s="105">
        <v>0.60339427391737455</v>
      </c>
      <c r="AY313" s="105">
        <v>0.60644783883525433</v>
      </c>
      <c r="AZ313" s="105">
        <v>0.60973584683871851</v>
      </c>
    </row>
    <row r="314" spans="1:52" ht="12" customHeight="1" x14ac:dyDescent="0.45">
      <c r="A314" s="96" t="s">
        <v>163</v>
      </c>
      <c r="B314" s="105">
        <v>0.4394824180888946</v>
      </c>
      <c r="C314" s="105">
        <v>0.43848631982886604</v>
      </c>
      <c r="D314" s="105">
        <v>0.4386256317340626</v>
      </c>
      <c r="E314" s="105">
        <v>0.4437023078305749</v>
      </c>
      <c r="F314" s="105">
        <v>0.44626069530943396</v>
      </c>
      <c r="G314" s="105">
        <v>0.45180274514417906</v>
      </c>
      <c r="H314" s="105">
        <v>0.4614014463852793</v>
      </c>
      <c r="I314" s="105">
        <v>0.46306481307026387</v>
      </c>
      <c r="J314" s="105">
        <v>0.45736652379892528</v>
      </c>
      <c r="K314" s="105">
        <v>0.4591242449959318</v>
      </c>
      <c r="L314" s="105">
        <v>0.4610079129729705</v>
      </c>
      <c r="M314" s="105">
        <v>0.46965158585955441</v>
      </c>
      <c r="N314" s="105">
        <v>0.46875924565532251</v>
      </c>
      <c r="O314" s="105">
        <v>0.47963231451645888</v>
      </c>
      <c r="P314" s="105">
        <v>0.48385349931505967</v>
      </c>
      <c r="Q314" s="105">
        <v>0.4889729772941373</v>
      </c>
      <c r="R314" s="105">
        <v>0.48782262295036877</v>
      </c>
      <c r="S314" s="105">
        <v>0.48742200603351266</v>
      </c>
      <c r="T314" s="105">
        <v>0.48786693863553937</v>
      </c>
      <c r="U314" s="105">
        <v>0.48818665056417743</v>
      </c>
      <c r="V314" s="105">
        <v>0.48821722645440607</v>
      </c>
      <c r="W314" s="105">
        <v>0.48831859919351966</v>
      </c>
      <c r="X314" s="105">
        <v>0.4889924469673923</v>
      </c>
      <c r="Y314" s="105">
        <v>0.48934947717877986</v>
      </c>
      <c r="Z314" s="105">
        <v>0.48997966264265852</v>
      </c>
      <c r="AA314" s="105">
        <v>0.49068496435952313</v>
      </c>
      <c r="AB314" s="105">
        <v>0.49170037785051324</v>
      </c>
      <c r="AC314" s="105">
        <v>0.49262151420333078</v>
      </c>
      <c r="AD314" s="105">
        <v>0.49436519219295555</v>
      </c>
      <c r="AE314" s="105">
        <v>0.49613786701423773</v>
      </c>
      <c r="AF314" s="105">
        <v>0.49929937606253638</v>
      </c>
      <c r="AG314" s="105">
        <v>0.50165714080131674</v>
      </c>
      <c r="AH314" s="105">
        <v>0.50523709442440523</v>
      </c>
      <c r="AI314" s="105">
        <v>0.50559863034845609</v>
      </c>
      <c r="AJ314" s="105">
        <v>0.50771218775820881</v>
      </c>
      <c r="AK314" s="105">
        <v>0.51111965460439823</v>
      </c>
      <c r="AL314" s="105">
        <v>0.51344606094122536</v>
      </c>
      <c r="AM314" s="105">
        <v>0.51648409191940237</v>
      </c>
      <c r="AN314" s="105">
        <v>0.51982575923950169</v>
      </c>
      <c r="AO314" s="105">
        <v>0.52345604942296309</v>
      </c>
      <c r="AP314" s="105">
        <v>0.52399363610308747</v>
      </c>
      <c r="AQ314" s="105">
        <v>0.52504797508829382</v>
      </c>
      <c r="AR314" s="105">
        <v>0.52597322588901019</v>
      </c>
      <c r="AS314" s="105">
        <v>0.52733015937560312</v>
      </c>
      <c r="AT314" s="105">
        <v>0.52886330237827883</v>
      </c>
      <c r="AU314" s="105">
        <v>0.53073335506097541</v>
      </c>
      <c r="AV314" s="105">
        <v>0.53352190765909357</v>
      </c>
      <c r="AW314" s="105">
        <v>0.53645141257049511</v>
      </c>
      <c r="AX314" s="105">
        <v>0.53896674100118636</v>
      </c>
      <c r="AY314" s="105">
        <v>0.54245764282152997</v>
      </c>
      <c r="AZ314" s="105">
        <v>0.54682901919218629</v>
      </c>
    </row>
    <row r="315" spans="1:52" ht="12" customHeight="1" x14ac:dyDescent="0.45">
      <c r="A315" s="98" t="s">
        <v>166</v>
      </c>
      <c r="B315" s="106">
        <v>0.52515527578226207</v>
      </c>
      <c r="C315" s="106">
        <v>0.52518938290994599</v>
      </c>
      <c r="D315" s="106">
        <v>0.5256883795592816</v>
      </c>
      <c r="E315" s="106">
        <v>0.52837718017537727</v>
      </c>
      <c r="F315" s="106">
        <v>0.52596853279247902</v>
      </c>
      <c r="G315" s="106">
        <v>0.52599273951377767</v>
      </c>
      <c r="H315" s="106">
        <v>0.52382065913304787</v>
      </c>
      <c r="I315" s="106">
        <v>0.53172835941892727</v>
      </c>
      <c r="J315" s="106">
        <v>0.5312372809956023</v>
      </c>
      <c r="K315" s="106">
        <v>0.53332117716225447</v>
      </c>
      <c r="L315" s="106">
        <v>0.53585215990046231</v>
      </c>
      <c r="M315" s="106">
        <v>0.54398388677900533</v>
      </c>
      <c r="N315" s="106">
        <v>0.54478694416544304</v>
      </c>
      <c r="O315" s="106">
        <v>0.55044219274065398</v>
      </c>
      <c r="P315" s="106">
        <v>0.55651247485804511</v>
      </c>
      <c r="Q315" s="106">
        <v>0.56144146267251027</v>
      </c>
      <c r="R315" s="106">
        <v>0.56063067660392629</v>
      </c>
      <c r="S315" s="106">
        <v>0.56029155939435049</v>
      </c>
      <c r="T315" s="106">
        <v>0.56087744650645588</v>
      </c>
      <c r="U315" s="106">
        <v>0.56138325895982744</v>
      </c>
      <c r="V315" s="106">
        <v>0.56229681951445032</v>
      </c>
      <c r="W315" s="106">
        <v>0.5625463835165303</v>
      </c>
      <c r="X315" s="106">
        <v>0.56354811694509055</v>
      </c>
      <c r="Y315" s="106">
        <v>0.56502511755702434</v>
      </c>
      <c r="Z315" s="106">
        <v>0.56634126517623395</v>
      </c>
      <c r="AA315" s="106">
        <v>0.5679875280677833</v>
      </c>
      <c r="AB315" s="106">
        <v>0.570083970384621</v>
      </c>
      <c r="AC315" s="106">
        <v>0.57230294529004633</v>
      </c>
      <c r="AD315" s="106">
        <v>0.57378064398927808</v>
      </c>
      <c r="AE315" s="106">
        <v>0.57528483922786999</v>
      </c>
      <c r="AF315" s="106">
        <v>0.57768208586330005</v>
      </c>
      <c r="AG315" s="106">
        <v>0.57940624664243223</v>
      </c>
      <c r="AH315" s="106">
        <v>0.58132496060635286</v>
      </c>
      <c r="AI315" s="106">
        <v>0.58199480411967386</v>
      </c>
      <c r="AJ315" s="106">
        <v>0.58369910666004565</v>
      </c>
      <c r="AK315" s="106">
        <v>0.58604431655201439</v>
      </c>
      <c r="AL315" s="106">
        <v>0.58792386136833208</v>
      </c>
      <c r="AM315" s="106">
        <v>0.59024535844614512</v>
      </c>
      <c r="AN315" s="106">
        <v>0.59306875582922325</v>
      </c>
      <c r="AO315" s="106">
        <v>0.59591389266090145</v>
      </c>
      <c r="AP315" s="106">
        <v>0.59800841614820599</v>
      </c>
      <c r="AQ315" s="106">
        <v>0.60045129390119245</v>
      </c>
      <c r="AR315" s="106">
        <v>0.60400432300217477</v>
      </c>
      <c r="AS315" s="106">
        <v>0.6067572953328666</v>
      </c>
      <c r="AT315" s="106">
        <v>0.61008038103415541</v>
      </c>
      <c r="AU315" s="106">
        <v>0.61131481010715516</v>
      </c>
      <c r="AV315" s="106">
        <v>0.61392203692755776</v>
      </c>
      <c r="AW315" s="106">
        <v>0.61737144649947195</v>
      </c>
      <c r="AX315" s="106">
        <v>0.61995734591048246</v>
      </c>
      <c r="AY315" s="106">
        <v>0.62309371230368316</v>
      </c>
      <c r="AZ315" s="106">
        <v>0.62646853918283363</v>
      </c>
    </row>
    <row r="317" spans="1:52" ht="12" customHeight="1" x14ac:dyDescent="0.45">
      <c r="A317" s="135" t="s">
        <v>77</v>
      </c>
      <c r="B317" s="66"/>
      <c r="C317" s="66"/>
      <c r="D317" s="66"/>
      <c r="E317" s="66"/>
      <c r="F317" s="66"/>
      <c r="G317" s="66"/>
      <c r="H317" s="66"/>
      <c r="I317" s="66"/>
      <c r="J317" s="66"/>
      <c r="K317" s="66"/>
      <c r="L317" s="66"/>
      <c r="M317" s="66"/>
      <c r="N317" s="66"/>
      <c r="O317" s="66"/>
      <c r="P317" s="66"/>
      <c r="Q317" s="66"/>
      <c r="R317" s="66"/>
      <c r="S317" s="66"/>
      <c r="T317" s="66"/>
      <c r="U317" s="66"/>
      <c r="V317" s="66"/>
      <c r="W317" s="66"/>
      <c r="X317" s="66"/>
      <c r="Y317" s="66"/>
      <c r="Z317" s="66"/>
      <c r="AA317" s="66"/>
      <c r="AB317" s="66"/>
      <c r="AC317" s="66"/>
      <c r="AD317" s="66"/>
      <c r="AE317" s="66"/>
      <c r="AF317" s="66"/>
      <c r="AG317" s="66"/>
      <c r="AH317" s="66"/>
      <c r="AI317" s="66"/>
      <c r="AJ317" s="66"/>
      <c r="AK317" s="66"/>
      <c r="AL317" s="66"/>
      <c r="AM317" s="66"/>
      <c r="AN317" s="66"/>
      <c r="AO317" s="66"/>
      <c r="AP317" s="66"/>
      <c r="AQ317" s="66"/>
      <c r="AR317" s="66"/>
      <c r="AS317" s="66"/>
      <c r="AT317" s="66"/>
      <c r="AU317" s="66"/>
      <c r="AV317" s="66"/>
      <c r="AW317" s="66"/>
      <c r="AX317" s="66"/>
      <c r="AY317" s="66"/>
      <c r="AZ317" s="66"/>
    </row>
    <row r="318" spans="1:52" ht="12" customHeight="1" x14ac:dyDescent="0.45">
      <c r="A318" s="67" t="s">
        <v>132</v>
      </c>
      <c r="B318" s="140">
        <v>192153.95755443512</v>
      </c>
      <c r="C318" s="140">
        <v>186345.52650955162</v>
      </c>
      <c r="D318" s="140">
        <v>184074.83126183157</v>
      </c>
      <c r="E318" s="140">
        <v>185093.84984010353</v>
      </c>
      <c r="F318" s="140">
        <v>192813.86856365128</v>
      </c>
      <c r="G318" s="140">
        <v>190103.00175888752</v>
      </c>
      <c r="H318" s="140">
        <v>196553.09163344378</v>
      </c>
      <c r="I318" s="140">
        <v>203397.44012417994</v>
      </c>
      <c r="J318" s="140">
        <v>190201.56484021331</v>
      </c>
      <c r="K318" s="140">
        <v>152628.83444924915</v>
      </c>
      <c r="L318" s="140">
        <v>151091.5487249507</v>
      </c>
      <c r="M318" s="140">
        <v>150393.7452520993</v>
      </c>
      <c r="N318" s="140">
        <v>138175.58124767625</v>
      </c>
      <c r="O318" s="140">
        <v>132038.46223609039</v>
      </c>
      <c r="P318" s="140">
        <v>134280.41122298126</v>
      </c>
      <c r="Q318" s="140">
        <v>133923.09945086949</v>
      </c>
      <c r="R318" s="140">
        <v>135628.74256048421</v>
      </c>
      <c r="S318" s="140">
        <v>135825.02229345363</v>
      </c>
      <c r="T318" s="140">
        <v>134567.21234194681</v>
      </c>
      <c r="U318" s="140">
        <v>133971.78087418497</v>
      </c>
      <c r="V318" s="140">
        <v>133617.2074805389</v>
      </c>
      <c r="W318" s="140">
        <v>134241.16232013228</v>
      </c>
      <c r="X318" s="140">
        <v>135107.79823379367</v>
      </c>
      <c r="Y318" s="140">
        <v>134882.21226533726</v>
      </c>
      <c r="Z318" s="140">
        <v>135076.29927226753</v>
      </c>
      <c r="AA318" s="140">
        <v>135958.1219874135</v>
      </c>
      <c r="AB318" s="140">
        <v>137371.04782447268</v>
      </c>
      <c r="AC318" s="140">
        <v>138728.64239087707</v>
      </c>
      <c r="AD318" s="140">
        <v>140006.22733591334</v>
      </c>
      <c r="AE318" s="140">
        <v>140939.97276645721</v>
      </c>
      <c r="AF318" s="140">
        <v>141135.39616414037</v>
      </c>
      <c r="AG318" s="140">
        <v>141485.36581018896</v>
      </c>
      <c r="AH318" s="140">
        <v>141183.21255294833</v>
      </c>
      <c r="AI318" s="140">
        <v>139473.14315932064</v>
      </c>
      <c r="AJ318" s="140">
        <v>136250.64569934044</v>
      </c>
      <c r="AK318" s="140">
        <v>132575.86294755159</v>
      </c>
      <c r="AL318" s="140">
        <v>130735.90102002658</v>
      </c>
      <c r="AM318" s="140">
        <v>124832.17618084277</v>
      </c>
      <c r="AN318" s="140">
        <v>118360.49967961895</v>
      </c>
      <c r="AO318" s="140">
        <v>111956.8372388758</v>
      </c>
      <c r="AP318" s="140">
        <v>104564.0820679324</v>
      </c>
      <c r="AQ318" s="140">
        <v>99719.632468364056</v>
      </c>
      <c r="AR318" s="140">
        <v>93839.717847792941</v>
      </c>
      <c r="AS318" s="140">
        <v>88311.323198726212</v>
      </c>
      <c r="AT318" s="140">
        <v>83158.668714278654</v>
      </c>
      <c r="AU318" s="140">
        <v>82551.27002281278</v>
      </c>
      <c r="AV318" s="140">
        <v>79491.450240048594</v>
      </c>
      <c r="AW318" s="140">
        <v>68831.999150107964</v>
      </c>
      <c r="AX318" s="140">
        <v>68487.136895109696</v>
      </c>
      <c r="AY318" s="140">
        <v>62067.709746645451</v>
      </c>
      <c r="AZ318" s="140">
        <v>56828.046257025075</v>
      </c>
    </row>
    <row r="319" spans="1:52" ht="12" customHeight="1" x14ac:dyDescent="0.45">
      <c r="A319" s="69" t="s">
        <v>47</v>
      </c>
      <c r="B319" s="70">
        <v>0</v>
      </c>
      <c r="C319" s="70">
        <v>0</v>
      </c>
      <c r="D319" s="70">
        <v>0</v>
      </c>
      <c r="E319" s="70">
        <v>0</v>
      </c>
      <c r="F319" s="70">
        <v>0</v>
      </c>
      <c r="G319" s="70">
        <v>0</v>
      </c>
      <c r="H319" s="70">
        <v>0</v>
      </c>
      <c r="I319" s="70">
        <v>0</v>
      </c>
      <c r="J319" s="70">
        <v>0</v>
      </c>
      <c r="K319" s="70">
        <v>0</v>
      </c>
      <c r="L319" s="70">
        <v>0</v>
      </c>
      <c r="M319" s="70">
        <v>0</v>
      </c>
      <c r="N319" s="70">
        <v>0</v>
      </c>
      <c r="O319" s="70">
        <v>0</v>
      </c>
      <c r="P319" s="70">
        <v>0</v>
      </c>
      <c r="Q319" s="70">
        <v>0</v>
      </c>
      <c r="R319" s="70">
        <v>0</v>
      </c>
      <c r="S319" s="70">
        <v>0</v>
      </c>
      <c r="T319" s="70">
        <v>0</v>
      </c>
      <c r="U319" s="70">
        <v>0</v>
      </c>
      <c r="V319" s="70">
        <v>0</v>
      </c>
      <c r="W319" s="70">
        <v>0</v>
      </c>
      <c r="X319" s="70">
        <v>0</v>
      </c>
      <c r="Y319" s="70">
        <v>0</v>
      </c>
      <c r="Z319" s="70">
        <v>0</v>
      </c>
      <c r="AA319" s="70">
        <v>0</v>
      </c>
      <c r="AB319" s="70">
        <v>0</v>
      </c>
      <c r="AC319" s="70">
        <v>0</v>
      </c>
      <c r="AD319" s="70">
        <v>0</v>
      </c>
      <c r="AE319" s="70">
        <v>0</v>
      </c>
      <c r="AF319" s="70">
        <v>0</v>
      </c>
      <c r="AG319" s="70">
        <v>0</v>
      </c>
      <c r="AH319" s="70">
        <v>0</v>
      </c>
      <c r="AI319" s="70">
        <v>0</v>
      </c>
      <c r="AJ319" s="70">
        <v>0</v>
      </c>
      <c r="AK319" s="70">
        <v>0</v>
      </c>
      <c r="AL319" s="70">
        <v>0</v>
      </c>
      <c r="AM319" s="70">
        <v>0</v>
      </c>
      <c r="AN319" s="70">
        <v>0</v>
      </c>
      <c r="AO319" s="70">
        <v>0</v>
      </c>
      <c r="AP319" s="70">
        <v>0</v>
      </c>
      <c r="AQ319" s="70">
        <v>0</v>
      </c>
      <c r="AR319" s="70">
        <v>0</v>
      </c>
      <c r="AS319" s="70">
        <v>0</v>
      </c>
      <c r="AT319" s="70">
        <v>0</v>
      </c>
      <c r="AU319" s="70">
        <v>0</v>
      </c>
      <c r="AV319" s="70">
        <v>0</v>
      </c>
      <c r="AW319" s="70">
        <v>0</v>
      </c>
      <c r="AX319" s="70">
        <v>0</v>
      </c>
      <c r="AY319" s="70">
        <v>0</v>
      </c>
      <c r="AZ319" s="70">
        <v>0</v>
      </c>
    </row>
    <row r="320" spans="1:52" ht="12" customHeight="1" x14ac:dyDescent="0.45">
      <c r="A320" s="77" t="s">
        <v>48</v>
      </c>
      <c r="B320" s="78">
        <v>75.687653232760098</v>
      </c>
      <c r="C320" s="78">
        <v>75.903888257195078</v>
      </c>
      <c r="D320" s="78">
        <v>74.682991289993197</v>
      </c>
      <c r="E320" s="78">
        <v>73.499674670104014</v>
      </c>
      <c r="F320" s="78">
        <v>76.547665659541508</v>
      </c>
      <c r="G320" s="78">
        <v>75.249948773574403</v>
      </c>
      <c r="H320" s="78">
        <v>79.583425165367728</v>
      </c>
      <c r="I320" s="78">
        <v>80.022942213056027</v>
      </c>
      <c r="J320" s="78">
        <v>70.273033829885463</v>
      </c>
      <c r="K320" s="78">
        <v>55.851835469806829</v>
      </c>
      <c r="L320" s="78">
        <v>52.455057417938164</v>
      </c>
      <c r="M320" s="78">
        <v>52.275663615762227</v>
      </c>
      <c r="N320" s="78">
        <v>45.671307893970969</v>
      </c>
      <c r="O320" s="78">
        <v>42.662141898538131</v>
      </c>
      <c r="P320" s="78">
        <v>40.859596350072096</v>
      </c>
      <c r="Q320" s="78">
        <v>41.874503945181232</v>
      </c>
      <c r="R320" s="78">
        <v>42.597511330975998</v>
      </c>
      <c r="S320" s="78">
        <v>42.411301108119517</v>
      </c>
      <c r="T320" s="78">
        <v>41.788107155704552</v>
      </c>
      <c r="U320" s="78">
        <v>40.441836794868401</v>
      </c>
      <c r="V320" s="78">
        <v>39.863251422633319</v>
      </c>
      <c r="W320" s="78">
        <v>39.947428967564477</v>
      </c>
      <c r="X320" s="78">
        <v>40.167078148234097</v>
      </c>
      <c r="Y320" s="78">
        <v>39.089867619146169</v>
      </c>
      <c r="Z320" s="78">
        <v>36.853992582895806</v>
      </c>
      <c r="AA320" s="78">
        <v>36.15892314371893</v>
      </c>
      <c r="AB320" s="78">
        <v>35.374466000032456</v>
      </c>
      <c r="AC320" s="78">
        <v>33.80631222093092</v>
      </c>
      <c r="AD320" s="78">
        <v>32.718613002192797</v>
      </c>
      <c r="AE320" s="78">
        <v>31.178105988365907</v>
      </c>
      <c r="AF320" s="78">
        <v>29.84014748263067</v>
      </c>
      <c r="AG320" s="78">
        <v>28.638522694574611</v>
      </c>
      <c r="AH320" s="78">
        <v>28.226401689078084</v>
      </c>
      <c r="AI320" s="78">
        <v>27.917634919276047</v>
      </c>
      <c r="AJ320" s="78">
        <v>27.5785938247441</v>
      </c>
      <c r="AK320" s="78">
        <v>26.534395120324529</v>
      </c>
      <c r="AL320" s="78">
        <v>26.33034107101631</v>
      </c>
      <c r="AM320" s="78">
        <v>25.87137813708102</v>
      </c>
      <c r="AN320" s="78">
        <v>25.071875528972132</v>
      </c>
      <c r="AO320" s="78">
        <v>23.998744658920494</v>
      </c>
      <c r="AP320" s="78">
        <v>23.185354973538633</v>
      </c>
      <c r="AQ320" s="78">
        <v>22.251394521040364</v>
      </c>
      <c r="AR320" s="78">
        <v>21.378529282365971</v>
      </c>
      <c r="AS320" s="78">
        <v>20.539552484445231</v>
      </c>
      <c r="AT320" s="78">
        <v>20.23765831279491</v>
      </c>
      <c r="AU320" s="78">
        <v>20.14883897770336</v>
      </c>
      <c r="AV320" s="78">
        <v>20.061046456968821</v>
      </c>
      <c r="AW320" s="78">
        <v>19.496959834801473</v>
      </c>
      <c r="AX320" s="78">
        <v>19.394591549646002</v>
      </c>
      <c r="AY320" s="78">
        <v>19.119379887934667</v>
      </c>
      <c r="AZ320" s="78">
        <v>18.643993225387675</v>
      </c>
    </row>
    <row r="321" spans="1:52" ht="12" customHeight="1" x14ac:dyDescent="0.45">
      <c r="A321" s="77" t="s">
        <v>51</v>
      </c>
      <c r="B321" s="78">
        <v>0</v>
      </c>
      <c r="C321" s="78">
        <v>0</v>
      </c>
      <c r="D321" s="78">
        <v>0</v>
      </c>
      <c r="E321" s="78">
        <v>0</v>
      </c>
      <c r="F321" s="78">
        <v>0</v>
      </c>
      <c r="G321" s="78">
        <v>0</v>
      </c>
      <c r="H321" s="78">
        <v>0</v>
      </c>
      <c r="I321" s="78">
        <v>0</v>
      </c>
      <c r="J321" s="78">
        <v>0</v>
      </c>
      <c r="K321" s="78">
        <v>0</v>
      </c>
      <c r="L321" s="78">
        <v>0</v>
      </c>
      <c r="M321" s="78">
        <v>0</v>
      </c>
      <c r="N321" s="78">
        <v>0</v>
      </c>
      <c r="O321" s="78">
        <v>0</v>
      </c>
      <c r="P321" s="78">
        <v>0</v>
      </c>
      <c r="Q321" s="78">
        <v>0</v>
      </c>
      <c r="R321" s="78">
        <v>0</v>
      </c>
      <c r="S321" s="78">
        <v>0</v>
      </c>
      <c r="T321" s="78">
        <v>0</v>
      </c>
      <c r="U321" s="78">
        <v>0</v>
      </c>
      <c r="V321" s="78">
        <v>0</v>
      </c>
      <c r="W321" s="78">
        <v>0</v>
      </c>
      <c r="X321" s="78">
        <v>0</v>
      </c>
      <c r="Y321" s="78">
        <v>0</v>
      </c>
      <c r="Z321" s="78">
        <v>0</v>
      </c>
      <c r="AA321" s="78">
        <v>0</v>
      </c>
      <c r="AB321" s="78">
        <v>0</v>
      </c>
      <c r="AC321" s="78">
        <v>0</v>
      </c>
      <c r="AD321" s="78">
        <v>0</v>
      </c>
      <c r="AE321" s="78">
        <v>0</v>
      </c>
      <c r="AF321" s="78">
        <v>0</v>
      </c>
      <c r="AG321" s="78">
        <v>0</v>
      </c>
      <c r="AH321" s="78">
        <v>0</v>
      </c>
      <c r="AI321" s="78">
        <v>0</v>
      </c>
      <c r="AJ321" s="78">
        <v>0</v>
      </c>
      <c r="AK321" s="78">
        <v>0</v>
      </c>
      <c r="AL321" s="78">
        <v>0</v>
      </c>
      <c r="AM321" s="78">
        <v>0</v>
      </c>
      <c r="AN321" s="78">
        <v>0</v>
      </c>
      <c r="AO321" s="78">
        <v>0</v>
      </c>
      <c r="AP321" s="78">
        <v>0</v>
      </c>
      <c r="AQ321" s="78">
        <v>0</v>
      </c>
      <c r="AR321" s="78">
        <v>0</v>
      </c>
      <c r="AS321" s="78">
        <v>0</v>
      </c>
      <c r="AT321" s="78">
        <v>0</v>
      </c>
      <c r="AU321" s="78">
        <v>0</v>
      </c>
      <c r="AV321" s="78">
        <v>0</v>
      </c>
      <c r="AW321" s="78">
        <v>0</v>
      </c>
      <c r="AX321" s="78">
        <v>0</v>
      </c>
      <c r="AY321" s="78">
        <v>0</v>
      </c>
      <c r="AZ321" s="78">
        <v>0</v>
      </c>
    </row>
    <row r="322" spans="1:52" ht="12" customHeight="1" x14ac:dyDescent="0.45">
      <c r="A322" s="77" t="s">
        <v>52</v>
      </c>
      <c r="B322" s="78">
        <v>0</v>
      </c>
      <c r="C322" s="78">
        <v>0</v>
      </c>
      <c r="D322" s="78">
        <v>0</v>
      </c>
      <c r="E322" s="78">
        <v>0</v>
      </c>
      <c r="F322" s="78">
        <v>0</v>
      </c>
      <c r="G322" s="78">
        <v>0</v>
      </c>
      <c r="H322" s="78">
        <v>0</v>
      </c>
      <c r="I322" s="78">
        <v>0</v>
      </c>
      <c r="J322" s="78">
        <v>0</v>
      </c>
      <c r="K322" s="78">
        <v>0</v>
      </c>
      <c r="L322" s="78">
        <v>0</v>
      </c>
      <c r="M322" s="78">
        <v>0</v>
      </c>
      <c r="N322" s="78">
        <v>0</v>
      </c>
      <c r="O322" s="78">
        <v>0</v>
      </c>
      <c r="P322" s="78">
        <v>0</v>
      </c>
      <c r="Q322" s="78">
        <v>0</v>
      </c>
      <c r="R322" s="78">
        <v>0</v>
      </c>
      <c r="S322" s="78">
        <v>0</v>
      </c>
      <c r="T322" s="78">
        <v>0</v>
      </c>
      <c r="U322" s="78">
        <v>0</v>
      </c>
      <c r="V322" s="78">
        <v>0</v>
      </c>
      <c r="W322" s="78">
        <v>0</v>
      </c>
      <c r="X322" s="78">
        <v>0</v>
      </c>
      <c r="Y322" s="78">
        <v>0</v>
      </c>
      <c r="Z322" s="78">
        <v>0</v>
      </c>
      <c r="AA322" s="78">
        <v>0</v>
      </c>
      <c r="AB322" s="78">
        <v>0</v>
      </c>
      <c r="AC322" s="78">
        <v>0</v>
      </c>
      <c r="AD322" s="78">
        <v>0</v>
      </c>
      <c r="AE322" s="78">
        <v>0</v>
      </c>
      <c r="AF322" s="78">
        <v>0</v>
      </c>
      <c r="AG322" s="78">
        <v>0</v>
      </c>
      <c r="AH322" s="78">
        <v>0</v>
      </c>
      <c r="AI322" s="78">
        <v>0</v>
      </c>
      <c r="AJ322" s="78">
        <v>0</v>
      </c>
      <c r="AK322" s="78">
        <v>0</v>
      </c>
      <c r="AL322" s="78">
        <v>0</v>
      </c>
      <c r="AM322" s="78">
        <v>0</v>
      </c>
      <c r="AN322" s="78">
        <v>0</v>
      </c>
      <c r="AO322" s="78">
        <v>0</v>
      </c>
      <c r="AP322" s="78">
        <v>0</v>
      </c>
      <c r="AQ322" s="78">
        <v>0</v>
      </c>
      <c r="AR322" s="78">
        <v>0</v>
      </c>
      <c r="AS322" s="78">
        <v>0</v>
      </c>
      <c r="AT322" s="78">
        <v>0</v>
      </c>
      <c r="AU322" s="78">
        <v>0</v>
      </c>
      <c r="AV322" s="78">
        <v>0</v>
      </c>
      <c r="AW322" s="78">
        <v>0</v>
      </c>
      <c r="AX322" s="78">
        <v>0</v>
      </c>
      <c r="AY322" s="78">
        <v>0</v>
      </c>
      <c r="AZ322" s="78">
        <v>0</v>
      </c>
    </row>
    <row r="323" spans="1:52" ht="12" customHeight="1" x14ac:dyDescent="0.45">
      <c r="A323" s="79" t="s">
        <v>53</v>
      </c>
      <c r="B323" s="80">
        <v>0</v>
      </c>
      <c r="C323" s="80">
        <v>0</v>
      </c>
      <c r="D323" s="80">
        <v>0</v>
      </c>
      <c r="E323" s="80">
        <v>0</v>
      </c>
      <c r="F323" s="80">
        <v>0</v>
      </c>
      <c r="G323" s="80">
        <v>0</v>
      </c>
      <c r="H323" s="80">
        <v>0</v>
      </c>
      <c r="I323" s="80">
        <v>0</v>
      </c>
      <c r="J323" s="80">
        <v>0</v>
      </c>
      <c r="K323" s="80">
        <v>0</v>
      </c>
      <c r="L323" s="80">
        <v>0</v>
      </c>
      <c r="M323" s="80">
        <v>0</v>
      </c>
      <c r="N323" s="80">
        <v>0</v>
      </c>
      <c r="O323" s="80">
        <v>0</v>
      </c>
      <c r="P323" s="80">
        <v>0</v>
      </c>
      <c r="Q323" s="80">
        <v>0</v>
      </c>
      <c r="R323" s="80">
        <v>0</v>
      </c>
      <c r="S323" s="80">
        <v>0</v>
      </c>
      <c r="T323" s="80">
        <v>0</v>
      </c>
      <c r="U323" s="80">
        <v>0</v>
      </c>
      <c r="V323" s="80">
        <v>0</v>
      </c>
      <c r="W323" s="80">
        <v>0</v>
      </c>
      <c r="X323" s="80">
        <v>0</v>
      </c>
      <c r="Y323" s="80">
        <v>0</v>
      </c>
      <c r="Z323" s="80">
        <v>0</v>
      </c>
      <c r="AA323" s="80">
        <v>0</v>
      </c>
      <c r="AB323" s="80">
        <v>0</v>
      </c>
      <c r="AC323" s="80">
        <v>0</v>
      </c>
      <c r="AD323" s="80">
        <v>0</v>
      </c>
      <c r="AE323" s="80">
        <v>0</v>
      </c>
      <c r="AF323" s="80">
        <v>0</v>
      </c>
      <c r="AG323" s="80">
        <v>0</v>
      </c>
      <c r="AH323" s="80">
        <v>0</v>
      </c>
      <c r="AI323" s="80">
        <v>0</v>
      </c>
      <c r="AJ323" s="80">
        <v>0</v>
      </c>
      <c r="AK323" s="80">
        <v>0</v>
      </c>
      <c r="AL323" s="80">
        <v>0</v>
      </c>
      <c r="AM323" s="80">
        <v>0</v>
      </c>
      <c r="AN323" s="80">
        <v>0</v>
      </c>
      <c r="AO323" s="80">
        <v>0</v>
      </c>
      <c r="AP323" s="80">
        <v>0</v>
      </c>
      <c r="AQ323" s="80">
        <v>0</v>
      </c>
      <c r="AR323" s="80">
        <v>0</v>
      </c>
      <c r="AS323" s="80">
        <v>0</v>
      </c>
      <c r="AT323" s="80">
        <v>0</v>
      </c>
      <c r="AU323" s="80">
        <v>0</v>
      </c>
      <c r="AV323" s="80">
        <v>0</v>
      </c>
      <c r="AW323" s="80">
        <v>0</v>
      </c>
      <c r="AX323" s="80">
        <v>0</v>
      </c>
      <c r="AY323" s="80">
        <v>0</v>
      </c>
      <c r="AZ323" s="80">
        <v>0</v>
      </c>
    </row>
    <row r="324" spans="1:52" ht="12" customHeight="1" x14ac:dyDescent="0.45">
      <c r="A324" s="96" t="s">
        <v>139</v>
      </c>
      <c r="B324" s="107">
        <v>0</v>
      </c>
      <c r="C324" s="107">
        <v>0</v>
      </c>
      <c r="D324" s="107">
        <v>0</v>
      </c>
      <c r="E324" s="107">
        <v>0</v>
      </c>
      <c r="F324" s="107">
        <v>0</v>
      </c>
      <c r="G324" s="107">
        <v>0</v>
      </c>
      <c r="H324" s="107">
        <v>0</v>
      </c>
      <c r="I324" s="107">
        <v>0</v>
      </c>
      <c r="J324" s="107">
        <v>0</v>
      </c>
      <c r="K324" s="107">
        <v>0</v>
      </c>
      <c r="L324" s="107">
        <v>0</v>
      </c>
      <c r="M324" s="107">
        <v>0</v>
      </c>
      <c r="N324" s="107">
        <v>0</v>
      </c>
      <c r="O324" s="107">
        <v>0</v>
      </c>
      <c r="P324" s="107">
        <v>0</v>
      </c>
      <c r="Q324" s="107">
        <v>0</v>
      </c>
      <c r="R324" s="107">
        <v>0</v>
      </c>
      <c r="S324" s="107">
        <v>0</v>
      </c>
      <c r="T324" s="107">
        <v>0</v>
      </c>
      <c r="U324" s="107">
        <v>0</v>
      </c>
      <c r="V324" s="107">
        <v>0</v>
      </c>
      <c r="W324" s="107">
        <v>0</v>
      </c>
      <c r="X324" s="107">
        <v>0</v>
      </c>
      <c r="Y324" s="107">
        <v>0</v>
      </c>
      <c r="Z324" s="107">
        <v>0</v>
      </c>
      <c r="AA324" s="107">
        <v>0</v>
      </c>
      <c r="AB324" s="107">
        <v>0</v>
      </c>
      <c r="AC324" s="107">
        <v>0</v>
      </c>
      <c r="AD324" s="107">
        <v>0</v>
      </c>
      <c r="AE324" s="107">
        <v>0</v>
      </c>
      <c r="AF324" s="107">
        <v>0</v>
      </c>
      <c r="AG324" s="107">
        <v>0</v>
      </c>
      <c r="AH324" s="107">
        <v>0</v>
      </c>
      <c r="AI324" s="107">
        <v>0</v>
      </c>
      <c r="AJ324" s="107">
        <v>0</v>
      </c>
      <c r="AK324" s="107">
        <v>0</v>
      </c>
      <c r="AL324" s="107">
        <v>0</v>
      </c>
      <c r="AM324" s="107">
        <v>0</v>
      </c>
      <c r="AN324" s="107">
        <v>0</v>
      </c>
      <c r="AO324" s="107">
        <v>0</v>
      </c>
      <c r="AP324" s="107">
        <v>0</v>
      </c>
      <c r="AQ324" s="107">
        <v>0</v>
      </c>
      <c r="AR324" s="107">
        <v>0</v>
      </c>
      <c r="AS324" s="107">
        <v>0</v>
      </c>
      <c r="AT324" s="107">
        <v>0</v>
      </c>
      <c r="AU324" s="107">
        <v>0</v>
      </c>
      <c r="AV324" s="107">
        <v>0</v>
      </c>
      <c r="AW324" s="107">
        <v>0</v>
      </c>
      <c r="AX324" s="107">
        <v>0</v>
      </c>
      <c r="AY324" s="107">
        <v>0</v>
      </c>
      <c r="AZ324" s="107">
        <v>0</v>
      </c>
    </row>
    <row r="325" spans="1:52" ht="12" customHeight="1" x14ac:dyDescent="0.45">
      <c r="A325" s="96" t="s">
        <v>140</v>
      </c>
      <c r="B325" s="107">
        <v>29289.098462141916</v>
      </c>
      <c r="C325" s="107">
        <v>28034.561576686781</v>
      </c>
      <c r="D325" s="107">
        <v>27450.338411326044</v>
      </c>
      <c r="E325" s="107">
        <v>25792.127571126483</v>
      </c>
      <c r="F325" s="107">
        <v>26472.090524917061</v>
      </c>
      <c r="G325" s="107">
        <v>25991.320216113509</v>
      </c>
      <c r="H325" s="107">
        <v>27203.535440642067</v>
      </c>
      <c r="I325" s="107">
        <v>28391.608838416811</v>
      </c>
      <c r="J325" s="107">
        <v>26602.693661921581</v>
      </c>
      <c r="K325" s="107">
        <v>21330.507352711138</v>
      </c>
      <c r="L325" s="107">
        <v>20130.407510173067</v>
      </c>
      <c r="M325" s="107">
        <v>20039.236053878278</v>
      </c>
      <c r="N325" s="107">
        <v>17270.091795636792</v>
      </c>
      <c r="O325" s="107">
        <v>16300.587425311936</v>
      </c>
      <c r="P325" s="107">
        <v>15835.246693315255</v>
      </c>
      <c r="Q325" s="107">
        <v>16089.161735137715</v>
      </c>
      <c r="R325" s="107">
        <v>16326.884673676466</v>
      </c>
      <c r="S325" s="107">
        <v>16190.785636084214</v>
      </c>
      <c r="T325" s="107">
        <v>15556.209547527425</v>
      </c>
      <c r="U325" s="107">
        <v>15224.430365955413</v>
      </c>
      <c r="V325" s="107">
        <v>15070.222634779513</v>
      </c>
      <c r="W325" s="107">
        <v>15124.58876332484</v>
      </c>
      <c r="X325" s="107">
        <v>15034.107463099985</v>
      </c>
      <c r="Y325" s="107">
        <v>14942.525767485904</v>
      </c>
      <c r="Z325" s="107">
        <v>14918.296470293037</v>
      </c>
      <c r="AA325" s="107">
        <v>14990.683519473083</v>
      </c>
      <c r="AB325" s="107">
        <v>15121.170922206145</v>
      </c>
      <c r="AC325" s="107">
        <v>15245.629245382906</v>
      </c>
      <c r="AD325" s="107">
        <v>15354.574216631665</v>
      </c>
      <c r="AE325" s="107">
        <v>15373.973589492967</v>
      </c>
      <c r="AF325" s="107">
        <v>15334.254638993571</v>
      </c>
      <c r="AG325" s="107">
        <v>15344.015170593781</v>
      </c>
      <c r="AH325" s="107">
        <v>15188.754894015248</v>
      </c>
      <c r="AI325" s="107">
        <v>14935.822865587672</v>
      </c>
      <c r="AJ325" s="107">
        <v>14489.240055668908</v>
      </c>
      <c r="AK325" s="107">
        <v>14029.143420972634</v>
      </c>
      <c r="AL325" s="107">
        <v>13780.837316355917</v>
      </c>
      <c r="AM325" s="107">
        <v>12977.78648904225</v>
      </c>
      <c r="AN325" s="107">
        <v>12181.558231695806</v>
      </c>
      <c r="AO325" s="107">
        <v>11261.429759490335</v>
      </c>
      <c r="AP325" s="107">
        <v>10145.203142552769</v>
      </c>
      <c r="AQ325" s="107">
        <v>9091.5796024460233</v>
      </c>
      <c r="AR325" s="107">
        <v>8066.8287885632517</v>
      </c>
      <c r="AS325" s="107">
        <v>6858.3442657293726</v>
      </c>
      <c r="AT325" s="107">
        <v>6229.5199705572286</v>
      </c>
      <c r="AU325" s="107">
        <v>6157.791516218118</v>
      </c>
      <c r="AV325" s="107">
        <v>5881.9856364415446</v>
      </c>
      <c r="AW325" s="107">
        <v>4711.5319258427562</v>
      </c>
      <c r="AX325" s="107">
        <v>4649.7622488434135</v>
      </c>
      <c r="AY325" s="107">
        <v>4077.9110703427691</v>
      </c>
      <c r="AZ325" s="107">
        <v>3572.2903935352697</v>
      </c>
    </row>
    <row r="326" spans="1:52" ht="12" customHeight="1" x14ac:dyDescent="0.45">
      <c r="A326" s="96" t="s">
        <v>143</v>
      </c>
      <c r="B326" s="107">
        <v>40513.251510695496</v>
      </c>
      <c r="C326" s="107">
        <v>38936.866434129173</v>
      </c>
      <c r="D326" s="107">
        <v>38090.940400651831</v>
      </c>
      <c r="E326" s="107">
        <v>39390.279825477977</v>
      </c>
      <c r="F326" s="107">
        <v>41280.989655289872</v>
      </c>
      <c r="G326" s="107">
        <v>39284.986819491896</v>
      </c>
      <c r="H326" s="107">
        <v>40995.853737615318</v>
      </c>
      <c r="I326" s="107">
        <v>41310.692129860872</v>
      </c>
      <c r="J326" s="107">
        <v>38829.608172374938</v>
      </c>
      <c r="K326" s="107">
        <v>31021.137283728673</v>
      </c>
      <c r="L326" s="107">
        <v>30157.835680170268</v>
      </c>
      <c r="M326" s="107">
        <v>29925.673321559236</v>
      </c>
      <c r="N326" s="107">
        <v>26563.627501364201</v>
      </c>
      <c r="O326" s="107">
        <v>24618.711993327463</v>
      </c>
      <c r="P326" s="107">
        <v>24054.234075827091</v>
      </c>
      <c r="Q326" s="107">
        <v>24109.805749883064</v>
      </c>
      <c r="R326" s="107">
        <v>24384.020102514318</v>
      </c>
      <c r="S326" s="107">
        <v>24172.455616440537</v>
      </c>
      <c r="T326" s="107">
        <v>22962.567733147494</v>
      </c>
      <c r="U326" s="107">
        <v>22450.639730159</v>
      </c>
      <c r="V326" s="107">
        <v>22238.064488019656</v>
      </c>
      <c r="W326" s="107">
        <v>22314.628245510849</v>
      </c>
      <c r="X326" s="107">
        <v>22127.483101749996</v>
      </c>
      <c r="Y326" s="107">
        <v>22004.866407007896</v>
      </c>
      <c r="Z326" s="107">
        <v>21970.86769230276</v>
      </c>
      <c r="AA326" s="107">
        <v>22075.386749299461</v>
      </c>
      <c r="AB326" s="107">
        <v>22265.491365302401</v>
      </c>
      <c r="AC326" s="107">
        <v>22445.795751999722</v>
      </c>
      <c r="AD326" s="107">
        <v>22600.262604756932</v>
      </c>
      <c r="AE326" s="107">
        <v>22601.533872300239</v>
      </c>
      <c r="AF326" s="107">
        <v>22521.474772928206</v>
      </c>
      <c r="AG326" s="107">
        <v>22536.23925887834</v>
      </c>
      <c r="AH326" s="107">
        <v>22271.556002453704</v>
      </c>
      <c r="AI326" s="107">
        <v>21893.237490141928</v>
      </c>
      <c r="AJ326" s="107">
        <v>21227.16895367028</v>
      </c>
      <c r="AK326" s="107">
        <v>20568.364888456796</v>
      </c>
      <c r="AL326" s="107">
        <v>20235.786504801348</v>
      </c>
      <c r="AM326" s="107">
        <v>19117.043810477888</v>
      </c>
      <c r="AN326" s="107">
        <v>18001.951672047842</v>
      </c>
      <c r="AO326" s="107">
        <v>16771.709575726974</v>
      </c>
      <c r="AP326" s="107">
        <v>15276.378923324681</v>
      </c>
      <c r="AQ326" s="107">
        <v>14050.243798224117</v>
      </c>
      <c r="AR326" s="107">
        <v>12727.421352846335</v>
      </c>
      <c r="AS326" s="107">
        <v>11493.722489160173</v>
      </c>
      <c r="AT326" s="107">
        <v>10665.319650583502</v>
      </c>
      <c r="AU326" s="107">
        <v>10570.350169358768</v>
      </c>
      <c r="AV326" s="107">
        <v>10136.33339494053</v>
      </c>
      <c r="AW326" s="107">
        <v>8470.1981288453371</v>
      </c>
      <c r="AX326" s="107">
        <v>8388.683302497484</v>
      </c>
      <c r="AY326" s="107">
        <v>7458.2020127239448</v>
      </c>
      <c r="AZ326" s="107">
        <v>6641.0173619536172</v>
      </c>
    </row>
    <row r="327" spans="1:52" ht="12" customHeight="1" x14ac:dyDescent="0.45">
      <c r="A327" s="110" t="s">
        <v>146</v>
      </c>
      <c r="B327" s="111">
        <v>0</v>
      </c>
      <c r="C327" s="111">
        <v>0</v>
      </c>
      <c r="D327" s="111">
        <v>0</v>
      </c>
      <c r="E327" s="111">
        <v>0</v>
      </c>
      <c r="F327" s="111">
        <v>0</v>
      </c>
      <c r="G327" s="111">
        <v>0</v>
      </c>
      <c r="H327" s="111">
        <v>0</v>
      </c>
      <c r="I327" s="111">
        <v>0</v>
      </c>
      <c r="J327" s="111">
        <v>0</v>
      </c>
      <c r="K327" s="111">
        <v>0</v>
      </c>
      <c r="L327" s="111">
        <v>0</v>
      </c>
      <c r="M327" s="111">
        <v>0</v>
      </c>
      <c r="N327" s="111">
        <v>0</v>
      </c>
      <c r="O327" s="111">
        <v>0</v>
      </c>
      <c r="P327" s="111">
        <v>0</v>
      </c>
      <c r="Q327" s="111">
        <v>0</v>
      </c>
      <c r="R327" s="111">
        <v>0</v>
      </c>
      <c r="S327" s="111">
        <v>0</v>
      </c>
      <c r="T327" s="111">
        <v>0</v>
      </c>
      <c r="U327" s="111">
        <v>0</v>
      </c>
      <c r="V327" s="111">
        <v>0</v>
      </c>
      <c r="W327" s="111">
        <v>0</v>
      </c>
      <c r="X327" s="111">
        <v>0</v>
      </c>
      <c r="Y327" s="111">
        <v>0</v>
      </c>
      <c r="Z327" s="111">
        <v>0</v>
      </c>
      <c r="AA327" s="111">
        <v>0</v>
      </c>
      <c r="AB327" s="111">
        <v>0</v>
      </c>
      <c r="AC327" s="111">
        <v>0</v>
      </c>
      <c r="AD327" s="111">
        <v>0</v>
      </c>
      <c r="AE327" s="111">
        <v>0</v>
      </c>
      <c r="AF327" s="111">
        <v>0</v>
      </c>
      <c r="AG327" s="111">
        <v>0</v>
      </c>
      <c r="AH327" s="111">
        <v>0</v>
      </c>
      <c r="AI327" s="111">
        <v>0</v>
      </c>
      <c r="AJ327" s="111">
        <v>0</v>
      </c>
      <c r="AK327" s="111">
        <v>0</v>
      </c>
      <c r="AL327" s="111">
        <v>0</v>
      </c>
      <c r="AM327" s="111">
        <v>0</v>
      </c>
      <c r="AN327" s="111">
        <v>0</v>
      </c>
      <c r="AO327" s="111">
        <v>0</v>
      </c>
      <c r="AP327" s="111">
        <v>0</v>
      </c>
      <c r="AQ327" s="111">
        <v>0</v>
      </c>
      <c r="AR327" s="111">
        <v>0</v>
      </c>
      <c r="AS327" s="111">
        <v>0</v>
      </c>
      <c r="AT327" s="111">
        <v>0</v>
      </c>
      <c r="AU327" s="111">
        <v>0</v>
      </c>
      <c r="AV327" s="111">
        <v>0</v>
      </c>
      <c r="AW327" s="111">
        <v>0</v>
      </c>
      <c r="AX327" s="111">
        <v>0</v>
      </c>
      <c r="AY327" s="111">
        <v>0</v>
      </c>
      <c r="AZ327" s="111">
        <v>0</v>
      </c>
    </row>
    <row r="328" spans="1:52" ht="12" customHeight="1" x14ac:dyDescent="0.45">
      <c r="A328" s="112" t="s">
        <v>42</v>
      </c>
      <c r="B328" s="113">
        <v>122275.91992836494</v>
      </c>
      <c r="C328" s="113">
        <v>119298.19461047847</v>
      </c>
      <c r="D328" s="113">
        <v>118458.86945856371</v>
      </c>
      <c r="E328" s="113">
        <v>119837.94276882899</v>
      </c>
      <c r="F328" s="113">
        <v>124984.24071778482</v>
      </c>
      <c r="G328" s="113">
        <v>124751.44477450853</v>
      </c>
      <c r="H328" s="113">
        <v>128274.11903002101</v>
      </c>
      <c r="I328" s="113">
        <v>133615.11621368918</v>
      </c>
      <c r="J328" s="113">
        <v>124698.9899720869</v>
      </c>
      <c r="K328" s="113">
        <v>100221.33797733954</v>
      </c>
      <c r="L328" s="113">
        <v>100750.85047718942</v>
      </c>
      <c r="M328" s="113">
        <v>100376.56021304603</v>
      </c>
      <c r="N328" s="113">
        <v>94296.190642781294</v>
      </c>
      <c r="O328" s="113">
        <v>91076.500675552452</v>
      </c>
      <c r="P328" s="113">
        <v>94350.070857488841</v>
      </c>
      <c r="Q328" s="113">
        <v>93682.257461903529</v>
      </c>
      <c r="R328" s="113">
        <v>94875.240272962445</v>
      </c>
      <c r="S328" s="113">
        <v>95419.369739820773</v>
      </c>
      <c r="T328" s="113">
        <v>96006.646954116193</v>
      </c>
      <c r="U328" s="113">
        <v>96256.268941275674</v>
      </c>
      <c r="V328" s="113">
        <v>96269.057106317094</v>
      </c>
      <c r="W328" s="113">
        <v>96761.997882329029</v>
      </c>
      <c r="X328" s="113">
        <v>97906.040590795456</v>
      </c>
      <c r="Y328" s="113">
        <v>97895.730223224309</v>
      </c>
      <c r="Z328" s="113">
        <v>98150.281117088831</v>
      </c>
      <c r="AA328" s="113">
        <v>98855.892795497231</v>
      </c>
      <c r="AB328" s="113">
        <v>99949.011070964101</v>
      </c>
      <c r="AC328" s="113">
        <v>101003.4110812735</v>
      </c>
      <c r="AD328" s="113">
        <v>102018.67190152257</v>
      </c>
      <c r="AE328" s="113">
        <v>102933.28719867565</v>
      </c>
      <c r="AF328" s="113">
        <v>103249.82660473596</v>
      </c>
      <c r="AG328" s="113">
        <v>103576.47285802227</v>
      </c>
      <c r="AH328" s="113">
        <v>103694.67525479029</v>
      </c>
      <c r="AI328" s="113">
        <v>102616.16516867175</v>
      </c>
      <c r="AJ328" s="113">
        <v>100506.65809617651</v>
      </c>
      <c r="AK328" s="113">
        <v>97951.820243001828</v>
      </c>
      <c r="AL328" s="113">
        <v>96692.946857798292</v>
      </c>
      <c r="AM328" s="113">
        <v>92711.474503185542</v>
      </c>
      <c r="AN328" s="113">
        <v>88151.917900346336</v>
      </c>
      <c r="AO328" s="113">
        <v>83899.699158999574</v>
      </c>
      <c r="AP328" s="113">
        <v>79119.31464708141</v>
      </c>
      <c r="AQ328" s="113">
        <v>76555.557673172865</v>
      </c>
      <c r="AR328" s="113">
        <v>73024.089177100992</v>
      </c>
      <c r="AS328" s="113">
        <v>69938.716891352218</v>
      </c>
      <c r="AT328" s="113">
        <v>66243.591434825124</v>
      </c>
      <c r="AU328" s="113">
        <v>65802.979498258195</v>
      </c>
      <c r="AV328" s="113">
        <v>63453.070162209551</v>
      </c>
      <c r="AW328" s="113">
        <v>55630.772135585074</v>
      </c>
      <c r="AX328" s="113">
        <v>55429.296752219154</v>
      </c>
      <c r="AY328" s="113">
        <v>50512.477283690801</v>
      </c>
      <c r="AZ328" s="113">
        <v>46596.094508310802</v>
      </c>
    </row>
    <row r="329" spans="1:52" ht="12" customHeight="1" x14ac:dyDescent="0.45">
      <c r="A329" s="67" t="s">
        <v>133</v>
      </c>
      <c r="B329" s="140">
        <v>40862.567322020259</v>
      </c>
      <c r="C329" s="140">
        <v>42894.680902614949</v>
      </c>
      <c r="D329" s="140">
        <v>42199.599256016161</v>
      </c>
      <c r="E329" s="140">
        <v>46214.734289158398</v>
      </c>
      <c r="F329" s="140">
        <v>46355.583604587577</v>
      </c>
      <c r="G329" s="140">
        <v>49232.240212972021</v>
      </c>
      <c r="H329" s="140">
        <v>43650.256386680157</v>
      </c>
      <c r="I329" s="140">
        <v>46381.595640392756</v>
      </c>
      <c r="J329" s="140">
        <v>49894.662352240339</v>
      </c>
      <c r="K329" s="140">
        <v>39629.697952736889</v>
      </c>
      <c r="L329" s="140">
        <v>44089.769285477465</v>
      </c>
      <c r="M329" s="140">
        <v>45770.711123512679</v>
      </c>
      <c r="N329" s="140">
        <v>45419.333401131982</v>
      </c>
      <c r="O329" s="140">
        <v>43631.160192380463</v>
      </c>
      <c r="P329" s="140">
        <v>43827.907463088173</v>
      </c>
      <c r="Q329" s="140">
        <v>43205.126881968514</v>
      </c>
      <c r="R329" s="140">
        <v>43395.796185059713</v>
      </c>
      <c r="S329" s="140">
        <v>42948.647955753266</v>
      </c>
      <c r="T329" s="140">
        <v>42103.740837762256</v>
      </c>
      <c r="U329" s="140">
        <v>41319.024505167792</v>
      </c>
      <c r="V329" s="140">
        <v>40945.695217534521</v>
      </c>
      <c r="W329" s="140">
        <v>40759.61826202074</v>
      </c>
      <c r="X329" s="140">
        <v>40601.170881444181</v>
      </c>
      <c r="Y329" s="140">
        <v>39331.469758930863</v>
      </c>
      <c r="Z329" s="140">
        <v>39060.852659812255</v>
      </c>
      <c r="AA329" s="140">
        <v>38353.546856683781</v>
      </c>
      <c r="AB329" s="140">
        <v>38724.534123411489</v>
      </c>
      <c r="AC329" s="140">
        <v>38663.316374633374</v>
      </c>
      <c r="AD329" s="140">
        <v>38676.923587548365</v>
      </c>
      <c r="AE329" s="140">
        <v>38909.266301555996</v>
      </c>
      <c r="AF329" s="140">
        <v>38567.256886381991</v>
      </c>
      <c r="AG329" s="140">
        <v>38613.727693452231</v>
      </c>
      <c r="AH329" s="140">
        <v>38236.080895158186</v>
      </c>
      <c r="AI329" s="140">
        <v>37637.488549289243</v>
      </c>
      <c r="AJ329" s="140">
        <v>36849.609581548379</v>
      </c>
      <c r="AK329" s="140">
        <v>36246.605420145417</v>
      </c>
      <c r="AL329" s="140">
        <v>36156.92278153736</v>
      </c>
      <c r="AM329" s="140">
        <v>35395.356565318907</v>
      </c>
      <c r="AN329" s="140">
        <v>34536.794505253129</v>
      </c>
      <c r="AO329" s="140">
        <v>33828.508809256782</v>
      </c>
      <c r="AP329" s="140">
        <v>33085.983786545628</v>
      </c>
      <c r="AQ329" s="140">
        <v>32421.43222100988</v>
      </c>
      <c r="AR329" s="140">
        <v>31684.313161820326</v>
      </c>
      <c r="AS329" s="140">
        <v>30105.819223159091</v>
      </c>
      <c r="AT329" s="140">
        <v>29098.536791289502</v>
      </c>
      <c r="AU329" s="140">
        <v>28173.326475262642</v>
      </c>
      <c r="AV329" s="140">
        <v>27827.138854816603</v>
      </c>
      <c r="AW329" s="140">
        <v>26078.821010623542</v>
      </c>
      <c r="AX329" s="140">
        <v>25218.420744541007</v>
      </c>
      <c r="AY329" s="140">
        <v>24402.889328670914</v>
      </c>
      <c r="AZ329" s="140">
        <v>23084.401861665188</v>
      </c>
    </row>
    <row r="330" spans="1:52" ht="12" customHeight="1" x14ac:dyDescent="0.45">
      <c r="A330" s="69" t="s">
        <v>47</v>
      </c>
      <c r="B330" s="70">
        <v>0</v>
      </c>
      <c r="C330" s="70">
        <v>0</v>
      </c>
      <c r="D330" s="70">
        <v>0</v>
      </c>
      <c r="E330" s="70">
        <v>0</v>
      </c>
      <c r="F330" s="70">
        <v>0</v>
      </c>
      <c r="G330" s="70">
        <v>0</v>
      </c>
      <c r="H330" s="70">
        <v>0</v>
      </c>
      <c r="I330" s="70">
        <v>0</v>
      </c>
      <c r="J330" s="70">
        <v>0</v>
      </c>
      <c r="K330" s="70">
        <v>0</v>
      </c>
      <c r="L330" s="70">
        <v>0</v>
      </c>
      <c r="M330" s="70">
        <v>0</v>
      </c>
      <c r="N330" s="70">
        <v>0</v>
      </c>
      <c r="O330" s="70">
        <v>0</v>
      </c>
      <c r="P330" s="70">
        <v>0</v>
      </c>
      <c r="Q330" s="70">
        <v>0</v>
      </c>
      <c r="R330" s="70">
        <v>0</v>
      </c>
      <c r="S330" s="70">
        <v>0</v>
      </c>
      <c r="T330" s="70">
        <v>0</v>
      </c>
      <c r="U330" s="70">
        <v>0</v>
      </c>
      <c r="V330" s="70">
        <v>0</v>
      </c>
      <c r="W330" s="70">
        <v>0</v>
      </c>
      <c r="X330" s="70">
        <v>0</v>
      </c>
      <c r="Y330" s="70">
        <v>0</v>
      </c>
      <c r="Z330" s="70">
        <v>0</v>
      </c>
      <c r="AA330" s="70">
        <v>0</v>
      </c>
      <c r="AB330" s="70">
        <v>0</v>
      </c>
      <c r="AC330" s="70">
        <v>0</v>
      </c>
      <c r="AD330" s="70">
        <v>0</v>
      </c>
      <c r="AE330" s="70">
        <v>0</v>
      </c>
      <c r="AF330" s="70">
        <v>0</v>
      </c>
      <c r="AG330" s="70">
        <v>0</v>
      </c>
      <c r="AH330" s="70">
        <v>0</v>
      </c>
      <c r="AI330" s="70">
        <v>0</v>
      </c>
      <c r="AJ330" s="70">
        <v>0</v>
      </c>
      <c r="AK330" s="70">
        <v>0</v>
      </c>
      <c r="AL330" s="70">
        <v>0</v>
      </c>
      <c r="AM330" s="70">
        <v>0</v>
      </c>
      <c r="AN330" s="70">
        <v>0</v>
      </c>
      <c r="AO330" s="70">
        <v>0</v>
      </c>
      <c r="AP330" s="70">
        <v>0</v>
      </c>
      <c r="AQ330" s="70">
        <v>0</v>
      </c>
      <c r="AR330" s="70">
        <v>0</v>
      </c>
      <c r="AS330" s="70">
        <v>0</v>
      </c>
      <c r="AT330" s="70">
        <v>0</v>
      </c>
      <c r="AU330" s="70">
        <v>0</v>
      </c>
      <c r="AV330" s="70">
        <v>0</v>
      </c>
      <c r="AW330" s="70">
        <v>0</v>
      </c>
      <c r="AX330" s="70">
        <v>0</v>
      </c>
      <c r="AY330" s="70">
        <v>0</v>
      </c>
      <c r="AZ330" s="70">
        <v>0</v>
      </c>
    </row>
    <row r="331" spans="1:52" ht="12" customHeight="1" x14ac:dyDescent="0.45">
      <c r="A331" s="77" t="s">
        <v>48</v>
      </c>
      <c r="B331" s="78">
        <v>88.096058770216786</v>
      </c>
      <c r="C331" s="78">
        <v>100.66365076400281</v>
      </c>
      <c r="D331" s="78">
        <v>93.081366577391009</v>
      </c>
      <c r="E331" s="78">
        <v>107.09169453179831</v>
      </c>
      <c r="F331" s="78">
        <v>101.77831516180808</v>
      </c>
      <c r="G331" s="78">
        <v>116.77878443923032</v>
      </c>
      <c r="H331" s="78">
        <v>98.238410858530955</v>
      </c>
      <c r="I331" s="78">
        <v>98.65943448253968</v>
      </c>
      <c r="J331" s="78">
        <v>116.57267592772477</v>
      </c>
      <c r="K331" s="78">
        <v>92.917589401772659</v>
      </c>
      <c r="L331" s="78">
        <v>101.4384059287174</v>
      </c>
      <c r="M331" s="78">
        <v>100.379279611241</v>
      </c>
      <c r="N331" s="78">
        <v>99.07569048704427</v>
      </c>
      <c r="O331" s="78">
        <v>97.796570898638251</v>
      </c>
      <c r="P331" s="78">
        <v>97.039476204626794</v>
      </c>
      <c r="Q331" s="78">
        <v>94.440038066289389</v>
      </c>
      <c r="R331" s="78">
        <v>93.413890494646765</v>
      </c>
      <c r="S331" s="78">
        <v>92.1102180513099</v>
      </c>
      <c r="T331" s="78">
        <v>90.609227725688015</v>
      </c>
      <c r="U331" s="78">
        <v>89.328472669631083</v>
      </c>
      <c r="V331" s="78">
        <v>86.941359476148477</v>
      </c>
      <c r="W331" s="78">
        <v>85.072479981646211</v>
      </c>
      <c r="X331" s="78">
        <v>83.843947369770959</v>
      </c>
      <c r="Y331" s="78">
        <v>76.771529756939429</v>
      </c>
      <c r="Z331" s="78">
        <v>74.812274993713402</v>
      </c>
      <c r="AA331" s="78">
        <v>69.042981117259743</v>
      </c>
      <c r="AB331" s="78">
        <v>69.463322954972753</v>
      </c>
      <c r="AC331" s="78">
        <v>68.529896895776147</v>
      </c>
      <c r="AD331" s="78">
        <v>65.735323485252408</v>
      </c>
      <c r="AE331" s="78">
        <v>65.891805165658994</v>
      </c>
      <c r="AF331" s="78">
        <v>64.53860813707179</v>
      </c>
      <c r="AG331" s="78">
        <v>62.986333728540892</v>
      </c>
      <c r="AH331" s="78">
        <v>61.656647431721773</v>
      </c>
      <c r="AI331" s="78">
        <v>56.677103324398935</v>
      </c>
      <c r="AJ331" s="78">
        <v>55.407810541261995</v>
      </c>
      <c r="AK331" s="78">
        <v>52.586499636722316</v>
      </c>
      <c r="AL331" s="78">
        <v>52.516529651100122</v>
      </c>
      <c r="AM331" s="78">
        <v>51.854411883018678</v>
      </c>
      <c r="AN331" s="78">
        <v>49.66849942233231</v>
      </c>
      <c r="AO331" s="78">
        <v>49.373747521761295</v>
      </c>
      <c r="AP331" s="78">
        <v>48.258464212241734</v>
      </c>
      <c r="AQ331" s="78">
        <v>47.537913020094734</v>
      </c>
      <c r="AR331" s="78">
        <v>46.885679653866276</v>
      </c>
      <c r="AS331" s="78">
        <v>44.659062980058955</v>
      </c>
      <c r="AT331" s="78">
        <v>44.006064869692231</v>
      </c>
      <c r="AU331" s="78">
        <v>42.39358677290064</v>
      </c>
      <c r="AV331" s="78">
        <v>42.484396544712375</v>
      </c>
      <c r="AW331" s="78">
        <v>41.857321206295168</v>
      </c>
      <c r="AX331" s="78">
        <v>40.427542533883255</v>
      </c>
      <c r="AY331" s="78">
        <v>40.219668814719704</v>
      </c>
      <c r="AZ331" s="78">
        <v>39.331206055625429</v>
      </c>
    </row>
    <row r="332" spans="1:52" ht="12" customHeight="1" x14ac:dyDescent="0.45">
      <c r="A332" s="77" t="s">
        <v>51</v>
      </c>
      <c r="B332" s="78">
        <v>0</v>
      </c>
      <c r="C332" s="78">
        <v>0</v>
      </c>
      <c r="D332" s="78">
        <v>0</v>
      </c>
      <c r="E332" s="78">
        <v>0</v>
      </c>
      <c r="F332" s="78">
        <v>0</v>
      </c>
      <c r="G332" s="78">
        <v>0</v>
      </c>
      <c r="H332" s="78">
        <v>0</v>
      </c>
      <c r="I332" s="78">
        <v>0</v>
      </c>
      <c r="J332" s="78">
        <v>0</v>
      </c>
      <c r="K332" s="78">
        <v>0</v>
      </c>
      <c r="L332" s="78">
        <v>0</v>
      </c>
      <c r="M332" s="78">
        <v>0</v>
      </c>
      <c r="N332" s="78">
        <v>0</v>
      </c>
      <c r="O332" s="78">
        <v>0</v>
      </c>
      <c r="P332" s="78">
        <v>0</v>
      </c>
      <c r="Q332" s="78">
        <v>0</v>
      </c>
      <c r="R332" s="78">
        <v>0</v>
      </c>
      <c r="S332" s="78">
        <v>0</v>
      </c>
      <c r="T332" s="78">
        <v>0</v>
      </c>
      <c r="U332" s="78">
        <v>0</v>
      </c>
      <c r="V332" s="78">
        <v>0</v>
      </c>
      <c r="W332" s="78">
        <v>0</v>
      </c>
      <c r="X332" s="78">
        <v>0</v>
      </c>
      <c r="Y332" s="78">
        <v>0</v>
      </c>
      <c r="Z332" s="78">
        <v>0</v>
      </c>
      <c r="AA332" s="78">
        <v>0</v>
      </c>
      <c r="AB332" s="78">
        <v>0</v>
      </c>
      <c r="AC332" s="78">
        <v>0</v>
      </c>
      <c r="AD332" s="78">
        <v>0</v>
      </c>
      <c r="AE332" s="78">
        <v>0</v>
      </c>
      <c r="AF332" s="78">
        <v>0</v>
      </c>
      <c r="AG332" s="78">
        <v>0</v>
      </c>
      <c r="AH332" s="78">
        <v>0</v>
      </c>
      <c r="AI332" s="78">
        <v>0</v>
      </c>
      <c r="AJ332" s="78">
        <v>0</v>
      </c>
      <c r="AK332" s="78">
        <v>0</v>
      </c>
      <c r="AL332" s="78">
        <v>0</v>
      </c>
      <c r="AM332" s="78">
        <v>0</v>
      </c>
      <c r="AN332" s="78">
        <v>0</v>
      </c>
      <c r="AO332" s="78">
        <v>0</v>
      </c>
      <c r="AP332" s="78">
        <v>0</v>
      </c>
      <c r="AQ332" s="78">
        <v>0</v>
      </c>
      <c r="AR332" s="78">
        <v>0</v>
      </c>
      <c r="AS332" s="78">
        <v>0</v>
      </c>
      <c r="AT332" s="78">
        <v>0</v>
      </c>
      <c r="AU332" s="78">
        <v>0</v>
      </c>
      <c r="AV332" s="78">
        <v>0</v>
      </c>
      <c r="AW332" s="78">
        <v>0</v>
      </c>
      <c r="AX332" s="78">
        <v>0</v>
      </c>
      <c r="AY332" s="78">
        <v>0</v>
      </c>
      <c r="AZ332" s="78">
        <v>0</v>
      </c>
    </row>
    <row r="333" spans="1:52" ht="12" customHeight="1" x14ac:dyDescent="0.45">
      <c r="A333" s="77" t="s">
        <v>52</v>
      </c>
      <c r="B333" s="78">
        <v>0</v>
      </c>
      <c r="C333" s="78">
        <v>0</v>
      </c>
      <c r="D333" s="78">
        <v>0</v>
      </c>
      <c r="E333" s="78">
        <v>0</v>
      </c>
      <c r="F333" s="78">
        <v>0</v>
      </c>
      <c r="G333" s="78">
        <v>0</v>
      </c>
      <c r="H333" s="78">
        <v>0</v>
      </c>
      <c r="I333" s="78">
        <v>0</v>
      </c>
      <c r="J333" s="78">
        <v>0</v>
      </c>
      <c r="K333" s="78">
        <v>0</v>
      </c>
      <c r="L333" s="78">
        <v>0</v>
      </c>
      <c r="M333" s="78">
        <v>0</v>
      </c>
      <c r="N333" s="78">
        <v>0</v>
      </c>
      <c r="O333" s="78">
        <v>0</v>
      </c>
      <c r="P333" s="78">
        <v>0</v>
      </c>
      <c r="Q333" s="78">
        <v>0</v>
      </c>
      <c r="R333" s="78">
        <v>0</v>
      </c>
      <c r="S333" s="78">
        <v>0</v>
      </c>
      <c r="T333" s="78">
        <v>0</v>
      </c>
      <c r="U333" s="78">
        <v>0</v>
      </c>
      <c r="V333" s="78">
        <v>0</v>
      </c>
      <c r="W333" s="78">
        <v>0</v>
      </c>
      <c r="X333" s="78">
        <v>0</v>
      </c>
      <c r="Y333" s="78">
        <v>0</v>
      </c>
      <c r="Z333" s="78">
        <v>0</v>
      </c>
      <c r="AA333" s="78">
        <v>0</v>
      </c>
      <c r="AB333" s="78">
        <v>0</v>
      </c>
      <c r="AC333" s="78">
        <v>0</v>
      </c>
      <c r="AD333" s="78">
        <v>0</v>
      </c>
      <c r="AE333" s="78">
        <v>0</v>
      </c>
      <c r="AF333" s="78">
        <v>0</v>
      </c>
      <c r="AG333" s="78">
        <v>0</v>
      </c>
      <c r="AH333" s="78">
        <v>0</v>
      </c>
      <c r="AI333" s="78">
        <v>0</v>
      </c>
      <c r="AJ333" s="78">
        <v>0</v>
      </c>
      <c r="AK333" s="78">
        <v>0</v>
      </c>
      <c r="AL333" s="78">
        <v>0</v>
      </c>
      <c r="AM333" s="78">
        <v>0</v>
      </c>
      <c r="AN333" s="78">
        <v>0</v>
      </c>
      <c r="AO333" s="78">
        <v>0</v>
      </c>
      <c r="AP333" s="78">
        <v>0</v>
      </c>
      <c r="AQ333" s="78">
        <v>0</v>
      </c>
      <c r="AR333" s="78">
        <v>0</v>
      </c>
      <c r="AS333" s="78">
        <v>0</v>
      </c>
      <c r="AT333" s="78">
        <v>0</v>
      </c>
      <c r="AU333" s="78">
        <v>0</v>
      </c>
      <c r="AV333" s="78">
        <v>0</v>
      </c>
      <c r="AW333" s="78">
        <v>0</v>
      </c>
      <c r="AX333" s="78">
        <v>0</v>
      </c>
      <c r="AY333" s="78">
        <v>0</v>
      </c>
      <c r="AZ333" s="78">
        <v>0</v>
      </c>
    </row>
    <row r="334" spans="1:52" ht="12" customHeight="1" x14ac:dyDescent="0.45">
      <c r="A334" s="79" t="s">
        <v>53</v>
      </c>
      <c r="B334" s="80">
        <v>0</v>
      </c>
      <c r="C334" s="80">
        <v>0</v>
      </c>
      <c r="D334" s="80">
        <v>0</v>
      </c>
      <c r="E334" s="80">
        <v>0</v>
      </c>
      <c r="F334" s="80">
        <v>0</v>
      </c>
      <c r="G334" s="80">
        <v>0</v>
      </c>
      <c r="H334" s="80">
        <v>0</v>
      </c>
      <c r="I334" s="80">
        <v>0</v>
      </c>
      <c r="J334" s="80">
        <v>0</v>
      </c>
      <c r="K334" s="80">
        <v>0</v>
      </c>
      <c r="L334" s="80">
        <v>0</v>
      </c>
      <c r="M334" s="80">
        <v>0</v>
      </c>
      <c r="N334" s="80">
        <v>0</v>
      </c>
      <c r="O334" s="80">
        <v>0</v>
      </c>
      <c r="P334" s="80">
        <v>0</v>
      </c>
      <c r="Q334" s="80">
        <v>0</v>
      </c>
      <c r="R334" s="80">
        <v>0</v>
      </c>
      <c r="S334" s="80">
        <v>0</v>
      </c>
      <c r="T334" s="80">
        <v>0</v>
      </c>
      <c r="U334" s="80">
        <v>0</v>
      </c>
      <c r="V334" s="80">
        <v>0</v>
      </c>
      <c r="W334" s="80">
        <v>0</v>
      </c>
      <c r="X334" s="80">
        <v>0</v>
      </c>
      <c r="Y334" s="80">
        <v>0</v>
      </c>
      <c r="Z334" s="80">
        <v>0</v>
      </c>
      <c r="AA334" s="80">
        <v>0</v>
      </c>
      <c r="AB334" s="80">
        <v>0</v>
      </c>
      <c r="AC334" s="80">
        <v>0</v>
      </c>
      <c r="AD334" s="80">
        <v>0</v>
      </c>
      <c r="AE334" s="80">
        <v>0</v>
      </c>
      <c r="AF334" s="80">
        <v>0</v>
      </c>
      <c r="AG334" s="80">
        <v>0</v>
      </c>
      <c r="AH334" s="80">
        <v>0</v>
      </c>
      <c r="AI334" s="80">
        <v>0</v>
      </c>
      <c r="AJ334" s="80">
        <v>0</v>
      </c>
      <c r="AK334" s="80">
        <v>0</v>
      </c>
      <c r="AL334" s="80">
        <v>0</v>
      </c>
      <c r="AM334" s="80">
        <v>0</v>
      </c>
      <c r="AN334" s="80">
        <v>0</v>
      </c>
      <c r="AO334" s="80">
        <v>0</v>
      </c>
      <c r="AP334" s="80">
        <v>0</v>
      </c>
      <c r="AQ334" s="80">
        <v>0</v>
      </c>
      <c r="AR334" s="80">
        <v>0</v>
      </c>
      <c r="AS334" s="80">
        <v>0</v>
      </c>
      <c r="AT334" s="80">
        <v>0</v>
      </c>
      <c r="AU334" s="80">
        <v>0</v>
      </c>
      <c r="AV334" s="80">
        <v>0</v>
      </c>
      <c r="AW334" s="80">
        <v>0</v>
      </c>
      <c r="AX334" s="80">
        <v>0</v>
      </c>
      <c r="AY334" s="80">
        <v>0</v>
      </c>
      <c r="AZ334" s="80">
        <v>0</v>
      </c>
    </row>
    <row r="335" spans="1:52" ht="12" customHeight="1" x14ac:dyDescent="0.45">
      <c r="A335" s="96" t="s">
        <v>147</v>
      </c>
      <c r="B335" s="107">
        <v>0</v>
      </c>
      <c r="C335" s="107">
        <v>0</v>
      </c>
      <c r="D335" s="107">
        <v>0</v>
      </c>
      <c r="E335" s="107">
        <v>0</v>
      </c>
      <c r="F335" s="107">
        <v>0</v>
      </c>
      <c r="G335" s="107">
        <v>0</v>
      </c>
      <c r="H335" s="107">
        <v>0</v>
      </c>
      <c r="I335" s="107">
        <v>0</v>
      </c>
      <c r="J335" s="107">
        <v>0</v>
      </c>
      <c r="K335" s="107">
        <v>0</v>
      </c>
      <c r="L335" s="107">
        <v>0</v>
      </c>
      <c r="M335" s="107">
        <v>0</v>
      </c>
      <c r="N335" s="107">
        <v>0</v>
      </c>
      <c r="O335" s="107">
        <v>0</v>
      </c>
      <c r="P335" s="107">
        <v>0</v>
      </c>
      <c r="Q335" s="107">
        <v>0</v>
      </c>
      <c r="R335" s="107">
        <v>0</v>
      </c>
      <c r="S335" s="107">
        <v>0</v>
      </c>
      <c r="T335" s="107">
        <v>0</v>
      </c>
      <c r="U335" s="107">
        <v>0</v>
      </c>
      <c r="V335" s="107">
        <v>0</v>
      </c>
      <c r="W335" s="107">
        <v>0</v>
      </c>
      <c r="X335" s="107">
        <v>0</v>
      </c>
      <c r="Y335" s="107">
        <v>0</v>
      </c>
      <c r="Z335" s="107">
        <v>0</v>
      </c>
      <c r="AA335" s="107">
        <v>0</v>
      </c>
      <c r="AB335" s="107">
        <v>0</v>
      </c>
      <c r="AC335" s="107">
        <v>0</v>
      </c>
      <c r="AD335" s="107">
        <v>0</v>
      </c>
      <c r="AE335" s="107">
        <v>0</v>
      </c>
      <c r="AF335" s="107">
        <v>0</v>
      </c>
      <c r="AG335" s="107">
        <v>0</v>
      </c>
      <c r="AH335" s="107">
        <v>0</v>
      </c>
      <c r="AI335" s="107">
        <v>0</v>
      </c>
      <c r="AJ335" s="107">
        <v>0</v>
      </c>
      <c r="AK335" s="107">
        <v>0</v>
      </c>
      <c r="AL335" s="107">
        <v>0</v>
      </c>
      <c r="AM335" s="107">
        <v>0</v>
      </c>
      <c r="AN335" s="107">
        <v>0</v>
      </c>
      <c r="AO335" s="107">
        <v>0</v>
      </c>
      <c r="AP335" s="107">
        <v>0</v>
      </c>
      <c r="AQ335" s="107">
        <v>0</v>
      </c>
      <c r="AR335" s="107">
        <v>0</v>
      </c>
      <c r="AS335" s="107">
        <v>0</v>
      </c>
      <c r="AT335" s="107">
        <v>0</v>
      </c>
      <c r="AU335" s="107">
        <v>0</v>
      </c>
      <c r="AV335" s="107">
        <v>0</v>
      </c>
      <c r="AW335" s="107">
        <v>0</v>
      </c>
      <c r="AX335" s="107">
        <v>0</v>
      </c>
      <c r="AY335" s="107">
        <v>0</v>
      </c>
      <c r="AZ335" s="107">
        <v>0</v>
      </c>
    </row>
    <row r="336" spans="1:52" ht="12" customHeight="1" x14ac:dyDescent="0.45">
      <c r="A336" s="96" t="s">
        <v>148</v>
      </c>
      <c r="B336" s="107">
        <v>5326.5745255290258</v>
      </c>
      <c r="C336" s="107">
        <v>5829.4569393515212</v>
      </c>
      <c r="D336" s="107">
        <v>5412.3040524147054</v>
      </c>
      <c r="E336" s="107">
        <v>6109.2765978430252</v>
      </c>
      <c r="F336" s="107">
        <v>5804.455910831568</v>
      </c>
      <c r="G336" s="107">
        <v>6442.8129267479299</v>
      </c>
      <c r="H336" s="107">
        <v>5297.0141418033318</v>
      </c>
      <c r="I336" s="107">
        <v>5474.9612249109623</v>
      </c>
      <c r="J336" s="107">
        <v>6565.0940900894793</v>
      </c>
      <c r="K336" s="107">
        <v>5241.2460489945661</v>
      </c>
      <c r="L336" s="107">
        <v>5813.5298730616742</v>
      </c>
      <c r="M336" s="107">
        <v>5827.022368431607</v>
      </c>
      <c r="N336" s="107">
        <v>5713.5431596215176</v>
      </c>
      <c r="O336" s="107">
        <v>5778.4364204351059</v>
      </c>
      <c r="P336" s="107">
        <v>5685.78914114073</v>
      </c>
      <c r="Q336" s="107">
        <v>5432.1225566910452</v>
      </c>
      <c r="R336" s="107">
        <v>5407.2441372939829</v>
      </c>
      <c r="S336" s="107">
        <v>5352.8065847300622</v>
      </c>
      <c r="T336" s="107">
        <v>5250.5155853753686</v>
      </c>
      <c r="U336" s="107">
        <v>5130.3915822845547</v>
      </c>
      <c r="V336" s="107">
        <v>5068.1782390133139</v>
      </c>
      <c r="W336" s="107">
        <v>5035.7014923253118</v>
      </c>
      <c r="X336" s="107">
        <v>4991.8273959055778</v>
      </c>
      <c r="Y336" s="107">
        <v>4863.6734748043773</v>
      </c>
      <c r="Z336" s="107">
        <v>4812.0299307979003</v>
      </c>
      <c r="AA336" s="107">
        <v>4706.9532399434602</v>
      </c>
      <c r="AB336" s="107">
        <v>4735.8663058966804</v>
      </c>
      <c r="AC336" s="107">
        <v>4696.6187501280892</v>
      </c>
      <c r="AD336" s="107">
        <v>4581.8202262804853</v>
      </c>
      <c r="AE336" s="107">
        <v>4594.7009557732572</v>
      </c>
      <c r="AF336" s="107">
        <v>4475.5733024189767</v>
      </c>
      <c r="AG336" s="107">
        <v>4444.6085419869123</v>
      </c>
      <c r="AH336" s="107">
        <v>4329.6042623222265</v>
      </c>
      <c r="AI336" s="107">
        <v>4137.5018531642017</v>
      </c>
      <c r="AJ336" s="107">
        <v>4042.2379959157765</v>
      </c>
      <c r="AK336" s="107">
        <v>3973.4406680807087</v>
      </c>
      <c r="AL336" s="107">
        <v>3973.5157333151133</v>
      </c>
      <c r="AM336" s="107">
        <v>3939.8873631781889</v>
      </c>
      <c r="AN336" s="107">
        <v>3908.1195239660146</v>
      </c>
      <c r="AO336" s="107">
        <v>3868.177451899588</v>
      </c>
      <c r="AP336" s="107">
        <v>3833.6894426907302</v>
      </c>
      <c r="AQ336" s="107">
        <v>3737.5174842708379</v>
      </c>
      <c r="AR336" s="107">
        <v>3621.6073236282464</v>
      </c>
      <c r="AS336" s="107">
        <v>3337.8072209362363</v>
      </c>
      <c r="AT336" s="107">
        <v>3225.8151112833375</v>
      </c>
      <c r="AU336" s="107">
        <v>2967.1279273786477</v>
      </c>
      <c r="AV336" s="107">
        <v>2930.4472014023272</v>
      </c>
      <c r="AW336" s="107">
        <v>2765.6081854056843</v>
      </c>
      <c r="AX336" s="107">
        <v>2451.394291797204</v>
      </c>
      <c r="AY336" s="107">
        <v>2397.1674154486823</v>
      </c>
      <c r="AZ336" s="107">
        <v>2197.0167369930068</v>
      </c>
    </row>
    <row r="337" spans="1:52" ht="12" customHeight="1" x14ac:dyDescent="0.45">
      <c r="A337" s="96" t="s">
        <v>152</v>
      </c>
      <c r="B337" s="107">
        <v>20018.493761314847</v>
      </c>
      <c r="C337" s="107">
        <v>21230.72403357497</v>
      </c>
      <c r="D337" s="107">
        <v>20680.331687527025</v>
      </c>
      <c r="E337" s="107">
        <v>23296.843108306828</v>
      </c>
      <c r="F337" s="107">
        <v>23091.162703625097</v>
      </c>
      <c r="G337" s="107">
        <v>24876.494003732256</v>
      </c>
      <c r="H337" s="107">
        <v>20698.120323065901</v>
      </c>
      <c r="I337" s="107">
        <v>23321.322970909136</v>
      </c>
      <c r="J337" s="107">
        <v>26428.542372170981</v>
      </c>
      <c r="K337" s="107">
        <v>21107.742660765769</v>
      </c>
      <c r="L337" s="107">
        <v>23957.009343583308</v>
      </c>
      <c r="M337" s="107">
        <v>24794.131352375072</v>
      </c>
      <c r="N337" s="107">
        <v>25322.512962735207</v>
      </c>
      <c r="O337" s="107">
        <v>24486.864288800807</v>
      </c>
      <c r="P337" s="107">
        <v>25039.838876602793</v>
      </c>
      <c r="Q337" s="107">
        <v>24876.986315963884</v>
      </c>
      <c r="R337" s="107">
        <v>24744.154678297786</v>
      </c>
      <c r="S337" s="107">
        <v>24286.352551003536</v>
      </c>
      <c r="T337" s="107">
        <v>23508.864129409249</v>
      </c>
      <c r="U337" s="107">
        <v>22861.697315293022</v>
      </c>
      <c r="V337" s="107">
        <v>22569.913715434381</v>
      </c>
      <c r="W337" s="107">
        <v>22352.47683352495</v>
      </c>
      <c r="X337" s="107">
        <v>22123.512415999892</v>
      </c>
      <c r="Y337" s="107">
        <v>21011.006062160508</v>
      </c>
      <c r="Z337" s="107">
        <v>20761.742311080561</v>
      </c>
      <c r="AA337" s="107">
        <v>20108.419657250251</v>
      </c>
      <c r="AB337" s="107">
        <v>20286.902624124119</v>
      </c>
      <c r="AC337" s="107">
        <v>20127.41547530736</v>
      </c>
      <c r="AD337" s="107">
        <v>20108.429478120983</v>
      </c>
      <c r="AE337" s="107">
        <v>20175.728023630254</v>
      </c>
      <c r="AF337" s="107">
        <v>19861.567378704844</v>
      </c>
      <c r="AG337" s="107">
        <v>19851.876789422338</v>
      </c>
      <c r="AH337" s="107">
        <v>19538.777118957099</v>
      </c>
      <c r="AI337" s="107">
        <v>19203.421551667081</v>
      </c>
      <c r="AJ337" s="107">
        <v>18664.262861031126</v>
      </c>
      <c r="AK337" s="107">
        <v>18356.966546489381</v>
      </c>
      <c r="AL337" s="107">
        <v>18303.750422679394</v>
      </c>
      <c r="AM337" s="107">
        <v>17902.06672246995</v>
      </c>
      <c r="AN337" s="107">
        <v>17477.067514644565</v>
      </c>
      <c r="AO337" s="107">
        <v>17108.908986417591</v>
      </c>
      <c r="AP337" s="107">
        <v>16743.408130769145</v>
      </c>
      <c r="AQ337" s="107">
        <v>16305.226213692284</v>
      </c>
      <c r="AR337" s="107">
        <v>15923.379614239466</v>
      </c>
      <c r="AS337" s="107">
        <v>14986.231130659375</v>
      </c>
      <c r="AT337" s="107">
        <v>14468.343320036576</v>
      </c>
      <c r="AU337" s="107">
        <v>13920.756694794311</v>
      </c>
      <c r="AV337" s="107">
        <v>13750.823405292635</v>
      </c>
      <c r="AW337" s="107">
        <v>12825.388759442571</v>
      </c>
      <c r="AX337" s="107">
        <v>12394.83759609464</v>
      </c>
      <c r="AY337" s="107">
        <v>12017.742245262432</v>
      </c>
      <c r="AZ337" s="107">
        <v>11368.567244197899</v>
      </c>
    </row>
    <row r="338" spans="1:52" ht="12" customHeight="1" x14ac:dyDescent="0.45">
      <c r="A338" s="110" t="s">
        <v>155</v>
      </c>
      <c r="B338" s="111">
        <v>2263.9337018238602</v>
      </c>
      <c r="C338" s="111">
        <v>2455.4846272100326</v>
      </c>
      <c r="D338" s="111">
        <v>2268.4909403071638</v>
      </c>
      <c r="E338" s="111">
        <v>2555.2878827341397</v>
      </c>
      <c r="F338" s="111">
        <v>2451.043697415153</v>
      </c>
      <c r="G338" s="111">
        <v>2716.8910933223651</v>
      </c>
      <c r="H338" s="111">
        <v>2189.8327066249199</v>
      </c>
      <c r="I338" s="111">
        <v>2244.6180921811751</v>
      </c>
      <c r="J338" s="111">
        <v>2668.2193597578835</v>
      </c>
      <c r="K338" s="111">
        <v>2080.910529401101</v>
      </c>
      <c r="L338" s="111">
        <v>2289.0395039637024</v>
      </c>
      <c r="M338" s="111">
        <v>2350.8537052867187</v>
      </c>
      <c r="N338" s="111">
        <v>2344.3405917681566</v>
      </c>
      <c r="O338" s="111">
        <v>2376.4192575511679</v>
      </c>
      <c r="P338" s="111">
        <v>2326.1895670678441</v>
      </c>
      <c r="Q338" s="111">
        <v>2238.6244210726095</v>
      </c>
      <c r="R338" s="111">
        <v>2227.1094769374326</v>
      </c>
      <c r="S338" s="111">
        <v>2214.0955683771613</v>
      </c>
      <c r="T338" s="111">
        <v>2177.1189027902487</v>
      </c>
      <c r="U338" s="111">
        <v>2124.7966242714824</v>
      </c>
      <c r="V338" s="111">
        <v>2085.607015870858</v>
      </c>
      <c r="W338" s="111">
        <v>2075.9188481124738</v>
      </c>
      <c r="X338" s="111">
        <v>2058.6950527305848</v>
      </c>
      <c r="Y338" s="111">
        <v>1998.3495556903454</v>
      </c>
      <c r="Z338" s="111">
        <v>1977.7053876612972</v>
      </c>
      <c r="AA338" s="111">
        <v>1940.4465510177508</v>
      </c>
      <c r="AB338" s="111">
        <v>1958.6315751490365</v>
      </c>
      <c r="AC338" s="111">
        <v>1960.11020910205</v>
      </c>
      <c r="AD338" s="111">
        <v>1964.706254256045</v>
      </c>
      <c r="AE338" s="111">
        <v>1982.4106721882922</v>
      </c>
      <c r="AF338" s="111">
        <v>1987.5198486188021</v>
      </c>
      <c r="AG338" s="111">
        <v>1986.5214796986065</v>
      </c>
      <c r="AH338" s="111">
        <v>1976.1856068347404</v>
      </c>
      <c r="AI338" s="111">
        <v>1931.8643313921682</v>
      </c>
      <c r="AJ338" s="111">
        <v>1910.5384177050119</v>
      </c>
      <c r="AK338" s="111">
        <v>1873.3086999368934</v>
      </c>
      <c r="AL338" s="111">
        <v>1876.889346466234</v>
      </c>
      <c r="AM338" s="111">
        <v>1863.5892907988218</v>
      </c>
      <c r="AN338" s="111">
        <v>1823.4787101790844</v>
      </c>
      <c r="AO338" s="111">
        <v>1815.518189627752</v>
      </c>
      <c r="AP338" s="111">
        <v>1790.1179445764019</v>
      </c>
      <c r="AQ338" s="111">
        <v>1775.1934298724027</v>
      </c>
      <c r="AR338" s="111">
        <v>1753.705181712884</v>
      </c>
      <c r="AS338" s="111">
        <v>1695.75609880816</v>
      </c>
      <c r="AT338" s="111">
        <v>1667.2440910159387</v>
      </c>
      <c r="AU338" s="111">
        <v>1628.9787336476365</v>
      </c>
      <c r="AV338" s="111">
        <v>1630.8435924967764</v>
      </c>
      <c r="AW338" s="111">
        <v>1591.9776965160761</v>
      </c>
      <c r="AX338" s="111">
        <v>1543.9850626358757</v>
      </c>
      <c r="AY338" s="111">
        <v>1519.8870222755979</v>
      </c>
      <c r="AZ338" s="111">
        <v>1464.7679087349352</v>
      </c>
    </row>
    <row r="339" spans="1:52" ht="12" customHeight="1" x14ac:dyDescent="0.45">
      <c r="A339" s="112" t="s">
        <v>42</v>
      </c>
      <c r="B339" s="113">
        <v>13165.46927458231</v>
      </c>
      <c r="C339" s="113">
        <v>13278.351651714425</v>
      </c>
      <c r="D339" s="113">
        <v>13745.391209189876</v>
      </c>
      <c r="E339" s="113">
        <v>14146.235005742605</v>
      </c>
      <c r="F339" s="113">
        <v>14907.142977553949</v>
      </c>
      <c r="G339" s="113">
        <v>15079.26340473024</v>
      </c>
      <c r="H339" s="113">
        <v>15367.050804327477</v>
      </c>
      <c r="I339" s="113">
        <v>15242.033917908939</v>
      </c>
      <c r="J339" s="113">
        <v>14116.233854294278</v>
      </c>
      <c r="K339" s="113">
        <v>11106.881124173678</v>
      </c>
      <c r="L339" s="113">
        <v>11928.75215894006</v>
      </c>
      <c r="M339" s="113">
        <v>12698.32441780804</v>
      </c>
      <c r="N339" s="113">
        <v>11939.860996520052</v>
      </c>
      <c r="O339" s="113">
        <v>10891.643654694746</v>
      </c>
      <c r="P339" s="113">
        <v>10679.050402072176</v>
      </c>
      <c r="Q339" s="113">
        <v>10562.953550174683</v>
      </c>
      <c r="R339" s="113">
        <v>10923.874002035869</v>
      </c>
      <c r="S339" s="113">
        <v>11003.283033591195</v>
      </c>
      <c r="T339" s="113">
        <v>11076.632992461708</v>
      </c>
      <c r="U339" s="113">
        <v>11112.810510649106</v>
      </c>
      <c r="V339" s="113">
        <v>11135.05488773982</v>
      </c>
      <c r="W339" s="113">
        <v>11210.448608076358</v>
      </c>
      <c r="X339" s="113">
        <v>11343.292069438354</v>
      </c>
      <c r="Y339" s="113">
        <v>11381.669136518694</v>
      </c>
      <c r="Z339" s="113">
        <v>11434.562755278788</v>
      </c>
      <c r="AA339" s="113">
        <v>11528.684427355063</v>
      </c>
      <c r="AB339" s="113">
        <v>11673.67029528668</v>
      </c>
      <c r="AC339" s="113">
        <v>11810.642043200092</v>
      </c>
      <c r="AD339" s="113">
        <v>11956.232305405598</v>
      </c>
      <c r="AE339" s="113">
        <v>12090.534844798531</v>
      </c>
      <c r="AF339" s="113">
        <v>12178.057748502295</v>
      </c>
      <c r="AG339" s="113">
        <v>12267.734548615836</v>
      </c>
      <c r="AH339" s="113">
        <v>12329.857259612401</v>
      </c>
      <c r="AI339" s="113">
        <v>12308.023709741394</v>
      </c>
      <c r="AJ339" s="113">
        <v>12177.162496355204</v>
      </c>
      <c r="AK339" s="113">
        <v>11990.303006001712</v>
      </c>
      <c r="AL339" s="113">
        <v>11950.250749425519</v>
      </c>
      <c r="AM339" s="113">
        <v>11637.958776988924</v>
      </c>
      <c r="AN339" s="113">
        <v>11278.460257041126</v>
      </c>
      <c r="AO339" s="113">
        <v>10986.530433790087</v>
      </c>
      <c r="AP339" s="113">
        <v>10670.509804297108</v>
      </c>
      <c r="AQ339" s="113">
        <v>10555.957180154259</v>
      </c>
      <c r="AR339" s="113">
        <v>10338.735362585865</v>
      </c>
      <c r="AS339" s="113">
        <v>10041.365709775262</v>
      </c>
      <c r="AT339" s="113">
        <v>9693.1282040839578</v>
      </c>
      <c r="AU339" s="113">
        <v>9614.0695326691475</v>
      </c>
      <c r="AV339" s="113">
        <v>9472.5402590801496</v>
      </c>
      <c r="AW339" s="113">
        <v>8853.9890480529175</v>
      </c>
      <c r="AX339" s="113">
        <v>8787.7762514794049</v>
      </c>
      <c r="AY339" s="113">
        <v>8427.8729768694793</v>
      </c>
      <c r="AZ339" s="113">
        <v>8014.718765683725</v>
      </c>
    </row>
    <row r="340" spans="1:52" ht="12" customHeight="1" x14ac:dyDescent="0.45">
      <c r="A340" s="67" t="s">
        <v>158</v>
      </c>
      <c r="B340" s="140">
        <v>23259.034427697989</v>
      </c>
      <c r="C340" s="140">
        <v>23385.276381589727</v>
      </c>
      <c r="D340" s="140">
        <v>22651.547621429087</v>
      </c>
      <c r="E340" s="140">
        <v>22968.95714151828</v>
      </c>
      <c r="F340" s="140">
        <v>22705.982698042328</v>
      </c>
      <c r="G340" s="140">
        <v>22862.971892553727</v>
      </c>
      <c r="H340" s="140">
        <v>22327.066205329265</v>
      </c>
      <c r="I340" s="140">
        <v>22957.34613016056</v>
      </c>
      <c r="J340" s="140">
        <v>22156.004273011007</v>
      </c>
      <c r="K340" s="140">
        <v>18732.519943730618</v>
      </c>
      <c r="L340" s="140">
        <v>19686.830450100879</v>
      </c>
      <c r="M340" s="140">
        <v>19823.027932856818</v>
      </c>
      <c r="N340" s="140">
        <v>19219.754018856016</v>
      </c>
      <c r="O340" s="140">
        <v>18237.228023487896</v>
      </c>
      <c r="P340" s="140">
        <v>17981.438251182626</v>
      </c>
      <c r="Q340" s="140">
        <v>18125.178141320277</v>
      </c>
      <c r="R340" s="140">
        <v>18433.612701506492</v>
      </c>
      <c r="S340" s="140">
        <v>18668.525068528994</v>
      </c>
      <c r="T340" s="140">
        <v>18855.618907744432</v>
      </c>
      <c r="U340" s="140">
        <v>18626.523329398435</v>
      </c>
      <c r="V340" s="140">
        <v>18580.21006006817</v>
      </c>
      <c r="W340" s="140">
        <v>18772.956553478856</v>
      </c>
      <c r="X340" s="140">
        <v>18831.707494857132</v>
      </c>
      <c r="Y340" s="140">
        <v>18863.980346605596</v>
      </c>
      <c r="Z340" s="140">
        <v>18964.133460231245</v>
      </c>
      <c r="AA340" s="140">
        <v>19114.537197258698</v>
      </c>
      <c r="AB340" s="140">
        <v>19323.392860989985</v>
      </c>
      <c r="AC340" s="140">
        <v>19446.636290448194</v>
      </c>
      <c r="AD340" s="140">
        <v>19504.335929404366</v>
      </c>
      <c r="AE340" s="140">
        <v>19471.487342150773</v>
      </c>
      <c r="AF340" s="140">
        <v>19332.78598597024</v>
      </c>
      <c r="AG340" s="140">
        <v>19306.790267083721</v>
      </c>
      <c r="AH340" s="140">
        <v>19191.719244700314</v>
      </c>
      <c r="AI340" s="140">
        <v>19171.491773153444</v>
      </c>
      <c r="AJ340" s="140">
        <v>18889.146730634784</v>
      </c>
      <c r="AK340" s="140">
        <v>18572.374525101121</v>
      </c>
      <c r="AL340" s="140">
        <v>18552.566790035045</v>
      </c>
      <c r="AM340" s="140">
        <v>18196.031633943254</v>
      </c>
      <c r="AN340" s="140">
        <v>17783.281396309987</v>
      </c>
      <c r="AO340" s="140">
        <v>17322.262727205536</v>
      </c>
      <c r="AP340" s="140">
        <v>17087.77972731346</v>
      </c>
      <c r="AQ340" s="140">
        <v>17061.411635565728</v>
      </c>
      <c r="AR340" s="140">
        <v>16769.607044335768</v>
      </c>
      <c r="AS340" s="140">
        <v>16588.91979165802</v>
      </c>
      <c r="AT340" s="140">
        <v>16252.399764723219</v>
      </c>
      <c r="AU340" s="140">
        <v>16387.655866181896</v>
      </c>
      <c r="AV340" s="140">
        <v>16151.535391207377</v>
      </c>
      <c r="AW340" s="140">
        <v>15512.22815421347</v>
      </c>
      <c r="AX340" s="140">
        <v>15461.989883705912</v>
      </c>
      <c r="AY340" s="140">
        <v>14941.293441836016</v>
      </c>
      <c r="AZ340" s="140">
        <v>14439.451676833283</v>
      </c>
    </row>
    <row r="341" spans="1:52" ht="12" customHeight="1" x14ac:dyDescent="0.45">
      <c r="A341" s="69" t="s">
        <v>47</v>
      </c>
      <c r="B341" s="70">
        <v>0</v>
      </c>
      <c r="C341" s="70">
        <v>0</v>
      </c>
      <c r="D341" s="70">
        <v>0</v>
      </c>
      <c r="E341" s="70">
        <v>0</v>
      </c>
      <c r="F341" s="70">
        <v>0</v>
      </c>
      <c r="G341" s="70">
        <v>0</v>
      </c>
      <c r="H341" s="70">
        <v>0</v>
      </c>
      <c r="I341" s="70">
        <v>0</v>
      </c>
      <c r="J341" s="70">
        <v>0</v>
      </c>
      <c r="K341" s="70">
        <v>0</v>
      </c>
      <c r="L341" s="70">
        <v>0</v>
      </c>
      <c r="M341" s="70">
        <v>0</v>
      </c>
      <c r="N341" s="70">
        <v>0</v>
      </c>
      <c r="O341" s="70">
        <v>0</v>
      </c>
      <c r="P341" s="70">
        <v>0</v>
      </c>
      <c r="Q341" s="70">
        <v>0</v>
      </c>
      <c r="R341" s="70">
        <v>0</v>
      </c>
      <c r="S341" s="70">
        <v>0</v>
      </c>
      <c r="T341" s="70">
        <v>0</v>
      </c>
      <c r="U341" s="70">
        <v>0</v>
      </c>
      <c r="V341" s="70">
        <v>0</v>
      </c>
      <c r="W341" s="70">
        <v>0</v>
      </c>
      <c r="X341" s="70">
        <v>0</v>
      </c>
      <c r="Y341" s="70">
        <v>0</v>
      </c>
      <c r="Z341" s="70">
        <v>0</v>
      </c>
      <c r="AA341" s="70">
        <v>0</v>
      </c>
      <c r="AB341" s="70">
        <v>0</v>
      </c>
      <c r="AC341" s="70">
        <v>0</v>
      </c>
      <c r="AD341" s="70">
        <v>0</v>
      </c>
      <c r="AE341" s="70">
        <v>0</v>
      </c>
      <c r="AF341" s="70">
        <v>0</v>
      </c>
      <c r="AG341" s="70">
        <v>0</v>
      </c>
      <c r="AH341" s="70">
        <v>0</v>
      </c>
      <c r="AI341" s="70">
        <v>0</v>
      </c>
      <c r="AJ341" s="70">
        <v>0</v>
      </c>
      <c r="AK341" s="70">
        <v>0</v>
      </c>
      <c r="AL341" s="70">
        <v>0</v>
      </c>
      <c r="AM341" s="70">
        <v>0</v>
      </c>
      <c r="AN341" s="70">
        <v>0</v>
      </c>
      <c r="AO341" s="70">
        <v>0</v>
      </c>
      <c r="AP341" s="70">
        <v>0</v>
      </c>
      <c r="AQ341" s="70">
        <v>0</v>
      </c>
      <c r="AR341" s="70">
        <v>0</v>
      </c>
      <c r="AS341" s="70">
        <v>0</v>
      </c>
      <c r="AT341" s="70">
        <v>0</v>
      </c>
      <c r="AU341" s="70">
        <v>0</v>
      </c>
      <c r="AV341" s="70">
        <v>0</v>
      </c>
      <c r="AW341" s="70">
        <v>0</v>
      </c>
      <c r="AX341" s="70">
        <v>0</v>
      </c>
      <c r="AY341" s="70">
        <v>0</v>
      </c>
      <c r="AZ341" s="70">
        <v>0</v>
      </c>
    </row>
    <row r="342" spans="1:52" ht="12" customHeight="1" x14ac:dyDescent="0.45">
      <c r="A342" s="77" t="s">
        <v>48</v>
      </c>
      <c r="B342" s="78">
        <v>104.37886825167968</v>
      </c>
      <c r="C342" s="78">
        <v>109.00447147806612</v>
      </c>
      <c r="D342" s="78">
        <v>106.02421520641423</v>
      </c>
      <c r="E342" s="78">
        <v>104.84765770497067</v>
      </c>
      <c r="F342" s="78">
        <v>106.37162844993917</v>
      </c>
      <c r="G342" s="78">
        <v>105.28988270258375</v>
      </c>
      <c r="H342" s="78">
        <v>104.83097182315636</v>
      </c>
      <c r="I342" s="78">
        <v>107.81616988220389</v>
      </c>
      <c r="J342" s="78">
        <v>102.42441046005661</v>
      </c>
      <c r="K342" s="78">
        <v>87.374223306533096</v>
      </c>
      <c r="L342" s="78">
        <v>90.28397943652871</v>
      </c>
      <c r="M342" s="78">
        <v>92.193304014618448</v>
      </c>
      <c r="N342" s="78">
        <v>88.120049085437543</v>
      </c>
      <c r="O342" s="78">
        <v>82.080666333774772</v>
      </c>
      <c r="P342" s="78">
        <v>80.802110475311721</v>
      </c>
      <c r="Q342" s="78">
        <v>83.870636759830134</v>
      </c>
      <c r="R342" s="78">
        <v>84.593057157390362</v>
      </c>
      <c r="S342" s="78">
        <v>84.14136520225226</v>
      </c>
      <c r="T342" s="78">
        <v>83.036603000632766</v>
      </c>
      <c r="U342" s="78">
        <v>81.338050703349225</v>
      </c>
      <c r="V342" s="78">
        <v>79.100221836889503</v>
      </c>
      <c r="W342" s="78">
        <v>78.870144207523936</v>
      </c>
      <c r="X342" s="78">
        <v>77.799840821152586</v>
      </c>
      <c r="Y342" s="78">
        <v>75.503737581719577</v>
      </c>
      <c r="Z342" s="78">
        <v>73.625001276445857</v>
      </c>
      <c r="AA342" s="78">
        <v>71.456330690941627</v>
      </c>
      <c r="AB342" s="78">
        <v>69.221529483119596</v>
      </c>
      <c r="AC342" s="78">
        <v>66.411172652235223</v>
      </c>
      <c r="AD342" s="78">
        <v>64.82613529275973</v>
      </c>
      <c r="AE342" s="78">
        <v>63.042785915649404</v>
      </c>
      <c r="AF342" s="78">
        <v>60.854383989275902</v>
      </c>
      <c r="AG342" s="78">
        <v>59.555755742520347</v>
      </c>
      <c r="AH342" s="78">
        <v>58.680842444220403</v>
      </c>
      <c r="AI342" s="78">
        <v>58.198815541464889</v>
      </c>
      <c r="AJ342" s="78">
        <v>56.520505861030145</v>
      </c>
      <c r="AK342" s="78">
        <v>54.54014107591383</v>
      </c>
      <c r="AL342" s="78">
        <v>53.322296127139488</v>
      </c>
      <c r="AM342" s="78">
        <v>51.978636207894596</v>
      </c>
      <c r="AN342" s="78">
        <v>50.542028233708365</v>
      </c>
      <c r="AO342" s="78">
        <v>49.055933275834626</v>
      </c>
      <c r="AP342" s="78">
        <v>48.227894904769627</v>
      </c>
      <c r="AQ342" s="78">
        <v>47.314215844992162</v>
      </c>
      <c r="AR342" s="78">
        <v>46.097241966133737</v>
      </c>
      <c r="AS342" s="78">
        <v>45.314895336622868</v>
      </c>
      <c r="AT342" s="78">
        <v>44.455362685098557</v>
      </c>
      <c r="AU342" s="78">
        <v>44.280919629345206</v>
      </c>
      <c r="AV342" s="78">
        <v>43.498748967171721</v>
      </c>
      <c r="AW342" s="78">
        <v>42.398071952913426</v>
      </c>
      <c r="AX342" s="78">
        <v>41.581441896925945</v>
      </c>
      <c r="AY342" s="78">
        <v>40.64588340747563</v>
      </c>
      <c r="AZ342" s="78">
        <v>39.595215486863992</v>
      </c>
    </row>
    <row r="343" spans="1:52" ht="12" customHeight="1" x14ac:dyDescent="0.45">
      <c r="A343" s="77" t="s">
        <v>51</v>
      </c>
      <c r="B343" s="78">
        <v>0</v>
      </c>
      <c r="C343" s="78">
        <v>0</v>
      </c>
      <c r="D343" s="78">
        <v>0</v>
      </c>
      <c r="E343" s="78">
        <v>0</v>
      </c>
      <c r="F343" s="78">
        <v>0</v>
      </c>
      <c r="G343" s="78">
        <v>0</v>
      </c>
      <c r="H343" s="78">
        <v>0</v>
      </c>
      <c r="I343" s="78">
        <v>0</v>
      </c>
      <c r="J343" s="78">
        <v>0</v>
      </c>
      <c r="K343" s="78">
        <v>0</v>
      </c>
      <c r="L343" s="78">
        <v>0</v>
      </c>
      <c r="M343" s="78">
        <v>0</v>
      </c>
      <c r="N343" s="78">
        <v>0</v>
      </c>
      <c r="O343" s="78">
        <v>0</v>
      </c>
      <c r="P343" s="78">
        <v>0</v>
      </c>
      <c r="Q343" s="78">
        <v>0</v>
      </c>
      <c r="R343" s="78">
        <v>0</v>
      </c>
      <c r="S343" s="78">
        <v>0</v>
      </c>
      <c r="T343" s="78">
        <v>0</v>
      </c>
      <c r="U343" s="78">
        <v>0</v>
      </c>
      <c r="V343" s="78">
        <v>0</v>
      </c>
      <c r="W343" s="78">
        <v>0</v>
      </c>
      <c r="X343" s="78">
        <v>0</v>
      </c>
      <c r="Y343" s="78">
        <v>0</v>
      </c>
      <c r="Z343" s="78">
        <v>0</v>
      </c>
      <c r="AA343" s="78">
        <v>0</v>
      </c>
      <c r="AB343" s="78">
        <v>0</v>
      </c>
      <c r="AC343" s="78">
        <v>0</v>
      </c>
      <c r="AD343" s="78">
        <v>0</v>
      </c>
      <c r="AE343" s="78">
        <v>0</v>
      </c>
      <c r="AF343" s="78">
        <v>0</v>
      </c>
      <c r="AG343" s="78">
        <v>0</v>
      </c>
      <c r="AH343" s="78">
        <v>0</v>
      </c>
      <c r="AI343" s="78">
        <v>0</v>
      </c>
      <c r="AJ343" s="78">
        <v>0</v>
      </c>
      <c r="AK343" s="78">
        <v>0</v>
      </c>
      <c r="AL343" s="78">
        <v>0</v>
      </c>
      <c r="AM343" s="78">
        <v>0</v>
      </c>
      <c r="AN343" s="78">
        <v>0</v>
      </c>
      <c r="AO343" s="78">
        <v>0</v>
      </c>
      <c r="AP343" s="78">
        <v>0</v>
      </c>
      <c r="AQ343" s="78">
        <v>0</v>
      </c>
      <c r="AR343" s="78">
        <v>0</v>
      </c>
      <c r="AS343" s="78">
        <v>0</v>
      </c>
      <c r="AT343" s="78">
        <v>0</v>
      </c>
      <c r="AU343" s="78">
        <v>0</v>
      </c>
      <c r="AV343" s="78">
        <v>0</v>
      </c>
      <c r="AW343" s="78">
        <v>0</v>
      </c>
      <c r="AX343" s="78">
        <v>0</v>
      </c>
      <c r="AY343" s="78">
        <v>0</v>
      </c>
      <c r="AZ343" s="78">
        <v>0</v>
      </c>
    </row>
    <row r="344" spans="1:52" ht="12" customHeight="1" x14ac:dyDescent="0.45">
      <c r="A344" s="77" t="s">
        <v>52</v>
      </c>
      <c r="B344" s="78">
        <v>0</v>
      </c>
      <c r="C344" s="78">
        <v>0</v>
      </c>
      <c r="D344" s="78">
        <v>0</v>
      </c>
      <c r="E344" s="78">
        <v>0</v>
      </c>
      <c r="F344" s="78">
        <v>0</v>
      </c>
      <c r="G344" s="78">
        <v>0</v>
      </c>
      <c r="H344" s="78">
        <v>0</v>
      </c>
      <c r="I344" s="78">
        <v>0</v>
      </c>
      <c r="J344" s="78">
        <v>0</v>
      </c>
      <c r="K344" s="78">
        <v>0</v>
      </c>
      <c r="L344" s="78">
        <v>0</v>
      </c>
      <c r="M344" s="78">
        <v>0</v>
      </c>
      <c r="N344" s="78">
        <v>0</v>
      </c>
      <c r="O344" s="78">
        <v>0</v>
      </c>
      <c r="P344" s="78">
        <v>0</v>
      </c>
      <c r="Q344" s="78">
        <v>0</v>
      </c>
      <c r="R344" s="78">
        <v>0</v>
      </c>
      <c r="S344" s="78">
        <v>0</v>
      </c>
      <c r="T344" s="78">
        <v>0</v>
      </c>
      <c r="U344" s="78">
        <v>0</v>
      </c>
      <c r="V344" s="78">
        <v>0</v>
      </c>
      <c r="W344" s="78">
        <v>0</v>
      </c>
      <c r="X344" s="78">
        <v>0</v>
      </c>
      <c r="Y344" s="78">
        <v>0</v>
      </c>
      <c r="Z344" s="78">
        <v>0</v>
      </c>
      <c r="AA344" s="78">
        <v>0</v>
      </c>
      <c r="AB344" s="78">
        <v>0</v>
      </c>
      <c r="AC344" s="78">
        <v>0</v>
      </c>
      <c r="AD344" s="78">
        <v>0</v>
      </c>
      <c r="AE344" s="78">
        <v>0</v>
      </c>
      <c r="AF344" s="78">
        <v>0</v>
      </c>
      <c r="AG344" s="78">
        <v>0</v>
      </c>
      <c r="AH344" s="78">
        <v>0</v>
      </c>
      <c r="AI344" s="78">
        <v>0</v>
      </c>
      <c r="AJ344" s="78">
        <v>0</v>
      </c>
      <c r="AK344" s="78">
        <v>0</v>
      </c>
      <c r="AL344" s="78">
        <v>0</v>
      </c>
      <c r="AM344" s="78">
        <v>0</v>
      </c>
      <c r="AN344" s="78">
        <v>0</v>
      </c>
      <c r="AO344" s="78">
        <v>0</v>
      </c>
      <c r="AP344" s="78">
        <v>0</v>
      </c>
      <c r="AQ344" s="78">
        <v>0</v>
      </c>
      <c r="AR344" s="78">
        <v>0</v>
      </c>
      <c r="AS344" s="78">
        <v>0</v>
      </c>
      <c r="AT344" s="78">
        <v>0</v>
      </c>
      <c r="AU344" s="78">
        <v>0</v>
      </c>
      <c r="AV344" s="78">
        <v>0</v>
      </c>
      <c r="AW344" s="78">
        <v>0</v>
      </c>
      <c r="AX344" s="78">
        <v>0</v>
      </c>
      <c r="AY344" s="78">
        <v>0</v>
      </c>
      <c r="AZ344" s="78">
        <v>0</v>
      </c>
    </row>
    <row r="345" spans="1:52" ht="12" customHeight="1" x14ac:dyDescent="0.45">
      <c r="A345" s="79" t="s">
        <v>53</v>
      </c>
      <c r="B345" s="80">
        <v>0</v>
      </c>
      <c r="C345" s="80">
        <v>0</v>
      </c>
      <c r="D345" s="80">
        <v>0</v>
      </c>
      <c r="E345" s="80">
        <v>0</v>
      </c>
      <c r="F345" s="80">
        <v>0</v>
      </c>
      <c r="G345" s="80">
        <v>0</v>
      </c>
      <c r="H345" s="80">
        <v>0</v>
      </c>
      <c r="I345" s="80">
        <v>0</v>
      </c>
      <c r="J345" s="80">
        <v>0</v>
      </c>
      <c r="K345" s="80">
        <v>0</v>
      </c>
      <c r="L345" s="80">
        <v>0</v>
      </c>
      <c r="M345" s="80">
        <v>0</v>
      </c>
      <c r="N345" s="80">
        <v>0</v>
      </c>
      <c r="O345" s="80">
        <v>0</v>
      </c>
      <c r="P345" s="80">
        <v>0</v>
      </c>
      <c r="Q345" s="80">
        <v>0</v>
      </c>
      <c r="R345" s="80">
        <v>0</v>
      </c>
      <c r="S345" s="80">
        <v>0</v>
      </c>
      <c r="T345" s="80">
        <v>0</v>
      </c>
      <c r="U345" s="80">
        <v>0</v>
      </c>
      <c r="V345" s="80">
        <v>0</v>
      </c>
      <c r="W345" s="80">
        <v>0</v>
      </c>
      <c r="X345" s="80">
        <v>0</v>
      </c>
      <c r="Y345" s="80">
        <v>0</v>
      </c>
      <c r="Z345" s="80">
        <v>0</v>
      </c>
      <c r="AA345" s="80">
        <v>0</v>
      </c>
      <c r="AB345" s="80">
        <v>0</v>
      </c>
      <c r="AC345" s="80">
        <v>0</v>
      </c>
      <c r="AD345" s="80">
        <v>0</v>
      </c>
      <c r="AE345" s="80">
        <v>0</v>
      </c>
      <c r="AF345" s="80">
        <v>0</v>
      </c>
      <c r="AG345" s="80">
        <v>0</v>
      </c>
      <c r="AH345" s="80">
        <v>0</v>
      </c>
      <c r="AI345" s="80">
        <v>0</v>
      </c>
      <c r="AJ345" s="80">
        <v>0</v>
      </c>
      <c r="AK345" s="80">
        <v>0</v>
      </c>
      <c r="AL345" s="80">
        <v>0</v>
      </c>
      <c r="AM345" s="80">
        <v>0</v>
      </c>
      <c r="AN345" s="80">
        <v>0</v>
      </c>
      <c r="AO345" s="80">
        <v>0</v>
      </c>
      <c r="AP345" s="80">
        <v>0</v>
      </c>
      <c r="AQ345" s="80">
        <v>0</v>
      </c>
      <c r="AR345" s="80">
        <v>0</v>
      </c>
      <c r="AS345" s="80">
        <v>0</v>
      </c>
      <c r="AT345" s="80">
        <v>0</v>
      </c>
      <c r="AU345" s="80">
        <v>0</v>
      </c>
      <c r="AV345" s="80">
        <v>0</v>
      </c>
      <c r="AW345" s="80">
        <v>0</v>
      </c>
      <c r="AX345" s="80">
        <v>0</v>
      </c>
      <c r="AY345" s="80">
        <v>0</v>
      </c>
      <c r="AZ345" s="80">
        <v>0</v>
      </c>
    </row>
    <row r="346" spans="1:52" ht="12" customHeight="1" x14ac:dyDescent="0.45">
      <c r="A346" s="96" t="s">
        <v>159</v>
      </c>
      <c r="B346" s="107">
        <v>17163.952475836577</v>
      </c>
      <c r="C346" s="107">
        <v>17174.217501535197</v>
      </c>
      <c r="D346" s="107">
        <v>16450.4873756573</v>
      </c>
      <c r="E346" s="107">
        <v>16810.304964458715</v>
      </c>
      <c r="F346" s="107">
        <v>16504.12933441918</v>
      </c>
      <c r="G346" s="107">
        <v>16610.196865006652</v>
      </c>
      <c r="H346" s="107">
        <v>16092.120676497834</v>
      </c>
      <c r="I346" s="107">
        <v>16610.555262307586</v>
      </c>
      <c r="J346" s="107">
        <v>16031.723446990021</v>
      </c>
      <c r="K346" s="107">
        <v>13508.912255016598</v>
      </c>
      <c r="L346" s="107">
        <v>14233.24618533421</v>
      </c>
      <c r="M346" s="107">
        <v>14216.585613462217</v>
      </c>
      <c r="N346" s="107">
        <v>13833.091230465407</v>
      </c>
      <c r="O346" s="107">
        <v>12994.752918001448</v>
      </c>
      <c r="P346" s="107">
        <v>12731.950301068506</v>
      </c>
      <c r="Q346" s="107">
        <v>12793.957203307631</v>
      </c>
      <c r="R346" s="107">
        <v>13065.936243158834</v>
      </c>
      <c r="S346" s="107">
        <v>13296.541925041451</v>
      </c>
      <c r="T346" s="107">
        <v>13481.003406481757</v>
      </c>
      <c r="U346" s="107">
        <v>13279.985839624709</v>
      </c>
      <c r="V346" s="107">
        <v>13246.129577803646</v>
      </c>
      <c r="W346" s="107">
        <v>13411.202158308375</v>
      </c>
      <c r="X346" s="107">
        <v>13431.515719436135</v>
      </c>
      <c r="Y346" s="107">
        <v>13456.179110513256</v>
      </c>
      <c r="Z346" s="107">
        <v>13548.925125114376</v>
      </c>
      <c r="AA346" s="107">
        <v>13666.780178732928</v>
      </c>
      <c r="AB346" s="107">
        <v>13825.611536273995</v>
      </c>
      <c r="AC346" s="107">
        <v>13894.09807739948</v>
      </c>
      <c r="AD346" s="107">
        <v>13900.591418691129</v>
      </c>
      <c r="AE346" s="107">
        <v>13824.5217615398</v>
      </c>
      <c r="AF346" s="107">
        <v>13656.742526117594</v>
      </c>
      <c r="AG346" s="107">
        <v>13600.798673971014</v>
      </c>
      <c r="AH346" s="107">
        <v>13465.571140200725</v>
      </c>
      <c r="AI346" s="107">
        <v>13433.51410555829</v>
      </c>
      <c r="AJ346" s="107">
        <v>13183.260959897649</v>
      </c>
      <c r="AK346" s="107">
        <v>12905.71702853743</v>
      </c>
      <c r="AL346" s="107">
        <v>12881.040995102341</v>
      </c>
      <c r="AM346" s="107">
        <v>12582.592509849019</v>
      </c>
      <c r="AN346" s="107">
        <v>12245.545381167327</v>
      </c>
      <c r="AO346" s="107">
        <v>11855.824125578365</v>
      </c>
      <c r="AP346" s="107">
        <v>11664.074487324044</v>
      </c>
      <c r="AQ346" s="107">
        <v>11628.380244893848</v>
      </c>
      <c r="AR346" s="107">
        <v>11363.712967118801</v>
      </c>
      <c r="AS346" s="107">
        <v>11209.446086192051</v>
      </c>
      <c r="AT346" s="107">
        <v>10942.807296655499</v>
      </c>
      <c r="AU346" s="107">
        <v>11058.168132034569</v>
      </c>
      <c r="AV346" s="107">
        <v>10857.423463158575</v>
      </c>
      <c r="AW346" s="107">
        <v>10345.424670434046</v>
      </c>
      <c r="AX346" s="107">
        <v>10292.090130831391</v>
      </c>
      <c r="AY346" s="107">
        <v>9870.1149353231394</v>
      </c>
      <c r="AZ346" s="107">
        <v>9458.746191190914</v>
      </c>
    </row>
    <row r="347" spans="1:52" ht="12" customHeight="1" x14ac:dyDescent="0.45">
      <c r="A347" s="96" t="s">
        <v>162</v>
      </c>
      <c r="B347" s="107">
        <v>0</v>
      </c>
      <c r="C347" s="107">
        <v>0</v>
      </c>
      <c r="D347" s="107">
        <v>0</v>
      </c>
      <c r="E347" s="107">
        <v>0</v>
      </c>
      <c r="F347" s="107">
        <v>0</v>
      </c>
      <c r="G347" s="107">
        <v>0</v>
      </c>
      <c r="H347" s="107">
        <v>0</v>
      </c>
      <c r="I347" s="107">
        <v>0</v>
      </c>
      <c r="J347" s="107">
        <v>0</v>
      </c>
      <c r="K347" s="107">
        <v>0</v>
      </c>
      <c r="L347" s="107">
        <v>0</v>
      </c>
      <c r="M347" s="107">
        <v>0</v>
      </c>
      <c r="N347" s="107">
        <v>0</v>
      </c>
      <c r="O347" s="107">
        <v>0</v>
      </c>
      <c r="P347" s="107">
        <v>0</v>
      </c>
      <c r="Q347" s="107">
        <v>0</v>
      </c>
      <c r="R347" s="107">
        <v>0</v>
      </c>
      <c r="S347" s="107">
        <v>0</v>
      </c>
      <c r="T347" s="107">
        <v>0</v>
      </c>
      <c r="U347" s="107">
        <v>0</v>
      </c>
      <c r="V347" s="107">
        <v>0</v>
      </c>
      <c r="W347" s="107">
        <v>0</v>
      </c>
      <c r="X347" s="107">
        <v>0</v>
      </c>
      <c r="Y347" s="107">
        <v>0</v>
      </c>
      <c r="Z347" s="107">
        <v>0</v>
      </c>
      <c r="AA347" s="107">
        <v>0</v>
      </c>
      <c r="AB347" s="107">
        <v>0</v>
      </c>
      <c r="AC347" s="107">
        <v>0</v>
      </c>
      <c r="AD347" s="107">
        <v>0</v>
      </c>
      <c r="AE347" s="107">
        <v>0</v>
      </c>
      <c r="AF347" s="107">
        <v>0</v>
      </c>
      <c r="AG347" s="107">
        <v>0</v>
      </c>
      <c r="AH347" s="107">
        <v>0</v>
      </c>
      <c r="AI347" s="107">
        <v>0</v>
      </c>
      <c r="AJ347" s="107">
        <v>0</v>
      </c>
      <c r="AK347" s="107">
        <v>0</v>
      </c>
      <c r="AL347" s="107">
        <v>0</v>
      </c>
      <c r="AM347" s="107">
        <v>0</v>
      </c>
      <c r="AN347" s="107">
        <v>0</v>
      </c>
      <c r="AO347" s="107">
        <v>0</v>
      </c>
      <c r="AP347" s="107">
        <v>0</v>
      </c>
      <c r="AQ347" s="107">
        <v>0</v>
      </c>
      <c r="AR347" s="107">
        <v>0</v>
      </c>
      <c r="AS347" s="107">
        <v>0</v>
      </c>
      <c r="AT347" s="107">
        <v>0</v>
      </c>
      <c r="AU347" s="107">
        <v>0</v>
      </c>
      <c r="AV347" s="107">
        <v>0</v>
      </c>
      <c r="AW347" s="107">
        <v>0</v>
      </c>
      <c r="AX347" s="107">
        <v>0</v>
      </c>
      <c r="AY347" s="107">
        <v>0</v>
      </c>
      <c r="AZ347" s="107">
        <v>0</v>
      </c>
    </row>
    <row r="348" spans="1:52" ht="12" customHeight="1" x14ac:dyDescent="0.45">
      <c r="A348" s="96" t="s">
        <v>163</v>
      </c>
      <c r="B348" s="107">
        <v>1450.4804464762728</v>
      </c>
      <c r="C348" s="107">
        <v>1457.237847751584</v>
      </c>
      <c r="D348" s="107">
        <v>1409.4957637210703</v>
      </c>
      <c r="E348" s="107">
        <v>1407.1764541643072</v>
      </c>
      <c r="F348" s="107">
        <v>1382.7891857211862</v>
      </c>
      <c r="G348" s="107">
        <v>1359.0177208453681</v>
      </c>
      <c r="H348" s="107">
        <v>1288.6206123570851</v>
      </c>
      <c r="I348" s="107">
        <v>1345.3395949504629</v>
      </c>
      <c r="J348" s="107">
        <v>1337.1327445668726</v>
      </c>
      <c r="K348" s="107">
        <v>1121.5086518573821</v>
      </c>
      <c r="L348" s="107">
        <v>1177.2603358783242</v>
      </c>
      <c r="M348" s="107">
        <v>1174.1353759100512</v>
      </c>
      <c r="N348" s="107">
        <v>1157.6160254929289</v>
      </c>
      <c r="O348" s="107">
        <v>1050.3661573664681</v>
      </c>
      <c r="P348" s="107">
        <v>1037.8788662238037</v>
      </c>
      <c r="Q348" s="107">
        <v>1050.4417967158106</v>
      </c>
      <c r="R348" s="107">
        <v>1067.1366107427064</v>
      </c>
      <c r="S348" s="107">
        <v>1070.6500086631675</v>
      </c>
      <c r="T348" s="107">
        <v>1046.551576492689</v>
      </c>
      <c r="U348" s="107">
        <v>1017.887810630645</v>
      </c>
      <c r="V348" s="107">
        <v>1007.6045970830893</v>
      </c>
      <c r="W348" s="107">
        <v>1011.5730631216243</v>
      </c>
      <c r="X348" s="107">
        <v>1007.5590055235739</v>
      </c>
      <c r="Y348" s="107">
        <v>1002.9682745999665</v>
      </c>
      <c r="Z348" s="107">
        <v>998.16718174795926</v>
      </c>
      <c r="AA348" s="107">
        <v>999.88523809234744</v>
      </c>
      <c r="AB348" s="107">
        <v>1005.6196304232841</v>
      </c>
      <c r="AC348" s="107">
        <v>1011.9074680187427</v>
      </c>
      <c r="AD348" s="107">
        <v>1015.4371419654892</v>
      </c>
      <c r="AE348" s="107">
        <v>1014.9413534329783</v>
      </c>
      <c r="AF348" s="107">
        <v>1008.8285277282079</v>
      </c>
      <c r="AG348" s="107">
        <v>1007.478750519724</v>
      </c>
      <c r="AH348" s="107">
        <v>995.34219552771606</v>
      </c>
      <c r="AI348" s="107">
        <v>995.85737655130652</v>
      </c>
      <c r="AJ348" s="107">
        <v>985.66241481932457</v>
      </c>
      <c r="AK348" s="107">
        <v>976.2119638927943</v>
      </c>
      <c r="AL348" s="107">
        <v>975.73463766563214</v>
      </c>
      <c r="AM348" s="107">
        <v>968.86811205487766</v>
      </c>
      <c r="AN348" s="107">
        <v>961.28512852605024</v>
      </c>
      <c r="AO348" s="107">
        <v>952.81895551480602</v>
      </c>
      <c r="AP348" s="107">
        <v>956.48334714210682</v>
      </c>
      <c r="AQ348" s="107">
        <v>961.63238682697227</v>
      </c>
      <c r="AR348" s="107">
        <v>965.67184964244689</v>
      </c>
      <c r="AS348" s="107">
        <v>966.63261294603285</v>
      </c>
      <c r="AT348" s="107">
        <v>964.02364748472178</v>
      </c>
      <c r="AU348" s="107">
        <v>963.14531470626491</v>
      </c>
      <c r="AV348" s="107">
        <v>957.62296995909605</v>
      </c>
      <c r="AW348" s="107">
        <v>944.436878720251</v>
      </c>
      <c r="AX348" s="107">
        <v>937.67795857304077</v>
      </c>
      <c r="AY348" s="107">
        <v>921.57789113818956</v>
      </c>
      <c r="AZ348" s="107">
        <v>899.42116727182895</v>
      </c>
    </row>
    <row r="349" spans="1:52" ht="12" customHeight="1" x14ac:dyDescent="0.45">
      <c r="A349" s="110" t="s">
        <v>166</v>
      </c>
      <c r="B349" s="111">
        <v>0</v>
      </c>
      <c r="C349" s="111">
        <v>0</v>
      </c>
      <c r="D349" s="111">
        <v>0</v>
      </c>
      <c r="E349" s="111">
        <v>0</v>
      </c>
      <c r="F349" s="111">
        <v>0</v>
      </c>
      <c r="G349" s="111">
        <v>0</v>
      </c>
      <c r="H349" s="111">
        <v>0</v>
      </c>
      <c r="I349" s="111">
        <v>0</v>
      </c>
      <c r="J349" s="111">
        <v>0</v>
      </c>
      <c r="K349" s="111">
        <v>0</v>
      </c>
      <c r="L349" s="111">
        <v>0</v>
      </c>
      <c r="M349" s="111">
        <v>0</v>
      </c>
      <c r="N349" s="111">
        <v>0</v>
      </c>
      <c r="O349" s="111">
        <v>0</v>
      </c>
      <c r="P349" s="111">
        <v>0</v>
      </c>
      <c r="Q349" s="111">
        <v>0</v>
      </c>
      <c r="R349" s="111">
        <v>0</v>
      </c>
      <c r="S349" s="111">
        <v>0</v>
      </c>
      <c r="T349" s="111">
        <v>0</v>
      </c>
      <c r="U349" s="111">
        <v>0</v>
      </c>
      <c r="V349" s="111">
        <v>0</v>
      </c>
      <c r="W349" s="111">
        <v>0</v>
      </c>
      <c r="X349" s="111">
        <v>0</v>
      </c>
      <c r="Y349" s="111">
        <v>0</v>
      </c>
      <c r="Z349" s="111">
        <v>0</v>
      </c>
      <c r="AA349" s="111">
        <v>0</v>
      </c>
      <c r="AB349" s="111">
        <v>0</v>
      </c>
      <c r="AC349" s="111">
        <v>0</v>
      </c>
      <c r="AD349" s="111">
        <v>0</v>
      </c>
      <c r="AE349" s="111">
        <v>0</v>
      </c>
      <c r="AF349" s="111">
        <v>0</v>
      </c>
      <c r="AG349" s="111">
        <v>0</v>
      </c>
      <c r="AH349" s="111">
        <v>0</v>
      </c>
      <c r="AI349" s="111">
        <v>0</v>
      </c>
      <c r="AJ349" s="111">
        <v>0</v>
      </c>
      <c r="AK349" s="111">
        <v>0</v>
      </c>
      <c r="AL349" s="111">
        <v>0</v>
      </c>
      <c r="AM349" s="111">
        <v>0</v>
      </c>
      <c r="AN349" s="111">
        <v>0</v>
      </c>
      <c r="AO349" s="111">
        <v>0</v>
      </c>
      <c r="AP349" s="111">
        <v>0</v>
      </c>
      <c r="AQ349" s="111">
        <v>0</v>
      </c>
      <c r="AR349" s="111">
        <v>0</v>
      </c>
      <c r="AS349" s="111">
        <v>0</v>
      </c>
      <c r="AT349" s="111">
        <v>0</v>
      </c>
      <c r="AU349" s="111">
        <v>0</v>
      </c>
      <c r="AV349" s="111">
        <v>0</v>
      </c>
      <c r="AW349" s="111">
        <v>0</v>
      </c>
      <c r="AX349" s="111">
        <v>0</v>
      </c>
      <c r="AY349" s="111">
        <v>0</v>
      </c>
      <c r="AZ349" s="111">
        <v>0</v>
      </c>
    </row>
    <row r="350" spans="1:52" ht="12" customHeight="1" x14ac:dyDescent="0.45">
      <c r="A350" s="112" t="s">
        <v>42</v>
      </c>
      <c r="B350" s="113">
        <v>4540.2226371334627</v>
      </c>
      <c r="C350" s="113">
        <v>4644.8165608248783</v>
      </c>
      <c r="D350" s="113">
        <v>4685.540266844303</v>
      </c>
      <c r="E350" s="113">
        <v>4646.628065190288</v>
      </c>
      <c r="F350" s="113">
        <v>4712.6925494520219</v>
      </c>
      <c r="G350" s="113">
        <v>4788.4674239991255</v>
      </c>
      <c r="H350" s="113">
        <v>4841.493944651188</v>
      </c>
      <c r="I350" s="113">
        <v>4893.6351030203077</v>
      </c>
      <c r="J350" s="113">
        <v>4684.7236709940553</v>
      </c>
      <c r="K350" s="113">
        <v>4014.7248135501063</v>
      </c>
      <c r="L350" s="113">
        <v>4186.0399494518169</v>
      </c>
      <c r="M350" s="113">
        <v>4340.1136394699315</v>
      </c>
      <c r="N350" s="113">
        <v>4140.9267138122432</v>
      </c>
      <c r="O350" s="113">
        <v>4110.0282817862044</v>
      </c>
      <c r="P350" s="113">
        <v>4130.8069734150049</v>
      </c>
      <c r="Q350" s="113">
        <v>4196.9085045370048</v>
      </c>
      <c r="R350" s="113">
        <v>4215.9467904475632</v>
      </c>
      <c r="S350" s="113">
        <v>4217.1917696221235</v>
      </c>
      <c r="T350" s="113">
        <v>4245.027321769353</v>
      </c>
      <c r="U350" s="113">
        <v>4247.311628439732</v>
      </c>
      <c r="V350" s="113">
        <v>4247.3756633445437</v>
      </c>
      <c r="W350" s="113">
        <v>4271.311187841332</v>
      </c>
      <c r="X350" s="113">
        <v>4314.8329290762713</v>
      </c>
      <c r="Y350" s="113">
        <v>4329.3292239106531</v>
      </c>
      <c r="Z350" s="113">
        <v>4343.4161520924617</v>
      </c>
      <c r="AA350" s="113">
        <v>4376.4154497424806</v>
      </c>
      <c r="AB350" s="113">
        <v>4422.9401648095863</v>
      </c>
      <c r="AC350" s="113">
        <v>4474.2195723777349</v>
      </c>
      <c r="AD350" s="113">
        <v>4523.4812334549879</v>
      </c>
      <c r="AE350" s="113">
        <v>4568.9814412623455</v>
      </c>
      <c r="AF350" s="113">
        <v>4606.3605481351633</v>
      </c>
      <c r="AG350" s="113">
        <v>4638.9570868504616</v>
      </c>
      <c r="AH350" s="113">
        <v>4672.1250665276539</v>
      </c>
      <c r="AI350" s="113">
        <v>4683.9214755023813</v>
      </c>
      <c r="AJ350" s="113">
        <v>4663.7028500567831</v>
      </c>
      <c r="AK350" s="113">
        <v>4635.9053915949817</v>
      </c>
      <c r="AL350" s="113">
        <v>4642.4688611399315</v>
      </c>
      <c r="AM350" s="113">
        <v>4592.592375831463</v>
      </c>
      <c r="AN350" s="113">
        <v>4525.9088583829016</v>
      </c>
      <c r="AO350" s="113">
        <v>4464.5637128365306</v>
      </c>
      <c r="AP350" s="113">
        <v>4418.9939979425399</v>
      </c>
      <c r="AQ350" s="113">
        <v>4424.0847879999164</v>
      </c>
      <c r="AR350" s="113">
        <v>4394.1249856083869</v>
      </c>
      <c r="AS350" s="113">
        <v>4367.5261971833133</v>
      </c>
      <c r="AT350" s="113">
        <v>4301.1134578978981</v>
      </c>
      <c r="AU350" s="113">
        <v>4322.0614998117171</v>
      </c>
      <c r="AV350" s="113">
        <v>4292.990209122534</v>
      </c>
      <c r="AW350" s="113">
        <v>4179.9685331062583</v>
      </c>
      <c r="AX350" s="113">
        <v>4190.6403524045554</v>
      </c>
      <c r="AY350" s="113">
        <v>4108.954731967212</v>
      </c>
      <c r="AZ350" s="113">
        <v>4041.6891028836762</v>
      </c>
    </row>
    <row r="351" spans="1:52" ht="12" customHeight="1" x14ac:dyDescent="0.45">
      <c r="A351" s="193"/>
      <c r="B351" s="193"/>
      <c r="C351" s="193"/>
      <c r="D351" s="193"/>
      <c r="E351" s="193"/>
      <c r="F351" s="193"/>
      <c r="G351" s="193"/>
      <c r="H351" s="193"/>
      <c r="I351" s="193"/>
      <c r="J351" s="193"/>
      <c r="K351" s="193"/>
      <c r="L351" s="193"/>
      <c r="M351" s="193"/>
      <c r="N351" s="193"/>
      <c r="O351" s="193"/>
      <c r="P351" s="193"/>
      <c r="Q351" s="193"/>
      <c r="R351" s="193"/>
      <c r="S351" s="193"/>
      <c r="T351" s="193"/>
      <c r="U351" s="193"/>
      <c r="V351" s="193"/>
      <c r="W351" s="193"/>
      <c r="X351" s="193"/>
      <c r="Y351" s="193"/>
      <c r="Z351" s="193"/>
      <c r="AA351" s="193"/>
      <c r="AB351" s="193"/>
      <c r="AC351" s="193"/>
      <c r="AD351" s="193"/>
      <c r="AE351" s="193"/>
      <c r="AF351" s="193"/>
      <c r="AG351" s="193"/>
      <c r="AH351" s="193"/>
      <c r="AI351" s="193"/>
      <c r="AJ351" s="193"/>
      <c r="AK351" s="193"/>
      <c r="AL351" s="193"/>
      <c r="AM351" s="193"/>
      <c r="AN351" s="193"/>
      <c r="AO351" s="193"/>
      <c r="AP351" s="193"/>
      <c r="AQ351" s="193"/>
      <c r="AR351" s="193"/>
      <c r="AS351" s="193"/>
      <c r="AT351" s="193"/>
      <c r="AU351" s="193"/>
      <c r="AV351" s="193"/>
      <c r="AW351" s="193"/>
      <c r="AX351" s="193"/>
      <c r="AY351" s="193"/>
      <c r="AZ351" s="193"/>
    </row>
    <row r="352" spans="1:52" ht="12" customHeight="1" x14ac:dyDescent="0.45">
      <c r="A352" s="138" t="s">
        <v>78</v>
      </c>
      <c r="B352" s="136"/>
      <c r="C352" s="136"/>
      <c r="D352" s="136"/>
      <c r="E352" s="136"/>
      <c r="F352" s="136"/>
      <c r="G352" s="136"/>
      <c r="H352" s="136"/>
      <c r="I352" s="136"/>
      <c r="J352" s="136"/>
      <c r="K352" s="136"/>
      <c r="L352" s="136"/>
      <c r="M352" s="136"/>
      <c r="N352" s="136"/>
      <c r="O352" s="136"/>
      <c r="P352" s="136"/>
      <c r="Q352" s="136"/>
      <c r="R352" s="136"/>
      <c r="S352" s="136"/>
      <c r="T352" s="136"/>
      <c r="U352" s="136"/>
      <c r="V352" s="136"/>
      <c r="W352" s="136"/>
      <c r="X352" s="136"/>
      <c r="Y352" s="136"/>
      <c r="Z352" s="136"/>
      <c r="AA352" s="136"/>
      <c r="AB352" s="136"/>
      <c r="AC352" s="136"/>
      <c r="AD352" s="136"/>
      <c r="AE352" s="136"/>
      <c r="AF352" s="136"/>
      <c r="AG352" s="136"/>
      <c r="AH352" s="136"/>
      <c r="AI352" s="136"/>
      <c r="AJ352" s="136"/>
      <c r="AK352" s="136"/>
      <c r="AL352" s="136"/>
      <c r="AM352" s="136"/>
      <c r="AN352" s="136"/>
      <c r="AO352" s="136"/>
      <c r="AP352" s="136"/>
      <c r="AQ352" s="136"/>
      <c r="AR352" s="136"/>
      <c r="AS352" s="136"/>
      <c r="AT352" s="136"/>
      <c r="AU352" s="136"/>
      <c r="AV352" s="136"/>
      <c r="AW352" s="136"/>
      <c r="AX352" s="136"/>
      <c r="AY352" s="136"/>
      <c r="AZ352" s="136"/>
    </row>
    <row r="353" spans="1:52" ht="12" customHeight="1" x14ac:dyDescent="0.45">
      <c r="A353" s="139" t="s">
        <v>132</v>
      </c>
      <c r="B353" s="92">
        <v>1</v>
      </c>
      <c r="C353" s="92">
        <v>1</v>
      </c>
      <c r="D353" s="92">
        <v>1</v>
      </c>
      <c r="E353" s="92">
        <v>1</v>
      </c>
      <c r="F353" s="92">
        <v>1</v>
      </c>
      <c r="G353" s="92">
        <v>1</v>
      </c>
      <c r="H353" s="92">
        <v>1</v>
      </c>
      <c r="I353" s="92">
        <v>1</v>
      </c>
      <c r="J353" s="92">
        <v>1</v>
      </c>
      <c r="K353" s="92">
        <v>1</v>
      </c>
      <c r="L353" s="92">
        <v>1</v>
      </c>
      <c r="M353" s="92">
        <v>1</v>
      </c>
      <c r="N353" s="92">
        <v>1</v>
      </c>
      <c r="O353" s="92">
        <v>1</v>
      </c>
      <c r="P353" s="92">
        <v>1</v>
      </c>
      <c r="Q353" s="92">
        <v>1</v>
      </c>
      <c r="R353" s="92">
        <v>1</v>
      </c>
      <c r="S353" s="92">
        <v>1</v>
      </c>
      <c r="T353" s="92">
        <v>1</v>
      </c>
      <c r="U353" s="92">
        <v>1</v>
      </c>
      <c r="V353" s="92">
        <v>1</v>
      </c>
      <c r="W353" s="92">
        <v>1</v>
      </c>
      <c r="X353" s="92">
        <v>1</v>
      </c>
      <c r="Y353" s="92">
        <v>1</v>
      </c>
      <c r="Z353" s="92">
        <v>1</v>
      </c>
      <c r="AA353" s="92">
        <v>1</v>
      </c>
      <c r="AB353" s="92">
        <v>1</v>
      </c>
      <c r="AC353" s="92">
        <v>1</v>
      </c>
      <c r="AD353" s="92">
        <v>1</v>
      </c>
      <c r="AE353" s="92">
        <v>1</v>
      </c>
      <c r="AF353" s="92">
        <v>1</v>
      </c>
      <c r="AG353" s="92">
        <v>1</v>
      </c>
      <c r="AH353" s="92">
        <v>1</v>
      </c>
      <c r="AI353" s="92">
        <v>1</v>
      </c>
      <c r="AJ353" s="92">
        <v>1</v>
      </c>
      <c r="AK353" s="92">
        <v>1</v>
      </c>
      <c r="AL353" s="92">
        <v>1</v>
      </c>
      <c r="AM353" s="92">
        <v>1</v>
      </c>
      <c r="AN353" s="92">
        <v>1</v>
      </c>
      <c r="AO353" s="92">
        <v>1</v>
      </c>
      <c r="AP353" s="92">
        <v>1</v>
      </c>
      <c r="AQ353" s="92">
        <v>1</v>
      </c>
      <c r="AR353" s="92">
        <v>1</v>
      </c>
      <c r="AS353" s="92">
        <v>1</v>
      </c>
      <c r="AT353" s="92">
        <v>1</v>
      </c>
      <c r="AU353" s="92">
        <v>1</v>
      </c>
      <c r="AV353" s="92">
        <v>1</v>
      </c>
      <c r="AW353" s="92">
        <v>1</v>
      </c>
      <c r="AX353" s="92">
        <v>1</v>
      </c>
      <c r="AY353" s="92">
        <v>1</v>
      </c>
      <c r="AZ353" s="92">
        <v>1</v>
      </c>
    </row>
    <row r="354" spans="1:52" ht="12" customHeight="1" x14ac:dyDescent="0.45">
      <c r="A354" s="69" t="s">
        <v>47</v>
      </c>
      <c r="B354" s="93">
        <v>0</v>
      </c>
      <c r="C354" s="93">
        <v>0</v>
      </c>
      <c r="D354" s="93">
        <v>0</v>
      </c>
      <c r="E354" s="93">
        <v>0</v>
      </c>
      <c r="F354" s="93">
        <v>0</v>
      </c>
      <c r="G354" s="93">
        <v>0</v>
      </c>
      <c r="H354" s="93">
        <v>0</v>
      </c>
      <c r="I354" s="93">
        <v>0</v>
      </c>
      <c r="J354" s="93">
        <v>0</v>
      </c>
      <c r="K354" s="93">
        <v>0</v>
      </c>
      <c r="L354" s="93">
        <v>0</v>
      </c>
      <c r="M354" s="93">
        <v>0</v>
      </c>
      <c r="N354" s="93">
        <v>0</v>
      </c>
      <c r="O354" s="93">
        <v>0</v>
      </c>
      <c r="P354" s="93">
        <v>0</v>
      </c>
      <c r="Q354" s="93">
        <v>0</v>
      </c>
      <c r="R354" s="93">
        <v>0</v>
      </c>
      <c r="S354" s="93">
        <v>0</v>
      </c>
      <c r="T354" s="93">
        <v>0</v>
      </c>
      <c r="U354" s="93">
        <v>0</v>
      </c>
      <c r="V354" s="93">
        <v>0</v>
      </c>
      <c r="W354" s="93">
        <v>0</v>
      </c>
      <c r="X354" s="93">
        <v>0</v>
      </c>
      <c r="Y354" s="93">
        <v>0</v>
      </c>
      <c r="Z354" s="93">
        <v>0</v>
      </c>
      <c r="AA354" s="93">
        <v>0</v>
      </c>
      <c r="AB354" s="93">
        <v>0</v>
      </c>
      <c r="AC354" s="93">
        <v>0</v>
      </c>
      <c r="AD354" s="93">
        <v>0</v>
      </c>
      <c r="AE354" s="93">
        <v>0</v>
      </c>
      <c r="AF354" s="93">
        <v>0</v>
      </c>
      <c r="AG354" s="93">
        <v>0</v>
      </c>
      <c r="AH354" s="93">
        <v>0</v>
      </c>
      <c r="AI354" s="93">
        <v>0</v>
      </c>
      <c r="AJ354" s="93">
        <v>0</v>
      </c>
      <c r="AK354" s="93">
        <v>0</v>
      </c>
      <c r="AL354" s="93">
        <v>0</v>
      </c>
      <c r="AM354" s="93">
        <v>0</v>
      </c>
      <c r="AN354" s="93">
        <v>0</v>
      </c>
      <c r="AO354" s="93">
        <v>0</v>
      </c>
      <c r="AP354" s="93">
        <v>0</v>
      </c>
      <c r="AQ354" s="93">
        <v>0</v>
      </c>
      <c r="AR354" s="93">
        <v>0</v>
      </c>
      <c r="AS354" s="93">
        <v>0</v>
      </c>
      <c r="AT354" s="93">
        <v>0</v>
      </c>
      <c r="AU354" s="93">
        <v>0</v>
      </c>
      <c r="AV354" s="93">
        <v>0</v>
      </c>
      <c r="AW354" s="93">
        <v>0</v>
      </c>
      <c r="AX354" s="93">
        <v>0</v>
      </c>
      <c r="AY354" s="93">
        <v>0</v>
      </c>
      <c r="AZ354" s="93">
        <v>0</v>
      </c>
    </row>
    <row r="355" spans="1:52" ht="12" customHeight="1" x14ac:dyDescent="0.45">
      <c r="A355" s="77" t="s">
        <v>48</v>
      </c>
      <c r="B355" s="94">
        <v>3.9389068118109724E-4</v>
      </c>
      <c r="C355" s="94">
        <v>4.0732873860164511E-4</v>
      </c>
      <c r="D355" s="94">
        <v>4.0572081896281996E-4</v>
      </c>
      <c r="E355" s="94">
        <v>3.9709409433969823E-4</v>
      </c>
      <c r="F355" s="94">
        <v>3.9700290352439959E-4</v>
      </c>
      <c r="G355" s="94">
        <v>3.9583777256192845E-4</v>
      </c>
      <c r="H355" s="94">
        <v>4.04895311002203E-4</v>
      </c>
      <c r="I355" s="94">
        <v>3.9343141272672722E-4</v>
      </c>
      <c r="J355" s="94">
        <v>3.6946611816217827E-4</v>
      </c>
      <c r="K355" s="94">
        <v>3.6593239849694461E-4</v>
      </c>
      <c r="L355" s="94">
        <v>3.4717400053545108E-4</v>
      </c>
      <c r="M355" s="94">
        <v>3.4759200609130739E-4</v>
      </c>
      <c r="N355" s="94">
        <v>3.3053096271841475E-4</v>
      </c>
      <c r="O355" s="94">
        <v>3.2310389848570341E-4</v>
      </c>
      <c r="P355" s="94">
        <v>3.0428560635119078E-4</v>
      </c>
      <c r="Q355" s="94">
        <v>3.1267573791885807E-4</v>
      </c>
      <c r="R355" s="94">
        <v>3.1407436599937107E-4</v>
      </c>
      <c r="S355" s="94">
        <v>3.1224954277194047E-4</v>
      </c>
      <c r="T355" s="94">
        <v>3.1053706492423575E-4</v>
      </c>
      <c r="U355" s="94">
        <v>3.0186832279887341E-4</v>
      </c>
      <c r="V355" s="94">
        <v>2.9833920476477052E-4</v>
      </c>
      <c r="W355" s="94">
        <v>2.9757958197873502E-4</v>
      </c>
      <c r="X355" s="94">
        <v>2.9729651932250466E-4</v>
      </c>
      <c r="Y355" s="94">
        <v>2.8980743244520231E-4</v>
      </c>
      <c r="Z355" s="94">
        <v>2.7283833493698837E-4</v>
      </c>
      <c r="AA355" s="94">
        <v>2.6595632989889631E-4</v>
      </c>
      <c r="AB355" s="94">
        <v>2.5751034559503801E-4</v>
      </c>
      <c r="AC355" s="94">
        <v>2.4368660745399217E-4</v>
      </c>
      <c r="AD355" s="94">
        <v>2.3369398365182621E-4</v>
      </c>
      <c r="AE355" s="94">
        <v>2.2121549604688226E-4</v>
      </c>
      <c r="AF355" s="94">
        <v>2.1142922536545401E-4</v>
      </c>
      <c r="AG355" s="94">
        <v>2.0241332049135665E-4</v>
      </c>
      <c r="AH355" s="94">
        <v>1.999274643116104E-4</v>
      </c>
      <c r="AI355" s="94">
        <v>2.001649513798197E-4</v>
      </c>
      <c r="AJ355" s="94">
        <v>2.0241073855606397E-4</v>
      </c>
      <c r="AK355" s="94">
        <v>2.0014499268861493E-4</v>
      </c>
      <c r="AL355" s="94">
        <v>2.0140099900319605E-4</v>
      </c>
      <c r="AM355" s="94">
        <v>2.0724927601679783E-4</v>
      </c>
      <c r="AN355" s="94">
        <v>2.1182637448166652E-4</v>
      </c>
      <c r="AO355" s="94">
        <v>2.1435711521321173E-4</v>
      </c>
      <c r="AP355" s="94">
        <v>2.2173345296978505E-4</v>
      </c>
      <c r="AQ355" s="94">
        <v>2.2313955607587699E-4</v>
      </c>
      <c r="AR355" s="94">
        <v>2.2781962449036478E-4</v>
      </c>
      <c r="AS355" s="94">
        <v>2.3258118823817476E-4</v>
      </c>
      <c r="AT355" s="94">
        <v>2.4336198048490438E-4</v>
      </c>
      <c r="AU355" s="94">
        <v>2.4407666862224278E-4</v>
      </c>
      <c r="AV355" s="94">
        <v>2.523673476378704E-4</v>
      </c>
      <c r="AW355" s="94">
        <v>2.832543014228418E-4</v>
      </c>
      <c r="AX355" s="94">
        <v>2.8318590072394848E-4</v>
      </c>
      <c r="AY355" s="94">
        <v>3.0804068598596881E-4</v>
      </c>
      <c r="AZ355" s="94">
        <v>3.2807732191009306E-4</v>
      </c>
    </row>
    <row r="356" spans="1:52" ht="12" customHeight="1" x14ac:dyDescent="0.45">
      <c r="A356" s="77" t="s">
        <v>51</v>
      </c>
      <c r="B356" s="94">
        <v>0</v>
      </c>
      <c r="C356" s="94">
        <v>0</v>
      </c>
      <c r="D356" s="94">
        <v>0</v>
      </c>
      <c r="E356" s="94">
        <v>0</v>
      </c>
      <c r="F356" s="94">
        <v>0</v>
      </c>
      <c r="G356" s="94">
        <v>0</v>
      </c>
      <c r="H356" s="94">
        <v>0</v>
      </c>
      <c r="I356" s="94">
        <v>0</v>
      </c>
      <c r="J356" s="94">
        <v>0</v>
      </c>
      <c r="K356" s="94">
        <v>0</v>
      </c>
      <c r="L356" s="94">
        <v>0</v>
      </c>
      <c r="M356" s="94">
        <v>0</v>
      </c>
      <c r="N356" s="94">
        <v>0</v>
      </c>
      <c r="O356" s="94">
        <v>0</v>
      </c>
      <c r="P356" s="94">
        <v>0</v>
      </c>
      <c r="Q356" s="94">
        <v>0</v>
      </c>
      <c r="R356" s="94">
        <v>0</v>
      </c>
      <c r="S356" s="94">
        <v>0</v>
      </c>
      <c r="T356" s="94">
        <v>0</v>
      </c>
      <c r="U356" s="94">
        <v>0</v>
      </c>
      <c r="V356" s="94">
        <v>0</v>
      </c>
      <c r="W356" s="94">
        <v>0</v>
      </c>
      <c r="X356" s="94">
        <v>0</v>
      </c>
      <c r="Y356" s="94">
        <v>0</v>
      </c>
      <c r="Z356" s="94">
        <v>0</v>
      </c>
      <c r="AA356" s="94">
        <v>0</v>
      </c>
      <c r="AB356" s="94">
        <v>0</v>
      </c>
      <c r="AC356" s="94">
        <v>0</v>
      </c>
      <c r="AD356" s="94">
        <v>0</v>
      </c>
      <c r="AE356" s="94">
        <v>0</v>
      </c>
      <c r="AF356" s="94">
        <v>0</v>
      </c>
      <c r="AG356" s="94">
        <v>0</v>
      </c>
      <c r="AH356" s="94">
        <v>0</v>
      </c>
      <c r="AI356" s="94">
        <v>0</v>
      </c>
      <c r="AJ356" s="94">
        <v>0</v>
      </c>
      <c r="AK356" s="94">
        <v>0</v>
      </c>
      <c r="AL356" s="94">
        <v>0</v>
      </c>
      <c r="AM356" s="94">
        <v>0</v>
      </c>
      <c r="AN356" s="94">
        <v>0</v>
      </c>
      <c r="AO356" s="94">
        <v>0</v>
      </c>
      <c r="AP356" s="94">
        <v>0</v>
      </c>
      <c r="AQ356" s="94">
        <v>0</v>
      </c>
      <c r="AR356" s="94">
        <v>0</v>
      </c>
      <c r="AS356" s="94">
        <v>0</v>
      </c>
      <c r="AT356" s="94">
        <v>0</v>
      </c>
      <c r="AU356" s="94">
        <v>0</v>
      </c>
      <c r="AV356" s="94">
        <v>0</v>
      </c>
      <c r="AW356" s="94">
        <v>0</v>
      </c>
      <c r="AX356" s="94">
        <v>0</v>
      </c>
      <c r="AY356" s="94">
        <v>0</v>
      </c>
      <c r="AZ356" s="94">
        <v>0</v>
      </c>
    </row>
    <row r="357" spans="1:52" ht="12" customHeight="1" x14ac:dyDescent="0.45">
      <c r="A357" s="77" t="s">
        <v>52</v>
      </c>
      <c r="B357" s="94">
        <v>0</v>
      </c>
      <c r="C357" s="94">
        <v>0</v>
      </c>
      <c r="D357" s="94">
        <v>0</v>
      </c>
      <c r="E357" s="94">
        <v>0</v>
      </c>
      <c r="F357" s="94">
        <v>0</v>
      </c>
      <c r="G357" s="94">
        <v>0</v>
      </c>
      <c r="H357" s="94">
        <v>0</v>
      </c>
      <c r="I357" s="94">
        <v>0</v>
      </c>
      <c r="J357" s="94">
        <v>0</v>
      </c>
      <c r="K357" s="94">
        <v>0</v>
      </c>
      <c r="L357" s="94">
        <v>0</v>
      </c>
      <c r="M357" s="94">
        <v>0</v>
      </c>
      <c r="N357" s="94">
        <v>0</v>
      </c>
      <c r="O357" s="94">
        <v>0</v>
      </c>
      <c r="P357" s="94">
        <v>0</v>
      </c>
      <c r="Q357" s="94">
        <v>0</v>
      </c>
      <c r="R357" s="94">
        <v>0</v>
      </c>
      <c r="S357" s="94">
        <v>0</v>
      </c>
      <c r="T357" s="94">
        <v>0</v>
      </c>
      <c r="U357" s="94">
        <v>0</v>
      </c>
      <c r="V357" s="94">
        <v>0</v>
      </c>
      <c r="W357" s="94">
        <v>0</v>
      </c>
      <c r="X357" s="94">
        <v>0</v>
      </c>
      <c r="Y357" s="94">
        <v>0</v>
      </c>
      <c r="Z357" s="94">
        <v>0</v>
      </c>
      <c r="AA357" s="94">
        <v>0</v>
      </c>
      <c r="AB357" s="94">
        <v>0</v>
      </c>
      <c r="AC357" s="94">
        <v>0</v>
      </c>
      <c r="AD357" s="94">
        <v>0</v>
      </c>
      <c r="AE357" s="94">
        <v>0</v>
      </c>
      <c r="AF357" s="94">
        <v>0</v>
      </c>
      <c r="AG357" s="94">
        <v>0</v>
      </c>
      <c r="AH357" s="94">
        <v>0</v>
      </c>
      <c r="AI357" s="94">
        <v>0</v>
      </c>
      <c r="AJ357" s="94">
        <v>0</v>
      </c>
      <c r="AK357" s="94">
        <v>0</v>
      </c>
      <c r="AL357" s="94">
        <v>0</v>
      </c>
      <c r="AM357" s="94">
        <v>0</v>
      </c>
      <c r="AN357" s="94">
        <v>0</v>
      </c>
      <c r="AO357" s="94">
        <v>0</v>
      </c>
      <c r="AP357" s="94">
        <v>0</v>
      </c>
      <c r="AQ357" s="94">
        <v>0</v>
      </c>
      <c r="AR357" s="94">
        <v>0</v>
      </c>
      <c r="AS357" s="94">
        <v>0</v>
      </c>
      <c r="AT357" s="94">
        <v>0</v>
      </c>
      <c r="AU357" s="94">
        <v>0</v>
      </c>
      <c r="AV357" s="94">
        <v>0</v>
      </c>
      <c r="AW357" s="94">
        <v>0</v>
      </c>
      <c r="AX357" s="94">
        <v>0</v>
      </c>
      <c r="AY357" s="94">
        <v>0</v>
      </c>
      <c r="AZ357" s="94">
        <v>0</v>
      </c>
    </row>
    <row r="358" spans="1:52" ht="12" customHeight="1" x14ac:dyDescent="0.45">
      <c r="A358" s="79" t="s">
        <v>53</v>
      </c>
      <c r="B358" s="95">
        <v>0</v>
      </c>
      <c r="C358" s="95">
        <v>0</v>
      </c>
      <c r="D358" s="95">
        <v>0</v>
      </c>
      <c r="E358" s="95">
        <v>0</v>
      </c>
      <c r="F358" s="95">
        <v>0</v>
      </c>
      <c r="G358" s="95">
        <v>0</v>
      </c>
      <c r="H358" s="95">
        <v>0</v>
      </c>
      <c r="I358" s="95">
        <v>0</v>
      </c>
      <c r="J358" s="95">
        <v>0</v>
      </c>
      <c r="K358" s="95">
        <v>0</v>
      </c>
      <c r="L358" s="95">
        <v>0</v>
      </c>
      <c r="M358" s="95">
        <v>0</v>
      </c>
      <c r="N358" s="95">
        <v>0</v>
      </c>
      <c r="O358" s="95">
        <v>0</v>
      </c>
      <c r="P358" s="95">
        <v>0</v>
      </c>
      <c r="Q358" s="95">
        <v>0</v>
      </c>
      <c r="R358" s="95">
        <v>0</v>
      </c>
      <c r="S358" s="95">
        <v>0</v>
      </c>
      <c r="T358" s="95">
        <v>0</v>
      </c>
      <c r="U358" s="95">
        <v>0</v>
      </c>
      <c r="V358" s="95">
        <v>0</v>
      </c>
      <c r="W358" s="95">
        <v>0</v>
      </c>
      <c r="X358" s="95">
        <v>0</v>
      </c>
      <c r="Y358" s="95">
        <v>0</v>
      </c>
      <c r="Z358" s="95">
        <v>0</v>
      </c>
      <c r="AA358" s="95">
        <v>0</v>
      </c>
      <c r="AB358" s="95">
        <v>0</v>
      </c>
      <c r="AC358" s="95">
        <v>0</v>
      </c>
      <c r="AD358" s="95">
        <v>0</v>
      </c>
      <c r="AE358" s="95">
        <v>0</v>
      </c>
      <c r="AF358" s="95">
        <v>0</v>
      </c>
      <c r="AG358" s="95">
        <v>0</v>
      </c>
      <c r="AH358" s="95">
        <v>0</v>
      </c>
      <c r="AI358" s="95">
        <v>0</v>
      </c>
      <c r="AJ358" s="95">
        <v>0</v>
      </c>
      <c r="AK358" s="95">
        <v>0</v>
      </c>
      <c r="AL358" s="95">
        <v>0</v>
      </c>
      <c r="AM358" s="95">
        <v>0</v>
      </c>
      <c r="AN358" s="95">
        <v>0</v>
      </c>
      <c r="AO358" s="95">
        <v>0</v>
      </c>
      <c r="AP358" s="95">
        <v>0</v>
      </c>
      <c r="AQ358" s="95">
        <v>0</v>
      </c>
      <c r="AR358" s="95">
        <v>0</v>
      </c>
      <c r="AS358" s="95">
        <v>0</v>
      </c>
      <c r="AT358" s="95">
        <v>0</v>
      </c>
      <c r="AU358" s="95">
        <v>0</v>
      </c>
      <c r="AV358" s="95">
        <v>0</v>
      </c>
      <c r="AW358" s="95">
        <v>0</v>
      </c>
      <c r="AX358" s="95">
        <v>0</v>
      </c>
      <c r="AY358" s="95">
        <v>0</v>
      </c>
      <c r="AZ358" s="95">
        <v>0</v>
      </c>
    </row>
    <row r="359" spans="1:52" ht="12" customHeight="1" x14ac:dyDescent="0.45">
      <c r="A359" s="96" t="s">
        <v>139</v>
      </c>
      <c r="B359" s="97">
        <v>0</v>
      </c>
      <c r="C359" s="97">
        <v>0</v>
      </c>
      <c r="D359" s="97">
        <v>0</v>
      </c>
      <c r="E359" s="97">
        <v>0</v>
      </c>
      <c r="F359" s="97">
        <v>0</v>
      </c>
      <c r="G359" s="97">
        <v>0</v>
      </c>
      <c r="H359" s="97">
        <v>0</v>
      </c>
      <c r="I359" s="97">
        <v>0</v>
      </c>
      <c r="J359" s="97">
        <v>0</v>
      </c>
      <c r="K359" s="97">
        <v>0</v>
      </c>
      <c r="L359" s="97">
        <v>0</v>
      </c>
      <c r="M359" s="97">
        <v>0</v>
      </c>
      <c r="N359" s="97">
        <v>0</v>
      </c>
      <c r="O359" s="97">
        <v>0</v>
      </c>
      <c r="P359" s="97">
        <v>0</v>
      </c>
      <c r="Q359" s="97">
        <v>0</v>
      </c>
      <c r="R359" s="97">
        <v>0</v>
      </c>
      <c r="S359" s="97">
        <v>0</v>
      </c>
      <c r="T359" s="97">
        <v>0</v>
      </c>
      <c r="U359" s="97">
        <v>0</v>
      </c>
      <c r="V359" s="97">
        <v>0</v>
      </c>
      <c r="W359" s="97">
        <v>0</v>
      </c>
      <c r="X359" s="97">
        <v>0</v>
      </c>
      <c r="Y359" s="97">
        <v>0</v>
      </c>
      <c r="Z359" s="97">
        <v>0</v>
      </c>
      <c r="AA359" s="97">
        <v>0</v>
      </c>
      <c r="AB359" s="97">
        <v>0</v>
      </c>
      <c r="AC359" s="97">
        <v>0</v>
      </c>
      <c r="AD359" s="97">
        <v>0</v>
      </c>
      <c r="AE359" s="97">
        <v>0</v>
      </c>
      <c r="AF359" s="97">
        <v>0</v>
      </c>
      <c r="AG359" s="97">
        <v>0</v>
      </c>
      <c r="AH359" s="97">
        <v>0</v>
      </c>
      <c r="AI359" s="97">
        <v>0</v>
      </c>
      <c r="AJ359" s="97">
        <v>0</v>
      </c>
      <c r="AK359" s="97">
        <v>0</v>
      </c>
      <c r="AL359" s="97">
        <v>0</v>
      </c>
      <c r="AM359" s="97">
        <v>0</v>
      </c>
      <c r="AN359" s="97">
        <v>0</v>
      </c>
      <c r="AO359" s="97">
        <v>0</v>
      </c>
      <c r="AP359" s="97">
        <v>0</v>
      </c>
      <c r="AQ359" s="97">
        <v>0</v>
      </c>
      <c r="AR359" s="97">
        <v>0</v>
      </c>
      <c r="AS359" s="97">
        <v>0</v>
      </c>
      <c r="AT359" s="97">
        <v>0</v>
      </c>
      <c r="AU359" s="97">
        <v>0</v>
      </c>
      <c r="AV359" s="97">
        <v>0</v>
      </c>
      <c r="AW359" s="97">
        <v>0</v>
      </c>
      <c r="AX359" s="97">
        <v>0</v>
      </c>
      <c r="AY359" s="97">
        <v>0</v>
      </c>
      <c r="AZ359" s="97">
        <v>0</v>
      </c>
    </row>
    <row r="360" spans="1:52" ht="12" customHeight="1" x14ac:dyDescent="0.45">
      <c r="A360" s="96" t="s">
        <v>140</v>
      </c>
      <c r="B360" s="97">
        <v>0.15242516383689175</v>
      </c>
      <c r="C360" s="97">
        <v>0.15044397416886635</v>
      </c>
      <c r="D360" s="97">
        <v>0.14912597351389206</v>
      </c>
      <c r="E360" s="97">
        <v>0.13934621595156971</v>
      </c>
      <c r="F360" s="97">
        <v>0.13729349824324569</v>
      </c>
      <c r="G360" s="97">
        <v>0.13672230304431995</v>
      </c>
      <c r="H360" s="97">
        <v>0.13840298931229503</v>
      </c>
      <c r="I360" s="97">
        <v>0.13958685429414905</v>
      </c>
      <c r="J360" s="97">
        <v>0.13986579807726754</v>
      </c>
      <c r="K360" s="97">
        <v>0.1397541128429686</v>
      </c>
      <c r="L360" s="97">
        <v>0.13323318001603623</v>
      </c>
      <c r="M360" s="97">
        <v>0.13324514274371765</v>
      </c>
      <c r="N360" s="97">
        <v>0.12498656882564936</v>
      </c>
      <c r="O360" s="97">
        <v>0.12345332677508614</v>
      </c>
      <c r="P360" s="97">
        <v>0.11792670687476381</v>
      </c>
      <c r="Q360" s="97">
        <v>0.12013731612476698</v>
      </c>
      <c r="R360" s="97">
        <v>0.1203792379509485</v>
      </c>
      <c r="S360" s="97">
        <v>0.11920326139246702</v>
      </c>
      <c r="T360" s="97">
        <v>0.11560178201505553</v>
      </c>
      <c r="U360" s="97">
        <v>0.11363908329510763</v>
      </c>
      <c r="V360" s="97">
        <v>0.11278654088751602</v>
      </c>
      <c r="W360" s="97">
        <v>0.11266729594650263</v>
      </c>
      <c r="X360" s="97">
        <v>0.11127490536915283</v>
      </c>
      <c r="Y360" s="97">
        <v>0.11078203357230902</v>
      </c>
      <c r="Z360" s="97">
        <v>0.11044347935697338</v>
      </c>
      <c r="AA360" s="97">
        <v>0.11025956596297252</v>
      </c>
      <c r="AB360" s="97">
        <v>0.11007538460016249</v>
      </c>
      <c r="AC360" s="97">
        <v>0.10989532502183179</v>
      </c>
      <c r="AD360" s="97">
        <v>0.10967065186173348</v>
      </c>
      <c r="AE360" s="97">
        <v>0.10908171250301157</v>
      </c>
      <c r="AF360" s="97">
        <v>0.10864924785529947</v>
      </c>
      <c r="AG360" s="97">
        <v>0.10844948580179445</v>
      </c>
      <c r="AH360" s="97">
        <v>0.10758187619734866</v>
      </c>
      <c r="AI360" s="97">
        <v>0.10708744728385759</v>
      </c>
      <c r="AJ360" s="97">
        <v>0.10634254231456496</v>
      </c>
      <c r="AK360" s="97">
        <v>0.10581974055505647</v>
      </c>
      <c r="AL360" s="97">
        <v>0.10540973985596291</v>
      </c>
      <c r="AM360" s="97">
        <v>0.10396187013708307</v>
      </c>
      <c r="AN360" s="97">
        <v>0.10291911798842639</v>
      </c>
      <c r="AO360" s="97">
        <v>0.10058724448836007</v>
      </c>
      <c r="AP360" s="97">
        <v>9.7023786198034145E-2</v>
      </c>
      <c r="AQ360" s="97">
        <v>9.117141105920458E-2</v>
      </c>
      <c r="AR360" s="97">
        <v>8.5963907112844962E-2</v>
      </c>
      <c r="AS360" s="97">
        <v>7.7660984088032514E-2</v>
      </c>
      <c r="AT360" s="97">
        <v>7.4911251789767971E-2</v>
      </c>
      <c r="AU360" s="97">
        <v>7.4593540650754755E-2</v>
      </c>
      <c r="AV360" s="97">
        <v>7.3995198460703654E-2</v>
      </c>
      <c r="AW360" s="97">
        <v>6.8449732450279507E-2</v>
      </c>
      <c r="AX360" s="97">
        <v>6.7892489884117613E-2</v>
      </c>
      <c r="AY360" s="97">
        <v>6.5701007609083983E-2</v>
      </c>
      <c r="AZ360" s="97">
        <v>6.286139729981767E-2</v>
      </c>
    </row>
    <row r="361" spans="1:52" ht="12" customHeight="1" x14ac:dyDescent="0.45">
      <c r="A361" s="96" t="s">
        <v>143</v>
      </c>
      <c r="B361" s="97">
        <v>0.210837455685598</v>
      </c>
      <c r="C361" s="97">
        <v>0.20894983187124358</v>
      </c>
      <c r="D361" s="97">
        <v>0.20693182299578233</v>
      </c>
      <c r="E361" s="97">
        <v>0.21281247248088436</v>
      </c>
      <c r="F361" s="97">
        <v>0.21409761633231419</v>
      </c>
      <c r="G361" s="97">
        <v>0.20665105998335601</v>
      </c>
      <c r="H361" s="97">
        <v>0.20857394506960691</v>
      </c>
      <c r="I361" s="97">
        <v>0.20310330407619445</v>
      </c>
      <c r="J361" s="97">
        <v>0.20414978291579966</v>
      </c>
      <c r="K361" s="97">
        <v>0.20324558852635122</v>
      </c>
      <c r="L361" s="97">
        <v>0.19959975216793918</v>
      </c>
      <c r="M361" s="97">
        <v>0.1989821669205456</v>
      </c>
      <c r="N361" s="97">
        <v>0.19224545510504903</v>
      </c>
      <c r="O361" s="97">
        <v>0.18645106566985126</v>
      </c>
      <c r="P361" s="97">
        <v>0.17913434920811711</v>
      </c>
      <c r="Q361" s="97">
        <v>0.18002723838338205</v>
      </c>
      <c r="R361" s="97">
        <v>0.17978504881913332</v>
      </c>
      <c r="S361" s="97">
        <v>0.17796761751465273</v>
      </c>
      <c r="T361" s="97">
        <v>0.17064013836295905</v>
      </c>
      <c r="U361" s="97">
        <v>0.16757737774078521</v>
      </c>
      <c r="V361" s="97">
        <v>0.16643114242047446</v>
      </c>
      <c r="W361" s="97">
        <v>0.1662279129578447</v>
      </c>
      <c r="X361" s="97">
        <v>0.16377650580509118</v>
      </c>
      <c r="Y361" s="97">
        <v>0.16314135153507428</v>
      </c>
      <c r="Z361" s="97">
        <v>0.16265523863677239</v>
      </c>
      <c r="AA361" s="97">
        <v>0.16236901794909406</v>
      </c>
      <c r="AB361" s="97">
        <v>0.16208285310418807</v>
      </c>
      <c r="AC361" s="97">
        <v>0.16179640602808767</v>
      </c>
      <c r="AD361" s="97">
        <v>0.16142326691321168</v>
      </c>
      <c r="AE361" s="97">
        <v>0.16036283694869036</v>
      </c>
      <c r="AF361" s="97">
        <v>0.15957353991294818</v>
      </c>
      <c r="AG361" s="97">
        <v>0.15928318190244528</v>
      </c>
      <c r="AH361" s="97">
        <v>0.15774932160649865</v>
      </c>
      <c r="AI361" s="97">
        <v>0.15697099093216255</v>
      </c>
      <c r="AJ361" s="97">
        <v>0.15579499711518091</v>
      </c>
      <c r="AK361" s="97">
        <v>0.15514411470656508</v>
      </c>
      <c r="AL361" s="97">
        <v>0.15478370016895024</v>
      </c>
      <c r="AM361" s="97">
        <v>0.15314195742917494</v>
      </c>
      <c r="AN361" s="97">
        <v>0.15209425205854959</v>
      </c>
      <c r="AO361" s="97">
        <v>0.14980513909965276</v>
      </c>
      <c r="AP361" s="97">
        <v>0.14609585453444748</v>
      </c>
      <c r="AQ361" s="97">
        <v>0.14089746873747797</v>
      </c>
      <c r="AR361" s="97">
        <v>0.1356293650998619</v>
      </c>
      <c r="AS361" s="97">
        <v>0.13015004274475594</v>
      </c>
      <c r="AT361" s="97">
        <v>0.12825265021050328</v>
      </c>
      <c r="AU361" s="97">
        <v>0.12804588186756768</v>
      </c>
      <c r="AV361" s="97">
        <v>0.12751476245974619</v>
      </c>
      <c r="AW361" s="97">
        <v>0.12305611101565762</v>
      </c>
      <c r="AX361" s="97">
        <v>0.1224855306091278</v>
      </c>
      <c r="AY361" s="97">
        <v>0.12016235242395158</v>
      </c>
      <c r="AZ361" s="97">
        <v>0.11686161674320548</v>
      </c>
    </row>
    <row r="362" spans="1:52" ht="12" customHeight="1" x14ac:dyDescent="0.45">
      <c r="A362" s="110" t="s">
        <v>146</v>
      </c>
      <c r="B362" s="114">
        <v>0</v>
      </c>
      <c r="C362" s="114">
        <v>0</v>
      </c>
      <c r="D362" s="114">
        <v>0</v>
      </c>
      <c r="E362" s="114">
        <v>0</v>
      </c>
      <c r="F362" s="114">
        <v>0</v>
      </c>
      <c r="G362" s="114">
        <v>0</v>
      </c>
      <c r="H362" s="114">
        <v>0</v>
      </c>
      <c r="I362" s="114">
        <v>0</v>
      </c>
      <c r="J362" s="114">
        <v>0</v>
      </c>
      <c r="K362" s="114">
        <v>0</v>
      </c>
      <c r="L362" s="114">
        <v>0</v>
      </c>
      <c r="M362" s="114">
        <v>0</v>
      </c>
      <c r="N362" s="114">
        <v>0</v>
      </c>
      <c r="O362" s="114">
        <v>0</v>
      </c>
      <c r="P362" s="114">
        <v>0</v>
      </c>
      <c r="Q362" s="114">
        <v>0</v>
      </c>
      <c r="R362" s="114">
        <v>0</v>
      </c>
      <c r="S362" s="114">
        <v>0</v>
      </c>
      <c r="T362" s="114">
        <v>0</v>
      </c>
      <c r="U362" s="114">
        <v>0</v>
      </c>
      <c r="V362" s="114">
        <v>0</v>
      </c>
      <c r="W362" s="114">
        <v>0</v>
      </c>
      <c r="X362" s="114">
        <v>0</v>
      </c>
      <c r="Y362" s="114">
        <v>0</v>
      </c>
      <c r="Z362" s="114">
        <v>0</v>
      </c>
      <c r="AA362" s="114">
        <v>0</v>
      </c>
      <c r="AB362" s="114">
        <v>0</v>
      </c>
      <c r="AC362" s="114">
        <v>0</v>
      </c>
      <c r="AD362" s="114">
        <v>0</v>
      </c>
      <c r="AE362" s="114">
        <v>0</v>
      </c>
      <c r="AF362" s="114">
        <v>0</v>
      </c>
      <c r="AG362" s="114">
        <v>0</v>
      </c>
      <c r="AH362" s="114">
        <v>0</v>
      </c>
      <c r="AI362" s="114">
        <v>0</v>
      </c>
      <c r="AJ362" s="114">
        <v>0</v>
      </c>
      <c r="AK362" s="114">
        <v>0</v>
      </c>
      <c r="AL362" s="114">
        <v>0</v>
      </c>
      <c r="AM362" s="114">
        <v>0</v>
      </c>
      <c r="AN362" s="114">
        <v>0</v>
      </c>
      <c r="AO362" s="114">
        <v>0</v>
      </c>
      <c r="AP362" s="114">
        <v>0</v>
      </c>
      <c r="AQ362" s="114">
        <v>0</v>
      </c>
      <c r="AR362" s="114">
        <v>0</v>
      </c>
      <c r="AS362" s="114">
        <v>0</v>
      </c>
      <c r="AT362" s="114">
        <v>0</v>
      </c>
      <c r="AU362" s="114">
        <v>0</v>
      </c>
      <c r="AV362" s="114">
        <v>0</v>
      </c>
      <c r="AW362" s="114">
        <v>0</v>
      </c>
      <c r="AX362" s="114">
        <v>0</v>
      </c>
      <c r="AY362" s="114">
        <v>0</v>
      </c>
      <c r="AZ362" s="114">
        <v>0</v>
      </c>
    </row>
    <row r="363" spans="1:52" ht="12" customHeight="1" x14ac:dyDescent="0.45">
      <c r="A363" s="112" t="s">
        <v>42</v>
      </c>
      <c r="B363" s="115">
        <v>0.63634348979632904</v>
      </c>
      <c r="C363" s="115">
        <v>0.64019886522128844</v>
      </c>
      <c r="D363" s="115">
        <v>0.64353648267136287</v>
      </c>
      <c r="E363" s="115">
        <v>0.64744421747320635</v>
      </c>
      <c r="F363" s="115">
        <v>0.64821188252091577</v>
      </c>
      <c r="G363" s="115">
        <v>0.65623079919976213</v>
      </c>
      <c r="H363" s="115">
        <v>0.65261817030709579</v>
      </c>
      <c r="I363" s="115">
        <v>0.6569164102169297</v>
      </c>
      <c r="J363" s="115">
        <v>0.65561495288877059</v>
      </c>
      <c r="K363" s="115">
        <v>0.6566343662321833</v>
      </c>
      <c r="L363" s="115">
        <v>0.66681989381548912</v>
      </c>
      <c r="M363" s="115">
        <v>0.66742509832964547</v>
      </c>
      <c r="N363" s="115">
        <v>0.68243744510658322</v>
      </c>
      <c r="O363" s="115">
        <v>0.68977250365657694</v>
      </c>
      <c r="P363" s="115">
        <v>0.70263465831076788</v>
      </c>
      <c r="Q363" s="115">
        <v>0.69952276975393213</v>
      </c>
      <c r="R363" s="115">
        <v>0.69952163886391872</v>
      </c>
      <c r="S363" s="115">
        <v>0.70251687155010845</v>
      </c>
      <c r="T363" s="115">
        <v>0.71344754255706122</v>
      </c>
      <c r="U363" s="115">
        <v>0.71848167064130819</v>
      </c>
      <c r="V363" s="115">
        <v>0.72048397748724469</v>
      </c>
      <c r="W363" s="115">
        <v>0.720807211513674</v>
      </c>
      <c r="X363" s="115">
        <v>0.72465129230643344</v>
      </c>
      <c r="Y363" s="115">
        <v>0.72578680746017143</v>
      </c>
      <c r="Z363" s="115">
        <v>0.72662844367131718</v>
      </c>
      <c r="AA363" s="115">
        <v>0.72710545975803453</v>
      </c>
      <c r="AB363" s="115">
        <v>0.72758425195005438</v>
      </c>
      <c r="AC363" s="115">
        <v>0.7280645823426265</v>
      </c>
      <c r="AD363" s="115">
        <v>0.72867238724140315</v>
      </c>
      <c r="AE363" s="115">
        <v>0.73033423505225126</v>
      </c>
      <c r="AF363" s="115">
        <v>0.73156578300638686</v>
      </c>
      <c r="AG363" s="115">
        <v>0.73206491897526893</v>
      </c>
      <c r="AH363" s="115">
        <v>0.73446887473184097</v>
      </c>
      <c r="AI363" s="115">
        <v>0.73574139683259998</v>
      </c>
      <c r="AJ363" s="115">
        <v>0.73766004983169808</v>
      </c>
      <c r="AK363" s="115">
        <v>0.73883599974568981</v>
      </c>
      <c r="AL363" s="115">
        <v>0.73960515897608359</v>
      </c>
      <c r="AM363" s="115">
        <v>0.74268892315772517</v>
      </c>
      <c r="AN363" s="115">
        <v>0.74477480357854242</v>
      </c>
      <c r="AO363" s="115">
        <v>0.74939325929677403</v>
      </c>
      <c r="AP363" s="115">
        <v>0.75665862581454857</v>
      </c>
      <c r="AQ363" s="115">
        <v>0.76770798064724144</v>
      </c>
      <c r="AR363" s="115">
        <v>0.77817890816280277</v>
      </c>
      <c r="AS363" s="115">
        <v>0.79195639197897338</v>
      </c>
      <c r="AT363" s="115">
        <v>0.79659273601924385</v>
      </c>
      <c r="AU363" s="115">
        <v>0.79711650081305541</v>
      </c>
      <c r="AV363" s="115">
        <v>0.79823767173191229</v>
      </c>
      <c r="AW363" s="115">
        <v>0.80821090223264014</v>
      </c>
      <c r="AX363" s="115">
        <v>0.80933879360603067</v>
      </c>
      <c r="AY363" s="115">
        <v>0.8138285992809785</v>
      </c>
      <c r="AZ363" s="115">
        <v>0.81994890863506675</v>
      </c>
    </row>
    <row r="364" spans="1:52" ht="12" customHeight="1" x14ac:dyDescent="0.45">
      <c r="A364" s="139" t="s">
        <v>133</v>
      </c>
      <c r="B364" s="92">
        <v>1</v>
      </c>
      <c r="C364" s="92">
        <v>1</v>
      </c>
      <c r="D364" s="92">
        <v>1</v>
      </c>
      <c r="E364" s="92">
        <v>1</v>
      </c>
      <c r="F364" s="92">
        <v>1</v>
      </c>
      <c r="G364" s="92">
        <v>1</v>
      </c>
      <c r="H364" s="92">
        <v>1</v>
      </c>
      <c r="I364" s="92">
        <v>1</v>
      </c>
      <c r="J364" s="92">
        <v>1</v>
      </c>
      <c r="K364" s="92">
        <v>1</v>
      </c>
      <c r="L364" s="92">
        <v>1</v>
      </c>
      <c r="M364" s="92">
        <v>1</v>
      </c>
      <c r="N364" s="92">
        <v>1</v>
      </c>
      <c r="O364" s="92">
        <v>1</v>
      </c>
      <c r="P364" s="92">
        <v>1</v>
      </c>
      <c r="Q364" s="92">
        <v>1</v>
      </c>
      <c r="R364" s="92">
        <v>1</v>
      </c>
      <c r="S364" s="92">
        <v>1</v>
      </c>
      <c r="T364" s="92">
        <v>1</v>
      </c>
      <c r="U364" s="92">
        <v>1</v>
      </c>
      <c r="V364" s="92">
        <v>1</v>
      </c>
      <c r="W364" s="92">
        <v>1</v>
      </c>
      <c r="X364" s="92">
        <v>1</v>
      </c>
      <c r="Y364" s="92">
        <v>1</v>
      </c>
      <c r="Z364" s="92">
        <v>1</v>
      </c>
      <c r="AA364" s="92">
        <v>1</v>
      </c>
      <c r="AB364" s="92">
        <v>1</v>
      </c>
      <c r="AC364" s="92">
        <v>1</v>
      </c>
      <c r="AD364" s="92">
        <v>1</v>
      </c>
      <c r="AE364" s="92">
        <v>1</v>
      </c>
      <c r="AF364" s="92">
        <v>1</v>
      </c>
      <c r="AG364" s="92">
        <v>1</v>
      </c>
      <c r="AH364" s="92">
        <v>1</v>
      </c>
      <c r="AI364" s="92">
        <v>1</v>
      </c>
      <c r="AJ364" s="92">
        <v>1</v>
      </c>
      <c r="AK364" s="92">
        <v>1</v>
      </c>
      <c r="AL364" s="92">
        <v>1</v>
      </c>
      <c r="AM364" s="92">
        <v>1</v>
      </c>
      <c r="AN364" s="92">
        <v>1</v>
      </c>
      <c r="AO364" s="92">
        <v>1</v>
      </c>
      <c r="AP364" s="92">
        <v>1</v>
      </c>
      <c r="AQ364" s="92">
        <v>1</v>
      </c>
      <c r="AR364" s="92">
        <v>1</v>
      </c>
      <c r="AS364" s="92">
        <v>1</v>
      </c>
      <c r="AT364" s="92">
        <v>1</v>
      </c>
      <c r="AU364" s="92">
        <v>1</v>
      </c>
      <c r="AV364" s="92">
        <v>1</v>
      </c>
      <c r="AW364" s="92">
        <v>1</v>
      </c>
      <c r="AX364" s="92">
        <v>1</v>
      </c>
      <c r="AY364" s="92">
        <v>1</v>
      </c>
      <c r="AZ364" s="92">
        <v>1</v>
      </c>
    </row>
    <row r="365" spans="1:52" ht="12" customHeight="1" x14ac:dyDescent="0.45">
      <c r="A365" s="69" t="s">
        <v>47</v>
      </c>
      <c r="B365" s="93">
        <v>0</v>
      </c>
      <c r="C365" s="93">
        <v>0</v>
      </c>
      <c r="D365" s="93">
        <v>0</v>
      </c>
      <c r="E365" s="93">
        <v>0</v>
      </c>
      <c r="F365" s="93">
        <v>0</v>
      </c>
      <c r="G365" s="93">
        <v>0</v>
      </c>
      <c r="H365" s="93">
        <v>0</v>
      </c>
      <c r="I365" s="93">
        <v>0</v>
      </c>
      <c r="J365" s="93">
        <v>0</v>
      </c>
      <c r="K365" s="93">
        <v>0</v>
      </c>
      <c r="L365" s="93">
        <v>0</v>
      </c>
      <c r="M365" s="93">
        <v>0</v>
      </c>
      <c r="N365" s="93">
        <v>0</v>
      </c>
      <c r="O365" s="93">
        <v>0</v>
      </c>
      <c r="P365" s="93">
        <v>0</v>
      </c>
      <c r="Q365" s="93">
        <v>0</v>
      </c>
      <c r="R365" s="93">
        <v>0</v>
      </c>
      <c r="S365" s="93">
        <v>0</v>
      </c>
      <c r="T365" s="93">
        <v>0</v>
      </c>
      <c r="U365" s="93">
        <v>0</v>
      </c>
      <c r="V365" s="93">
        <v>0</v>
      </c>
      <c r="W365" s="93">
        <v>0</v>
      </c>
      <c r="X365" s="93">
        <v>0</v>
      </c>
      <c r="Y365" s="93">
        <v>0</v>
      </c>
      <c r="Z365" s="93">
        <v>0</v>
      </c>
      <c r="AA365" s="93">
        <v>0</v>
      </c>
      <c r="AB365" s="93">
        <v>0</v>
      </c>
      <c r="AC365" s="93">
        <v>0</v>
      </c>
      <c r="AD365" s="93">
        <v>0</v>
      </c>
      <c r="AE365" s="93">
        <v>0</v>
      </c>
      <c r="AF365" s="93">
        <v>0</v>
      </c>
      <c r="AG365" s="93">
        <v>0</v>
      </c>
      <c r="AH365" s="93">
        <v>0</v>
      </c>
      <c r="AI365" s="93">
        <v>0</v>
      </c>
      <c r="AJ365" s="93">
        <v>0</v>
      </c>
      <c r="AK365" s="93">
        <v>0</v>
      </c>
      <c r="AL365" s="93">
        <v>0</v>
      </c>
      <c r="AM365" s="93">
        <v>0</v>
      </c>
      <c r="AN365" s="93">
        <v>0</v>
      </c>
      <c r="AO365" s="93">
        <v>0</v>
      </c>
      <c r="AP365" s="93">
        <v>0</v>
      </c>
      <c r="AQ365" s="93">
        <v>0</v>
      </c>
      <c r="AR365" s="93">
        <v>0</v>
      </c>
      <c r="AS365" s="93">
        <v>0</v>
      </c>
      <c r="AT365" s="93">
        <v>0</v>
      </c>
      <c r="AU365" s="93">
        <v>0</v>
      </c>
      <c r="AV365" s="93">
        <v>0</v>
      </c>
      <c r="AW365" s="93">
        <v>0</v>
      </c>
      <c r="AX365" s="93">
        <v>0</v>
      </c>
      <c r="AY365" s="93">
        <v>0</v>
      </c>
      <c r="AZ365" s="93">
        <v>0</v>
      </c>
    </row>
    <row r="366" spans="1:52" ht="12" customHeight="1" x14ac:dyDescent="0.45">
      <c r="A366" s="77" t="s">
        <v>48</v>
      </c>
      <c r="B366" s="94">
        <v>2.1559110096037227E-3</v>
      </c>
      <c r="C366" s="94">
        <v>2.3467630169004506E-3</v>
      </c>
      <c r="D366" s="94">
        <v>2.2057405335222683E-3</v>
      </c>
      <c r="E366" s="94">
        <v>2.3172630153349416E-3</v>
      </c>
      <c r="F366" s="94">
        <v>2.1955999093868726E-3</v>
      </c>
      <c r="G366" s="94">
        <v>2.3719981852148323E-3</v>
      </c>
      <c r="H366" s="94">
        <v>2.2505803857891735E-3</v>
      </c>
      <c r="I366" s="94">
        <v>2.1271246303699665E-3</v>
      </c>
      <c r="J366" s="94">
        <v>2.33637568493317E-3</v>
      </c>
      <c r="K366" s="94">
        <v>2.3446454099293893E-3</v>
      </c>
      <c r="L366" s="94">
        <v>2.3007243533508296E-3</v>
      </c>
      <c r="M366" s="94">
        <v>2.1930897979794677E-3</v>
      </c>
      <c r="N366" s="94">
        <v>2.181355010476112E-3</v>
      </c>
      <c r="O366" s="94">
        <v>2.2414386981100031E-3</v>
      </c>
      <c r="P366" s="94">
        <v>2.2141024251808817E-3</v>
      </c>
      <c r="Q366" s="94">
        <v>2.1858525800488634E-3</v>
      </c>
      <c r="R366" s="94">
        <v>2.1526022957681617E-3</v>
      </c>
      <c r="S366" s="94">
        <v>2.1446593184075101E-3</v>
      </c>
      <c r="T366" s="94">
        <v>2.1520469659651207E-3</v>
      </c>
      <c r="U366" s="94">
        <v>2.161921142607293E-3</v>
      </c>
      <c r="V366" s="94">
        <v>2.1233333324602302E-3</v>
      </c>
      <c r="W366" s="94">
        <v>2.0871755823315841E-3</v>
      </c>
      <c r="X366" s="94">
        <v>2.0650623011488046E-3</v>
      </c>
      <c r="Y366" s="94">
        <v>1.9519110327553212E-3</v>
      </c>
      <c r="Z366" s="94">
        <v>1.9152750106421507E-3</v>
      </c>
      <c r="AA366" s="94">
        <v>1.8001719990918593E-3</v>
      </c>
      <c r="AB366" s="94">
        <v>1.7937807265440457E-3</v>
      </c>
      <c r="AC366" s="94">
        <v>1.7724784969749244E-3</v>
      </c>
      <c r="AD366" s="94">
        <v>1.6996006245547208E-3</v>
      </c>
      <c r="AE366" s="94">
        <v>1.6934733401288513E-3</v>
      </c>
      <c r="AF366" s="94">
        <v>1.6734041606122167E-3</v>
      </c>
      <c r="AG366" s="94">
        <v>1.6311901878155511E-3</v>
      </c>
      <c r="AH366" s="94">
        <v>1.612525289942289E-3</v>
      </c>
      <c r="AI366" s="94">
        <v>1.5058683644679379E-3</v>
      </c>
      <c r="AJ366" s="94">
        <v>1.5036200158008246E-3</v>
      </c>
      <c r="AK366" s="94">
        <v>1.45079791685804E-3</v>
      </c>
      <c r="AL366" s="94">
        <v>1.4524612608326391E-3</v>
      </c>
      <c r="AM366" s="94">
        <v>1.4650060605358242E-3</v>
      </c>
      <c r="AN366" s="94">
        <v>1.4381328705759769E-3</v>
      </c>
      <c r="AO366" s="94">
        <v>1.4595307112162963E-3</v>
      </c>
      <c r="AP366" s="94">
        <v>1.4585772792364716E-3</v>
      </c>
      <c r="AQ366" s="94">
        <v>1.466249630677605E-3</v>
      </c>
      <c r="AR366" s="94">
        <v>1.4797757936051343E-3</v>
      </c>
      <c r="AS366" s="94">
        <v>1.4834030141822113E-3</v>
      </c>
      <c r="AT366" s="94">
        <v>1.5123119483748482E-3</v>
      </c>
      <c r="AU366" s="94">
        <v>1.5047419696827061E-3</v>
      </c>
      <c r="AV366" s="94">
        <v>1.5267252866479567E-3</v>
      </c>
      <c r="AW366" s="94">
        <v>1.6050311932906804E-3</v>
      </c>
      <c r="AX366" s="94">
        <v>1.6030957268660269E-3</v>
      </c>
      <c r="AY366" s="94">
        <v>1.6481519164808769E-3</v>
      </c>
      <c r="AZ366" s="94">
        <v>1.7038000937308359E-3</v>
      </c>
    </row>
    <row r="367" spans="1:52" ht="12" customHeight="1" x14ac:dyDescent="0.45">
      <c r="A367" s="77" t="s">
        <v>51</v>
      </c>
      <c r="B367" s="94">
        <v>0</v>
      </c>
      <c r="C367" s="94">
        <v>0</v>
      </c>
      <c r="D367" s="94">
        <v>0</v>
      </c>
      <c r="E367" s="94">
        <v>0</v>
      </c>
      <c r="F367" s="94">
        <v>0</v>
      </c>
      <c r="G367" s="94">
        <v>0</v>
      </c>
      <c r="H367" s="94">
        <v>0</v>
      </c>
      <c r="I367" s="94">
        <v>0</v>
      </c>
      <c r="J367" s="94">
        <v>0</v>
      </c>
      <c r="K367" s="94">
        <v>0</v>
      </c>
      <c r="L367" s="94">
        <v>0</v>
      </c>
      <c r="M367" s="94">
        <v>0</v>
      </c>
      <c r="N367" s="94">
        <v>0</v>
      </c>
      <c r="O367" s="94">
        <v>0</v>
      </c>
      <c r="P367" s="94">
        <v>0</v>
      </c>
      <c r="Q367" s="94">
        <v>0</v>
      </c>
      <c r="R367" s="94">
        <v>0</v>
      </c>
      <c r="S367" s="94">
        <v>0</v>
      </c>
      <c r="T367" s="94">
        <v>0</v>
      </c>
      <c r="U367" s="94">
        <v>0</v>
      </c>
      <c r="V367" s="94">
        <v>0</v>
      </c>
      <c r="W367" s="94">
        <v>0</v>
      </c>
      <c r="X367" s="94">
        <v>0</v>
      </c>
      <c r="Y367" s="94">
        <v>0</v>
      </c>
      <c r="Z367" s="94">
        <v>0</v>
      </c>
      <c r="AA367" s="94">
        <v>0</v>
      </c>
      <c r="AB367" s="94">
        <v>0</v>
      </c>
      <c r="AC367" s="94">
        <v>0</v>
      </c>
      <c r="AD367" s="94">
        <v>0</v>
      </c>
      <c r="AE367" s="94">
        <v>0</v>
      </c>
      <c r="AF367" s="94">
        <v>0</v>
      </c>
      <c r="AG367" s="94">
        <v>0</v>
      </c>
      <c r="AH367" s="94">
        <v>0</v>
      </c>
      <c r="AI367" s="94">
        <v>0</v>
      </c>
      <c r="AJ367" s="94">
        <v>0</v>
      </c>
      <c r="AK367" s="94">
        <v>0</v>
      </c>
      <c r="AL367" s="94">
        <v>0</v>
      </c>
      <c r="AM367" s="94">
        <v>0</v>
      </c>
      <c r="AN367" s="94">
        <v>0</v>
      </c>
      <c r="AO367" s="94">
        <v>0</v>
      </c>
      <c r="AP367" s="94">
        <v>0</v>
      </c>
      <c r="AQ367" s="94">
        <v>0</v>
      </c>
      <c r="AR367" s="94">
        <v>0</v>
      </c>
      <c r="AS367" s="94">
        <v>0</v>
      </c>
      <c r="AT367" s="94">
        <v>0</v>
      </c>
      <c r="AU367" s="94">
        <v>0</v>
      </c>
      <c r="AV367" s="94">
        <v>0</v>
      </c>
      <c r="AW367" s="94">
        <v>0</v>
      </c>
      <c r="AX367" s="94">
        <v>0</v>
      </c>
      <c r="AY367" s="94">
        <v>0</v>
      </c>
      <c r="AZ367" s="94">
        <v>0</v>
      </c>
    </row>
    <row r="368" spans="1:52" ht="12" customHeight="1" x14ac:dyDescent="0.45">
      <c r="A368" s="77" t="s">
        <v>52</v>
      </c>
      <c r="B368" s="94">
        <v>0</v>
      </c>
      <c r="C368" s="94">
        <v>0</v>
      </c>
      <c r="D368" s="94">
        <v>0</v>
      </c>
      <c r="E368" s="94">
        <v>0</v>
      </c>
      <c r="F368" s="94">
        <v>0</v>
      </c>
      <c r="G368" s="94">
        <v>0</v>
      </c>
      <c r="H368" s="94">
        <v>0</v>
      </c>
      <c r="I368" s="94">
        <v>0</v>
      </c>
      <c r="J368" s="94">
        <v>0</v>
      </c>
      <c r="K368" s="94">
        <v>0</v>
      </c>
      <c r="L368" s="94">
        <v>0</v>
      </c>
      <c r="M368" s="94">
        <v>0</v>
      </c>
      <c r="N368" s="94">
        <v>0</v>
      </c>
      <c r="O368" s="94">
        <v>0</v>
      </c>
      <c r="P368" s="94">
        <v>0</v>
      </c>
      <c r="Q368" s="94">
        <v>0</v>
      </c>
      <c r="R368" s="94">
        <v>0</v>
      </c>
      <c r="S368" s="94">
        <v>0</v>
      </c>
      <c r="T368" s="94">
        <v>0</v>
      </c>
      <c r="U368" s="94">
        <v>0</v>
      </c>
      <c r="V368" s="94">
        <v>0</v>
      </c>
      <c r="W368" s="94">
        <v>0</v>
      </c>
      <c r="X368" s="94">
        <v>0</v>
      </c>
      <c r="Y368" s="94">
        <v>0</v>
      </c>
      <c r="Z368" s="94">
        <v>0</v>
      </c>
      <c r="AA368" s="94">
        <v>0</v>
      </c>
      <c r="AB368" s="94">
        <v>0</v>
      </c>
      <c r="AC368" s="94">
        <v>0</v>
      </c>
      <c r="AD368" s="94">
        <v>0</v>
      </c>
      <c r="AE368" s="94">
        <v>0</v>
      </c>
      <c r="AF368" s="94">
        <v>0</v>
      </c>
      <c r="AG368" s="94">
        <v>0</v>
      </c>
      <c r="AH368" s="94">
        <v>0</v>
      </c>
      <c r="AI368" s="94">
        <v>0</v>
      </c>
      <c r="AJ368" s="94">
        <v>0</v>
      </c>
      <c r="AK368" s="94">
        <v>0</v>
      </c>
      <c r="AL368" s="94">
        <v>0</v>
      </c>
      <c r="AM368" s="94">
        <v>0</v>
      </c>
      <c r="AN368" s="94">
        <v>0</v>
      </c>
      <c r="AO368" s="94">
        <v>0</v>
      </c>
      <c r="AP368" s="94">
        <v>0</v>
      </c>
      <c r="AQ368" s="94">
        <v>0</v>
      </c>
      <c r="AR368" s="94">
        <v>0</v>
      </c>
      <c r="AS368" s="94">
        <v>0</v>
      </c>
      <c r="AT368" s="94">
        <v>0</v>
      </c>
      <c r="AU368" s="94">
        <v>0</v>
      </c>
      <c r="AV368" s="94">
        <v>0</v>
      </c>
      <c r="AW368" s="94">
        <v>0</v>
      </c>
      <c r="AX368" s="94">
        <v>0</v>
      </c>
      <c r="AY368" s="94">
        <v>0</v>
      </c>
      <c r="AZ368" s="94">
        <v>0</v>
      </c>
    </row>
    <row r="369" spans="1:52" ht="12" customHeight="1" x14ac:dyDescent="0.45">
      <c r="A369" s="79" t="s">
        <v>53</v>
      </c>
      <c r="B369" s="95">
        <v>0</v>
      </c>
      <c r="C369" s="95">
        <v>0</v>
      </c>
      <c r="D369" s="95">
        <v>0</v>
      </c>
      <c r="E369" s="95">
        <v>0</v>
      </c>
      <c r="F369" s="95">
        <v>0</v>
      </c>
      <c r="G369" s="95">
        <v>0</v>
      </c>
      <c r="H369" s="95">
        <v>0</v>
      </c>
      <c r="I369" s="95">
        <v>0</v>
      </c>
      <c r="J369" s="95">
        <v>0</v>
      </c>
      <c r="K369" s="95">
        <v>0</v>
      </c>
      <c r="L369" s="95">
        <v>0</v>
      </c>
      <c r="M369" s="95">
        <v>0</v>
      </c>
      <c r="N369" s="95">
        <v>0</v>
      </c>
      <c r="O369" s="95">
        <v>0</v>
      </c>
      <c r="P369" s="95">
        <v>0</v>
      </c>
      <c r="Q369" s="95">
        <v>0</v>
      </c>
      <c r="R369" s="95">
        <v>0</v>
      </c>
      <c r="S369" s="95">
        <v>0</v>
      </c>
      <c r="T369" s="95">
        <v>0</v>
      </c>
      <c r="U369" s="95">
        <v>0</v>
      </c>
      <c r="V369" s="95">
        <v>0</v>
      </c>
      <c r="W369" s="95">
        <v>0</v>
      </c>
      <c r="X369" s="95">
        <v>0</v>
      </c>
      <c r="Y369" s="95">
        <v>0</v>
      </c>
      <c r="Z369" s="95">
        <v>0</v>
      </c>
      <c r="AA369" s="95">
        <v>0</v>
      </c>
      <c r="AB369" s="95">
        <v>0</v>
      </c>
      <c r="AC369" s="95">
        <v>0</v>
      </c>
      <c r="AD369" s="95">
        <v>0</v>
      </c>
      <c r="AE369" s="95">
        <v>0</v>
      </c>
      <c r="AF369" s="95">
        <v>0</v>
      </c>
      <c r="AG369" s="95">
        <v>0</v>
      </c>
      <c r="AH369" s="95">
        <v>0</v>
      </c>
      <c r="AI369" s="95">
        <v>0</v>
      </c>
      <c r="AJ369" s="95">
        <v>0</v>
      </c>
      <c r="AK369" s="95">
        <v>0</v>
      </c>
      <c r="AL369" s="95">
        <v>0</v>
      </c>
      <c r="AM369" s="95">
        <v>0</v>
      </c>
      <c r="AN369" s="95">
        <v>0</v>
      </c>
      <c r="AO369" s="95">
        <v>0</v>
      </c>
      <c r="AP369" s="95">
        <v>0</v>
      </c>
      <c r="AQ369" s="95">
        <v>0</v>
      </c>
      <c r="AR369" s="95">
        <v>0</v>
      </c>
      <c r="AS369" s="95">
        <v>0</v>
      </c>
      <c r="AT369" s="95">
        <v>0</v>
      </c>
      <c r="AU369" s="95">
        <v>0</v>
      </c>
      <c r="AV369" s="95">
        <v>0</v>
      </c>
      <c r="AW369" s="95">
        <v>0</v>
      </c>
      <c r="AX369" s="95">
        <v>0</v>
      </c>
      <c r="AY369" s="95">
        <v>0</v>
      </c>
      <c r="AZ369" s="95">
        <v>0</v>
      </c>
    </row>
    <row r="370" spans="1:52" ht="12" customHeight="1" x14ac:dyDescent="0.45">
      <c r="A370" s="96" t="s">
        <v>147</v>
      </c>
      <c r="B370" s="97">
        <v>0</v>
      </c>
      <c r="C370" s="97">
        <v>0</v>
      </c>
      <c r="D370" s="97">
        <v>0</v>
      </c>
      <c r="E370" s="97">
        <v>0</v>
      </c>
      <c r="F370" s="97">
        <v>0</v>
      </c>
      <c r="G370" s="97">
        <v>0</v>
      </c>
      <c r="H370" s="97">
        <v>0</v>
      </c>
      <c r="I370" s="97">
        <v>0</v>
      </c>
      <c r="J370" s="97">
        <v>0</v>
      </c>
      <c r="K370" s="97">
        <v>0</v>
      </c>
      <c r="L370" s="97">
        <v>0</v>
      </c>
      <c r="M370" s="97">
        <v>0</v>
      </c>
      <c r="N370" s="97">
        <v>0</v>
      </c>
      <c r="O370" s="97">
        <v>0</v>
      </c>
      <c r="P370" s="97">
        <v>0</v>
      </c>
      <c r="Q370" s="97">
        <v>0</v>
      </c>
      <c r="R370" s="97">
        <v>0</v>
      </c>
      <c r="S370" s="97">
        <v>0</v>
      </c>
      <c r="T370" s="97">
        <v>0</v>
      </c>
      <c r="U370" s="97">
        <v>0</v>
      </c>
      <c r="V370" s="97">
        <v>0</v>
      </c>
      <c r="W370" s="97">
        <v>0</v>
      </c>
      <c r="X370" s="97">
        <v>0</v>
      </c>
      <c r="Y370" s="97">
        <v>0</v>
      </c>
      <c r="Z370" s="97">
        <v>0</v>
      </c>
      <c r="AA370" s="97">
        <v>0</v>
      </c>
      <c r="AB370" s="97">
        <v>0</v>
      </c>
      <c r="AC370" s="97">
        <v>0</v>
      </c>
      <c r="AD370" s="97">
        <v>0</v>
      </c>
      <c r="AE370" s="97">
        <v>0</v>
      </c>
      <c r="AF370" s="97">
        <v>0</v>
      </c>
      <c r="AG370" s="97">
        <v>0</v>
      </c>
      <c r="AH370" s="97">
        <v>0</v>
      </c>
      <c r="AI370" s="97">
        <v>0</v>
      </c>
      <c r="AJ370" s="97">
        <v>0</v>
      </c>
      <c r="AK370" s="97">
        <v>0</v>
      </c>
      <c r="AL370" s="97">
        <v>0</v>
      </c>
      <c r="AM370" s="97">
        <v>0</v>
      </c>
      <c r="AN370" s="97">
        <v>0</v>
      </c>
      <c r="AO370" s="97">
        <v>0</v>
      </c>
      <c r="AP370" s="97">
        <v>0</v>
      </c>
      <c r="AQ370" s="97">
        <v>0</v>
      </c>
      <c r="AR370" s="97">
        <v>0</v>
      </c>
      <c r="AS370" s="97">
        <v>0</v>
      </c>
      <c r="AT370" s="97">
        <v>0</v>
      </c>
      <c r="AU370" s="97">
        <v>0</v>
      </c>
      <c r="AV370" s="97">
        <v>0</v>
      </c>
      <c r="AW370" s="97">
        <v>0</v>
      </c>
      <c r="AX370" s="97">
        <v>0</v>
      </c>
      <c r="AY370" s="97">
        <v>0</v>
      </c>
      <c r="AZ370" s="97">
        <v>0</v>
      </c>
    </row>
    <row r="371" spans="1:52" ht="12" customHeight="1" x14ac:dyDescent="0.45">
      <c r="A371" s="96" t="s">
        <v>148</v>
      </c>
      <c r="B371" s="97">
        <v>0.13035339858977998</v>
      </c>
      <c r="C371" s="97">
        <v>0.13590162735063371</v>
      </c>
      <c r="D371" s="97">
        <v>0.12825486847823805</v>
      </c>
      <c r="E371" s="97">
        <v>0.13219326458999489</v>
      </c>
      <c r="F371" s="97">
        <v>0.12521589546457851</v>
      </c>
      <c r="G371" s="97">
        <v>0.13086572739483704</v>
      </c>
      <c r="H371" s="97">
        <v>0.12135127214097445</v>
      </c>
      <c r="I371" s="97">
        <v>0.11804167470562255</v>
      </c>
      <c r="J371" s="97">
        <v>0.13157908643096966</v>
      </c>
      <c r="K371" s="97">
        <v>0.13225551340929656</v>
      </c>
      <c r="L371" s="97">
        <v>0.13185666351346881</v>
      </c>
      <c r="M371" s="97">
        <v>0.12730897609843408</v>
      </c>
      <c r="N371" s="97">
        <v>0.12579539882633151</v>
      </c>
      <c r="O371" s="97">
        <v>0.13243829398431226</v>
      </c>
      <c r="P371" s="97">
        <v>0.12972987920833995</v>
      </c>
      <c r="Q371" s="97">
        <v>0.1257286564978963</v>
      </c>
      <c r="R371" s="97">
        <v>0.12460294804213286</v>
      </c>
      <c r="S371" s="97">
        <v>0.12463271463736537</v>
      </c>
      <c r="T371" s="97">
        <v>0.12470425384782567</v>
      </c>
      <c r="U371" s="97">
        <v>0.12416536072004541</v>
      </c>
      <c r="V371" s="97">
        <v>0.12377804826825667</v>
      </c>
      <c r="W371" s="97">
        <v>0.12354633598267799</v>
      </c>
      <c r="X371" s="97">
        <v>0.12294786794404927</v>
      </c>
      <c r="Y371" s="97">
        <v>0.12365857428198446</v>
      </c>
      <c r="Z371" s="97">
        <v>0.12319316151919939</v>
      </c>
      <c r="AA371" s="97">
        <v>0.12272537029057563</v>
      </c>
      <c r="AB371" s="97">
        <v>0.12229627581325872</v>
      </c>
      <c r="AC371" s="97">
        <v>0.12147480326363042</v>
      </c>
      <c r="AD371" s="97">
        <v>0.11846392632312552</v>
      </c>
      <c r="AE371" s="97">
        <v>0.11808757636711113</v>
      </c>
      <c r="AF371" s="97">
        <v>0.11604593283893341</v>
      </c>
      <c r="AG371" s="97">
        <v>0.11510436333088321</v>
      </c>
      <c r="AH371" s="97">
        <v>0.1132334737494104</v>
      </c>
      <c r="AI371" s="97">
        <v>0.10993033841101854</v>
      </c>
      <c r="AJ371" s="97">
        <v>0.10969554472402979</v>
      </c>
      <c r="AK371" s="97">
        <v>0.10962242179711315</v>
      </c>
      <c r="AL371" s="97">
        <v>0.10989640233831213</v>
      </c>
      <c r="AM371" s="97">
        <v>0.1113108538942809</v>
      </c>
      <c r="AN371" s="97">
        <v>0.11315814278512676</v>
      </c>
      <c r="AO371" s="97">
        <v>0.11434667350282687</v>
      </c>
      <c r="AP371" s="97">
        <v>0.11587049874121304</v>
      </c>
      <c r="AQ371" s="97">
        <v>0.11527922205265304</v>
      </c>
      <c r="AR371" s="97">
        <v>0.11430285091337539</v>
      </c>
      <c r="AS371" s="97">
        <v>0.11086917104612809</v>
      </c>
      <c r="AT371" s="97">
        <v>0.11085832715303295</v>
      </c>
      <c r="AU371" s="97">
        <v>0.10531691846839279</v>
      </c>
      <c r="AV371" s="97">
        <v>0.10530896534823218</v>
      </c>
      <c r="AW371" s="97">
        <v>0.10604805271983263</v>
      </c>
      <c r="AX371" s="97">
        <v>9.7206495070784854E-2</v>
      </c>
      <c r="AY371" s="97">
        <v>9.8232933943287373E-2</v>
      </c>
      <c r="AZ371" s="97">
        <v>9.5173214803605286E-2</v>
      </c>
    </row>
    <row r="372" spans="1:52" ht="12" customHeight="1" x14ac:dyDescent="0.45">
      <c r="A372" s="96" t="s">
        <v>152</v>
      </c>
      <c r="B372" s="97">
        <v>0.48989809190298145</v>
      </c>
      <c r="C372" s="97">
        <v>0.4949500401174613</v>
      </c>
      <c r="D372" s="97">
        <v>0.49005990701626734</v>
      </c>
      <c r="E372" s="97">
        <v>0.50409990377835145</v>
      </c>
      <c r="F372" s="97">
        <v>0.49813120465901939</v>
      </c>
      <c r="G372" s="97">
        <v>0.50528868676541838</v>
      </c>
      <c r="H372" s="97">
        <v>0.4741809564578392</v>
      </c>
      <c r="I372" s="97">
        <v>0.50281415826494524</v>
      </c>
      <c r="J372" s="97">
        <v>0.52968676660428993</v>
      </c>
      <c r="K372" s="97">
        <v>0.53262436382783573</v>
      </c>
      <c r="L372" s="97">
        <v>0.54336889786071985</v>
      </c>
      <c r="M372" s="97">
        <v>0.54170299616861717</v>
      </c>
      <c r="N372" s="97">
        <v>0.55752718207229557</v>
      </c>
      <c r="O372" s="97">
        <v>0.56122423013351541</v>
      </c>
      <c r="P372" s="97">
        <v>0.57132179759417723</v>
      </c>
      <c r="Q372" s="97">
        <v>0.57578783147483814</v>
      </c>
      <c r="R372" s="97">
        <v>0.57019704334441257</v>
      </c>
      <c r="S372" s="97">
        <v>0.56547420482302313</v>
      </c>
      <c r="T372" s="97">
        <v>0.55835571048177457</v>
      </c>
      <c r="U372" s="97">
        <v>0.55329712134016373</v>
      </c>
      <c r="V372" s="97">
        <v>0.5512157894871712</v>
      </c>
      <c r="W372" s="97">
        <v>0.54839760004211535</v>
      </c>
      <c r="X372" s="97">
        <v>0.54489838434957372</v>
      </c>
      <c r="Y372" s="97">
        <v>0.5342034302542078</v>
      </c>
      <c r="Z372" s="97">
        <v>0.53152301850392714</v>
      </c>
      <c r="AA372" s="97">
        <v>0.52429100579379673</v>
      </c>
      <c r="AB372" s="97">
        <v>0.52387725464873625</v>
      </c>
      <c r="AC372" s="97">
        <v>0.52058171317431945</v>
      </c>
      <c r="AD372" s="97">
        <v>0.51990767654009284</v>
      </c>
      <c r="AE372" s="97">
        <v>0.51853272861183253</v>
      </c>
      <c r="AF372" s="97">
        <v>0.51498522275557324</v>
      </c>
      <c r="AG372" s="97">
        <v>0.5141144866153039</v>
      </c>
      <c r="AH372" s="97">
        <v>0.51100365574943862</v>
      </c>
      <c r="AI372" s="97">
        <v>0.51022058835085915</v>
      </c>
      <c r="AJ372" s="97">
        <v>0.50649825257244629</v>
      </c>
      <c r="AK372" s="97">
        <v>0.5064465026092293</v>
      </c>
      <c r="AL372" s="97">
        <v>0.5062308685192024</v>
      </c>
      <c r="AM372" s="97">
        <v>0.50577444217671086</v>
      </c>
      <c r="AN372" s="97">
        <v>0.50604196958655967</v>
      </c>
      <c r="AO372" s="97">
        <v>0.50575415791712153</v>
      </c>
      <c r="AP372" s="97">
        <v>0.50605743624821065</v>
      </c>
      <c r="AQ372" s="97">
        <v>0.50291505022181282</v>
      </c>
      <c r="AR372" s="97">
        <v>0.50256350935917327</v>
      </c>
      <c r="AS372" s="97">
        <v>0.4977851962630242</v>
      </c>
      <c r="AT372" s="97">
        <v>0.49721892972871407</v>
      </c>
      <c r="AU372" s="97">
        <v>0.4941112192419776</v>
      </c>
      <c r="AV372" s="97">
        <v>0.49415153591733713</v>
      </c>
      <c r="AW372" s="97">
        <v>0.49179327371501896</v>
      </c>
      <c r="AX372" s="97">
        <v>0.49149935761848734</v>
      </c>
      <c r="AY372" s="97">
        <v>0.49247210374973127</v>
      </c>
      <c r="AZ372" s="97">
        <v>0.49247831121312102</v>
      </c>
    </row>
    <row r="373" spans="1:52" ht="12" customHeight="1" x14ac:dyDescent="0.45">
      <c r="A373" s="110" t="s">
        <v>155</v>
      </c>
      <c r="B373" s="114">
        <v>5.5403608979895359E-2</v>
      </c>
      <c r="C373" s="114">
        <v>5.7244501545186718E-2</v>
      </c>
      <c r="D373" s="114">
        <v>5.3756219971301214E-2</v>
      </c>
      <c r="E373" s="114">
        <v>5.5291627703539334E-2</v>
      </c>
      <c r="F373" s="114">
        <v>5.2874832044452695E-2</v>
      </c>
      <c r="G373" s="114">
        <v>5.5185201436486767E-2</v>
      </c>
      <c r="H373" s="114">
        <v>5.0167694027408866E-2</v>
      </c>
      <c r="I373" s="114">
        <v>4.839458542099799E-2</v>
      </c>
      <c r="J373" s="114">
        <v>5.3477050128551008E-2</v>
      </c>
      <c r="K373" s="114">
        <v>5.250886675651259E-2</v>
      </c>
      <c r="L373" s="114">
        <v>5.1917702021581663E-2</v>
      </c>
      <c r="M373" s="114">
        <v>5.136152896866554E-2</v>
      </c>
      <c r="N373" s="114">
        <v>5.1615477731994389E-2</v>
      </c>
      <c r="O373" s="114">
        <v>5.4466102828184121E-2</v>
      </c>
      <c r="P373" s="114">
        <v>5.3075533415026924E-2</v>
      </c>
      <c r="Q373" s="114">
        <v>5.181386059085711E-2</v>
      </c>
      <c r="R373" s="114">
        <v>5.1320857611184489E-2</v>
      </c>
      <c r="S373" s="114">
        <v>5.1552159934305175E-2</v>
      </c>
      <c r="T373" s="114">
        <v>5.1708443465375439E-2</v>
      </c>
      <c r="U373" s="114">
        <v>5.1424172030143961E-2</v>
      </c>
      <c r="V373" s="114">
        <v>5.093592879032912E-2</v>
      </c>
      <c r="W373" s="114">
        <v>5.0930772579064774E-2</v>
      </c>
      <c r="X373" s="114">
        <v>5.0705312384758429E-2</v>
      </c>
      <c r="Y373" s="114">
        <v>5.0807904406790873E-2</v>
      </c>
      <c r="Z373" s="114">
        <v>5.0631393146623724E-2</v>
      </c>
      <c r="AA373" s="114">
        <v>5.0593666298156044E-2</v>
      </c>
      <c r="AB373" s="114">
        <v>5.0578570394341216E-2</v>
      </c>
      <c r="AC373" s="114">
        <v>5.0696898065062501E-2</v>
      </c>
      <c r="AD373" s="114">
        <v>5.079789373135566E-2</v>
      </c>
      <c r="AE373" s="114">
        <v>5.0949577327522491E-2</v>
      </c>
      <c r="AF373" s="114">
        <v>5.1533866006441095E-2</v>
      </c>
      <c r="AG373" s="114">
        <v>5.144599080071368E-2</v>
      </c>
      <c r="AH373" s="114">
        <v>5.1683790821903601E-2</v>
      </c>
      <c r="AI373" s="114">
        <v>5.132819446393827E-2</v>
      </c>
      <c r="AJ373" s="114">
        <v>5.1846910710871448E-2</v>
      </c>
      <c r="AK373" s="114">
        <v>5.1682321095253003E-2</v>
      </c>
      <c r="AL373" s="114">
        <v>5.1909543237584954E-2</v>
      </c>
      <c r="AM373" s="114">
        <v>5.2650671490192154E-2</v>
      </c>
      <c r="AN373" s="114">
        <v>5.2798145754428046E-2</v>
      </c>
      <c r="AO373" s="114">
        <v>5.3668289071345535E-2</v>
      </c>
      <c r="AP373" s="114">
        <v>5.410502393174571E-2</v>
      </c>
      <c r="AQ373" s="114">
        <v>5.475370174183835E-2</v>
      </c>
      <c r="AR373" s="114">
        <v>5.5349319796084553E-2</v>
      </c>
      <c r="AS373" s="114">
        <v>5.6326522332389779E-2</v>
      </c>
      <c r="AT373" s="114">
        <v>5.7296492362290181E-2</v>
      </c>
      <c r="AU373" s="114">
        <v>5.7819893404420952E-2</v>
      </c>
      <c r="AV373" s="114">
        <v>5.8606226137923392E-2</v>
      </c>
      <c r="AW373" s="114">
        <v>6.1044849223343481E-2</v>
      </c>
      <c r="AX373" s="114">
        <v>6.1224494518361136E-2</v>
      </c>
      <c r="AY373" s="114">
        <v>6.228307647528792E-2</v>
      </c>
      <c r="AZ373" s="114">
        <v>6.3452712247545076E-2</v>
      </c>
    </row>
    <row r="374" spans="1:52" ht="12" customHeight="1" x14ac:dyDescent="0.45">
      <c r="A374" s="112" t="s">
        <v>42</v>
      </c>
      <c r="B374" s="115">
        <v>0.3221889895177395</v>
      </c>
      <c r="C374" s="115">
        <v>0.30955706796981791</v>
      </c>
      <c r="D374" s="115">
        <v>0.32572326400067114</v>
      </c>
      <c r="E374" s="115">
        <v>0.30609794091277936</v>
      </c>
      <c r="F374" s="115">
        <v>0.32158246792256251</v>
      </c>
      <c r="G374" s="115">
        <v>0.30628838621804294</v>
      </c>
      <c r="H374" s="115">
        <v>0.35204949698798838</v>
      </c>
      <c r="I374" s="115">
        <v>0.32862245697806419</v>
      </c>
      <c r="J374" s="115">
        <v>0.28292072115125638</v>
      </c>
      <c r="K374" s="115">
        <v>0.28026661059642571</v>
      </c>
      <c r="L374" s="115">
        <v>0.27055601225087877</v>
      </c>
      <c r="M374" s="115">
        <v>0.27743340896630375</v>
      </c>
      <c r="N374" s="115">
        <v>0.26288058635890232</v>
      </c>
      <c r="O374" s="115">
        <v>0.24962993435587832</v>
      </c>
      <c r="P374" s="115">
        <v>0.24365868735727489</v>
      </c>
      <c r="Q374" s="115">
        <v>0.24448379885635954</v>
      </c>
      <c r="R374" s="115">
        <v>0.25172654870650202</v>
      </c>
      <c r="S374" s="115">
        <v>0.25619626128689876</v>
      </c>
      <c r="T374" s="115">
        <v>0.26307954523905941</v>
      </c>
      <c r="U374" s="115">
        <v>0.2689514247670397</v>
      </c>
      <c r="V374" s="115">
        <v>0.2719469001217828</v>
      </c>
      <c r="W374" s="115">
        <v>0.27503811581381032</v>
      </c>
      <c r="X374" s="115">
        <v>0.27938337302046973</v>
      </c>
      <c r="Y374" s="115">
        <v>0.28937818002426152</v>
      </c>
      <c r="Z374" s="115">
        <v>0.29273715181960774</v>
      </c>
      <c r="AA374" s="115">
        <v>0.30058978561837985</v>
      </c>
      <c r="AB374" s="115">
        <v>0.30145411841711972</v>
      </c>
      <c r="AC374" s="115">
        <v>0.30547410700001254</v>
      </c>
      <c r="AD374" s="115">
        <v>0.30913090278087119</v>
      </c>
      <c r="AE374" s="115">
        <v>0.31073664435340498</v>
      </c>
      <c r="AF374" s="115">
        <v>0.31576157423844003</v>
      </c>
      <c r="AG374" s="115">
        <v>0.3177039690652837</v>
      </c>
      <c r="AH374" s="115">
        <v>0.32246655438930522</v>
      </c>
      <c r="AI374" s="115">
        <v>0.32701501040971614</v>
      </c>
      <c r="AJ374" s="115">
        <v>0.33045567197685172</v>
      </c>
      <c r="AK374" s="115">
        <v>0.33079795658154648</v>
      </c>
      <c r="AL374" s="115">
        <v>0.33051072464406789</v>
      </c>
      <c r="AM374" s="115">
        <v>0.32879902637828018</v>
      </c>
      <c r="AN374" s="115">
        <v>0.32656360900330939</v>
      </c>
      <c r="AO374" s="115">
        <v>0.3247713487974897</v>
      </c>
      <c r="AP374" s="115">
        <v>0.32250846379959408</v>
      </c>
      <c r="AQ374" s="115">
        <v>0.32558577635301816</v>
      </c>
      <c r="AR374" s="115">
        <v>0.32630454413776172</v>
      </c>
      <c r="AS374" s="115">
        <v>0.33353570734427579</v>
      </c>
      <c r="AT374" s="115">
        <v>0.33311393880758794</v>
      </c>
      <c r="AU374" s="115">
        <v>0.341247226915526</v>
      </c>
      <c r="AV374" s="115">
        <v>0.3404065473098592</v>
      </c>
      <c r="AW374" s="115">
        <v>0.33950879314851434</v>
      </c>
      <c r="AX374" s="115">
        <v>0.34846655706550067</v>
      </c>
      <c r="AY374" s="115">
        <v>0.34536373391521247</v>
      </c>
      <c r="AZ374" s="115">
        <v>0.34719196164199789</v>
      </c>
    </row>
    <row r="375" spans="1:52" ht="12" customHeight="1" x14ac:dyDescent="0.45">
      <c r="A375" s="139" t="s">
        <v>158</v>
      </c>
      <c r="B375" s="92">
        <v>1</v>
      </c>
      <c r="C375" s="92">
        <v>1</v>
      </c>
      <c r="D375" s="92">
        <v>1</v>
      </c>
      <c r="E375" s="92">
        <v>1</v>
      </c>
      <c r="F375" s="92">
        <v>1</v>
      </c>
      <c r="G375" s="92">
        <v>1</v>
      </c>
      <c r="H375" s="92">
        <v>1</v>
      </c>
      <c r="I375" s="92">
        <v>1</v>
      </c>
      <c r="J375" s="92">
        <v>1</v>
      </c>
      <c r="K375" s="92">
        <v>1</v>
      </c>
      <c r="L375" s="92">
        <v>1</v>
      </c>
      <c r="M375" s="92">
        <v>1</v>
      </c>
      <c r="N375" s="92">
        <v>1</v>
      </c>
      <c r="O375" s="92">
        <v>1</v>
      </c>
      <c r="P375" s="92">
        <v>1</v>
      </c>
      <c r="Q375" s="92">
        <v>1</v>
      </c>
      <c r="R375" s="92">
        <v>1</v>
      </c>
      <c r="S375" s="92">
        <v>1</v>
      </c>
      <c r="T375" s="92">
        <v>1</v>
      </c>
      <c r="U375" s="92">
        <v>1</v>
      </c>
      <c r="V375" s="92">
        <v>1</v>
      </c>
      <c r="W375" s="92">
        <v>1</v>
      </c>
      <c r="X375" s="92">
        <v>1</v>
      </c>
      <c r="Y375" s="92">
        <v>1</v>
      </c>
      <c r="Z375" s="92">
        <v>1</v>
      </c>
      <c r="AA375" s="92">
        <v>1</v>
      </c>
      <c r="AB375" s="92">
        <v>1</v>
      </c>
      <c r="AC375" s="92">
        <v>1</v>
      </c>
      <c r="AD375" s="92">
        <v>1</v>
      </c>
      <c r="AE375" s="92">
        <v>1</v>
      </c>
      <c r="AF375" s="92">
        <v>1</v>
      </c>
      <c r="AG375" s="92">
        <v>1</v>
      </c>
      <c r="AH375" s="92">
        <v>1</v>
      </c>
      <c r="AI375" s="92">
        <v>1</v>
      </c>
      <c r="AJ375" s="92">
        <v>1</v>
      </c>
      <c r="AK375" s="92">
        <v>1</v>
      </c>
      <c r="AL375" s="92">
        <v>1</v>
      </c>
      <c r="AM375" s="92">
        <v>1</v>
      </c>
      <c r="AN375" s="92">
        <v>1</v>
      </c>
      <c r="AO375" s="92">
        <v>1</v>
      </c>
      <c r="AP375" s="92">
        <v>1</v>
      </c>
      <c r="AQ375" s="92">
        <v>1</v>
      </c>
      <c r="AR375" s="92">
        <v>1</v>
      </c>
      <c r="AS375" s="92">
        <v>1</v>
      </c>
      <c r="AT375" s="92">
        <v>1</v>
      </c>
      <c r="AU375" s="92">
        <v>1</v>
      </c>
      <c r="AV375" s="92">
        <v>1</v>
      </c>
      <c r="AW375" s="92">
        <v>1</v>
      </c>
      <c r="AX375" s="92">
        <v>1</v>
      </c>
      <c r="AY375" s="92">
        <v>1</v>
      </c>
      <c r="AZ375" s="92">
        <v>1</v>
      </c>
    </row>
    <row r="376" spans="1:52" ht="12" customHeight="1" x14ac:dyDescent="0.45">
      <c r="A376" s="69" t="s">
        <v>47</v>
      </c>
      <c r="B376" s="93">
        <v>0</v>
      </c>
      <c r="C376" s="93">
        <v>0</v>
      </c>
      <c r="D376" s="93">
        <v>0</v>
      </c>
      <c r="E376" s="93">
        <v>0</v>
      </c>
      <c r="F376" s="93">
        <v>0</v>
      </c>
      <c r="G376" s="93">
        <v>0</v>
      </c>
      <c r="H376" s="93">
        <v>0</v>
      </c>
      <c r="I376" s="93">
        <v>0</v>
      </c>
      <c r="J376" s="93">
        <v>0</v>
      </c>
      <c r="K376" s="93">
        <v>0</v>
      </c>
      <c r="L376" s="93">
        <v>0</v>
      </c>
      <c r="M376" s="93">
        <v>0</v>
      </c>
      <c r="N376" s="93">
        <v>0</v>
      </c>
      <c r="O376" s="93">
        <v>0</v>
      </c>
      <c r="P376" s="93">
        <v>0</v>
      </c>
      <c r="Q376" s="93">
        <v>0</v>
      </c>
      <c r="R376" s="93">
        <v>0</v>
      </c>
      <c r="S376" s="93">
        <v>0</v>
      </c>
      <c r="T376" s="93">
        <v>0</v>
      </c>
      <c r="U376" s="93">
        <v>0</v>
      </c>
      <c r="V376" s="93">
        <v>0</v>
      </c>
      <c r="W376" s="93">
        <v>0</v>
      </c>
      <c r="X376" s="93">
        <v>0</v>
      </c>
      <c r="Y376" s="93">
        <v>0</v>
      </c>
      <c r="Z376" s="93">
        <v>0</v>
      </c>
      <c r="AA376" s="93">
        <v>0</v>
      </c>
      <c r="AB376" s="93">
        <v>0</v>
      </c>
      <c r="AC376" s="93">
        <v>0</v>
      </c>
      <c r="AD376" s="93">
        <v>0</v>
      </c>
      <c r="AE376" s="93">
        <v>0</v>
      </c>
      <c r="AF376" s="93">
        <v>0</v>
      </c>
      <c r="AG376" s="93">
        <v>0</v>
      </c>
      <c r="AH376" s="93">
        <v>0</v>
      </c>
      <c r="AI376" s="93">
        <v>0</v>
      </c>
      <c r="AJ376" s="93">
        <v>0</v>
      </c>
      <c r="AK376" s="93">
        <v>0</v>
      </c>
      <c r="AL376" s="93">
        <v>0</v>
      </c>
      <c r="AM376" s="93">
        <v>0</v>
      </c>
      <c r="AN376" s="93">
        <v>0</v>
      </c>
      <c r="AO376" s="93">
        <v>0</v>
      </c>
      <c r="AP376" s="93">
        <v>0</v>
      </c>
      <c r="AQ376" s="93">
        <v>0</v>
      </c>
      <c r="AR376" s="93">
        <v>0</v>
      </c>
      <c r="AS376" s="93">
        <v>0</v>
      </c>
      <c r="AT376" s="93">
        <v>0</v>
      </c>
      <c r="AU376" s="93">
        <v>0</v>
      </c>
      <c r="AV376" s="93">
        <v>0</v>
      </c>
      <c r="AW376" s="93">
        <v>0</v>
      </c>
      <c r="AX376" s="93">
        <v>0</v>
      </c>
      <c r="AY376" s="93">
        <v>0</v>
      </c>
      <c r="AZ376" s="93">
        <v>0</v>
      </c>
    </row>
    <row r="377" spans="1:52" ht="12" customHeight="1" x14ac:dyDescent="0.45">
      <c r="A377" s="77" t="s">
        <v>48</v>
      </c>
      <c r="B377" s="94">
        <v>4.4876698805424295E-3</v>
      </c>
      <c r="C377" s="94">
        <v>4.6612436688531463E-3</v>
      </c>
      <c r="D377" s="94">
        <v>4.680660985217272E-3</v>
      </c>
      <c r="E377" s="94">
        <v>4.5647548148997109E-3</v>
      </c>
      <c r="F377" s="94">
        <v>4.684740134991398E-3</v>
      </c>
      <c r="G377" s="94">
        <v>4.6052579339817042E-3</v>
      </c>
      <c r="H377" s="94">
        <v>4.6952416792733018E-3</v>
      </c>
      <c r="I377" s="94">
        <v>4.6963690520202932E-3</v>
      </c>
      <c r="J377" s="94">
        <v>4.6228737455527268E-3</v>
      </c>
      <c r="K377" s="94">
        <v>4.6643069682557802E-3</v>
      </c>
      <c r="L377" s="94">
        <v>4.5860088888034327E-3</v>
      </c>
      <c r="M377" s="94">
        <v>4.6508184484675705E-3</v>
      </c>
      <c r="N377" s="94">
        <v>4.5848687240734294E-3</v>
      </c>
      <c r="O377" s="94">
        <v>4.5007205167398416E-3</v>
      </c>
      <c r="P377" s="94">
        <v>4.4936400162538404E-3</v>
      </c>
      <c r="Q377" s="94">
        <v>4.6272999970482396E-3</v>
      </c>
      <c r="R377" s="94">
        <v>4.5890655579672113E-3</v>
      </c>
      <c r="S377" s="94">
        <v>4.5071244189556249E-3</v>
      </c>
      <c r="T377" s="94">
        <v>4.403812116001546E-3</v>
      </c>
      <c r="U377" s="94">
        <v>4.3667865046491281E-3</v>
      </c>
      <c r="V377" s="94">
        <v>4.2572296858413069E-3</v>
      </c>
      <c r="W377" s="94">
        <v>4.2012638756631195E-3</v>
      </c>
      <c r="X377" s="94">
        <v>4.1313216468766532E-3</v>
      </c>
      <c r="Y377" s="94">
        <v>4.0025347882270135E-3</v>
      </c>
      <c r="Z377" s="94">
        <v>3.8823287882275895E-3</v>
      </c>
      <c r="AA377" s="94">
        <v>3.7383238711732711E-3</v>
      </c>
      <c r="AB377" s="94">
        <v>3.5822658050317776E-3</v>
      </c>
      <c r="AC377" s="94">
        <v>3.4150467803449941E-3</v>
      </c>
      <c r="AD377" s="94">
        <v>3.323678156867114E-3</v>
      </c>
      <c r="AE377" s="94">
        <v>3.237697501370527E-3</v>
      </c>
      <c r="AF377" s="94">
        <v>3.147729666765969E-3</v>
      </c>
      <c r="AG377" s="94">
        <v>3.0847051694582999E-3</v>
      </c>
      <c r="AH377" s="94">
        <v>3.0576125930158542E-3</v>
      </c>
      <c r="AI377" s="94">
        <v>3.0356957210269293E-3</v>
      </c>
      <c r="AJ377" s="94">
        <v>2.9922212298432779E-3</v>
      </c>
      <c r="AK377" s="94">
        <v>2.9366272472160842E-3</v>
      </c>
      <c r="AL377" s="94">
        <v>2.8741196153935938E-3</v>
      </c>
      <c r="AM377" s="94">
        <v>2.8565918796784554E-3</v>
      </c>
      <c r="AN377" s="94">
        <v>2.842109232112572E-3</v>
      </c>
      <c r="AO377" s="94">
        <v>2.8319587370528487E-3</v>
      </c>
      <c r="AP377" s="94">
        <v>2.8223616920623786E-3</v>
      </c>
      <c r="AQ377" s="94">
        <v>2.7731712273070248E-3</v>
      </c>
      <c r="AR377" s="94">
        <v>2.7488564188928861E-3</v>
      </c>
      <c r="AS377" s="94">
        <v>2.7316362913159739E-3</v>
      </c>
      <c r="AT377" s="94">
        <v>2.7353106820318012E-3</v>
      </c>
      <c r="AU377" s="94">
        <v>2.7020899139531458E-3</v>
      </c>
      <c r="AV377" s="94">
        <v>2.6931649477022293E-3</v>
      </c>
      <c r="AW377" s="94">
        <v>2.7332032208021101E-3</v>
      </c>
      <c r="AX377" s="94">
        <v>2.6892684712428328E-3</v>
      </c>
      <c r="AY377" s="94">
        <v>2.7203724741571623E-3</v>
      </c>
      <c r="AZ377" s="94">
        <v>2.7421550605270365E-3</v>
      </c>
    </row>
    <row r="378" spans="1:52" ht="12" customHeight="1" x14ac:dyDescent="0.45">
      <c r="A378" s="77" t="s">
        <v>51</v>
      </c>
      <c r="B378" s="94">
        <v>0</v>
      </c>
      <c r="C378" s="94">
        <v>0</v>
      </c>
      <c r="D378" s="94">
        <v>0</v>
      </c>
      <c r="E378" s="94">
        <v>0</v>
      </c>
      <c r="F378" s="94">
        <v>0</v>
      </c>
      <c r="G378" s="94">
        <v>0</v>
      </c>
      <c r="H378" s="94">
        <v>0</v>
      </c>
      <c r="I378" s="94">
        <v>0</v>
      </c>
      <c r="J378" s="94">
        <v>0</v>
      </c>
      <c r="K378" s="94">
        <v>0</v>
      </c>
      <c r="L378" s="94">
        <v>0</v>
      </c>
      <c r="M378" s="94">
        <v>0</v>
      </c>
      <c r="N378" s="94">
        <v>0</v>
      </c>
      <c r="O378" s="94">
        <v>0</v>
      </c>
      <c r="P378" s="94">
        <v>0</v>
      </c>
      <c r="Q378" s="94">
        <v>0</v>
      </c>
      <c r="R378" s="94">
        <v>0</v>
      </c>
      <c r="S378" s="94">
        <v>0</v>
      </c>
      <c r="T378" s="94">
        <v>0</v>
      </c>
      <c r="U378" s="94">
        <v>0</v>
      </c>
      <c r="V378" s="94">
        <v>0</v>
      </c>
      <c r="W378" s="94">
        <v>0</v>
      </c>
      <c r="X378" s="94">
        <v>0</v>
      </c>
      <c r="Y378" s="94">
        <v>0</v>
      </c>
      <c r="Z378" s="94">
        <v>0</v>
      </c>
      <c r="AA378" s="94">
        <v>0</v>
      </c>
      <c r="AB378" s="94">
        <v>0</v>
      </c>
      <c r="AC378" s="94">
        <v>0</v>
      </c>
      <c r="AD378" s="94">
        <v>0</v>
      </c>
      <c r="AE378" s="94">
        <v>0</v>
      </c>
      <c r="AF378" s="94">
        <v>0</v>
      </c>
      <c r="AG378" s="94">
        <v>0</v>
      </c>
      <c r="AH378" s="94">
        <v>0</v>
      </c>
      <c r="AI378" s="94">
        <v>0</v>
      </c>
      <c r="AJ378" s="94">
        <v>0</v>
      </c>
      <c r="AK378" s="94">
        <v>0</v>
      </c>
      <c r="AL378" s="94">
        <v>0</v>
      </c>
      <c r="AM378" s="94">
        <v>0</v>
      </c>
      <c r="AN378" s="94">
        <v>0</v>
      </c>
      <c r="AO378" s="94">
        <v>0</v>
      </c>
      <c r="AP378" s="94">
        <v>0</v>
      </c>
      <c r="AQ378" s="94">
        <v>0</v>
      </c>
      <c r="AR378" s="94">
        <v>0</v>
      </c>
      <c r="AS378" s="94">
        <v>0</v>
      </c>
      <c r="AT378" s="94">
        <v>0</v>
      </c>
      <c r="AU378" s="94">
        <v>0</v>
      </c>
      <c r="AV378" s="94">
        <v>0</v>
      </c>
      <c r="AW378" s="94">
        <v>0</v>
      </c>
      <c r="AX378" s="94">
        <v>0</v>
      </c>
      <c r="AY378" s="94">
        <v>0</v>
      </c>
      <c r="AZ378" s="94">
        <v>0</v>
      </c>
    </row>
    <row r="379" spans="1:52" ht="12" customHeight="1" x14ac:dyDescent="0.45">
      <c r="A379" s="77" t="s">
        <v>52</v>
      </c>
      <c r="B379" s="94">
        <v>0</v>
      </c>
      <c r="C379" s="94">
        <v>0</v>
      </c>
      <c r="D379" s="94">
        <v>0</v>
      </c>
      <c r="E379" s="94">
        <v>0</v>
      </c>
      <c r="F379" s="94">
        <v>0</v>
      </c>
      <c r="G379" s="94">
        <v>0</v>
      </c>
      <c r="H379" s="94">
        <v>0</v>
      </c>
      <c r="I379" s="94">
        <v>0</v>
      </c>
      <c r="J379" s="94">
        <v>0</v>
      </c>
      <c r="K379" s="94">
        <v>0</v>
      </c>
      <c r="L379" s="94">
        <v>0</v>
      </c>
      <c r="M379" s="94">
        <v>0</v>
      </c>
      <c r="N379" s="94">
        <v>0</v>
      </c>
      <c r="O379" s="94">
        <v>0</v>
      </c>
      <c r="P379" s="94">
        <v>0</v>
      </c>
      <c r="Q379" s="94">
        <v>0</v>
      </c>
      <c r="R379" s="94">
        <v>0</v>
      </c>
      <c r="S379" s="94">
        <v>0</v>
      </c>
      <c r="T379" s="94">
        <v>0</v>
      </c>
      <c r="U379" s="94">
        <v>0</v>
      </c>
      <c r="V379" s="94">
        <v>0</v>
      </c>
      <c r="W379" s="94">
        <v>0</v>
      </c>
      <c r="X379" s="94">
        <v>0</v>
      </c>
      <c r="Y379" s="94">
        <v>0</v>
      </c>
      <c r="Z379" s="94">
        <v>0</v>
      </c>
      <c r="AA379" s="94">
        <v>0</v>
      </c>
      <c r="AB379" s="94">
        <v>0</v>
      </c>
      <c r="AC379" s="94">
        <v>0</v>
      </c>
      <c r="AD379" s="94">
        <v>0</v>
      </c>
      <c r="AE379" s="94">
        <v>0</v>
      </c>
      <c r="AF379" s="94">
        <v>0</v>
      </c>
      <c r="AG379" s="94">
        <v>0</v>
      </c>
      <c r="AH379" s="94">
        <v>0</v>
      </c>
      <c r="AI379" s="94">
        <v>0</v>
      </c>
      <c r="AJ379" s="94">
        <v>0</v>
      </c>
      <c r="AK379" s="94">
        <v>0</v>
      </c>
      <c r="AL379" s="94">
        <v>0</v>
      </c>
      <c r="AM379" s="94">
        <v>0</v>
      </c>
      <c r="AN379" s="94">
        <v>0</v>
      </c>
      <c r="AO379" s="94">
        <v>0</v>
      </c>
      <c r="AP379" s="94">
        <v>0</v>
      </c>
      <c r="AQ379" s="94">
        <v>0</v>
      </c>
      <c r="AR379" s="94">
        <v>0</v>
      </c>
      <c r="AS379" s="94">
        <v>0</v>
      </c>
      <c r="AT379" s="94">
        <v>0</v>
      </c>
      <c r="AU379" s="94">
        <v>0</v>
      </c>
      <c r="AV379" s="94">
        <v>0</v>
      </c>
      <c r="AW379" s="94">
        <v>0</v>
      </c>
      <c r="AX379" s="94">
        <v>0</v>
      </c>
      <c r="AY379" s="94">
        <v>0</v>
      </c>
      <c r="AZ379" s="94">
        <v>0</v>
      </c>
    </row>
    <row r="380" spans="1:52" ht="12" customHeight="1" x14ac:dyDescent="0.45">
      <c r="A380" s="79" t="s">
        <v>53</v>
      </c>
      <c r="B380" s="95">
        <v>0</v>
      </c>
      <c r="C380" s="95">
        <v>0</v>
      </c>
      <c r="D380" s="95">
        <v>0</v>
      </c>
      <c r="E380" s="95">
        <v>0</v>
      </c>
      <c r="F380" s="95">
        <v>0</v>
      </c>
      <c r="G380" s="95">
        <v>0</v>
      </c>
      <c r="H380" s="95">
        <v>0</v>
      </c>
      <c r="I380" s="95">
        <v>0</v>
      </c>
      <c r="J380" s="95">
        <v>0</v>
      </c>
      <c r="K380" s="95">
        <v>0</v>
      </c>
      <c r="L380" s="95">
        <v>0</v>
      </c>
      <c r="M380" s="95">
        <v>0</v>
      </c>
      <c r="N380" s="95">
        <v>0</v>
      </c>
      <c r="O380" s="95">
        <v>0</v>
      </c>
      <c r="P380" s="95">
        <v>0</v>
      </c>
      <c r="Q380" s="95">
        <v>0</v>
      </c>
      <c r="R380" s="95">
        <v>0</v>
      </c>
      <c r="S380" s="95">
        <v>0</v>
      </c>
      <c r="T380" s="95">
        <v>0</v>
      </c>
      <c r="U380" s="95">
        <v>0</v>
      </c>
      <c r="V380" s="95">
        <v>0</v>
      </c>
      <c r="W380" s="95">
        <v>0</v>
      </c>
      <c r="X380" s="95">
        <v>0</v>
      </c>
      <c r="Y380" s="95">
        <v>0</v>
      </c>
      <c r="Z380" s="95">
        <v>0</v>
      </c>
      <c r="AA380" s="95">
        <v>0</v>
      </c>
      <c r="AB380" s="95">
        <v>0</v>
      </c>
      <c r="AC380" s="95">
        <v>0</v>
      </c>
      <c r="AD380" s="95">
        <v>0</v>
      </c>
      <c r="AE380" s="95">
        <v>0</v>
      </c>
      <c r="AF380" s="95">
        <v>0</v>
      </c>
      <c r="AG380" s="95">
        <v>0</v>
      </c>
      <c r="AH380" s="95">
        <v>0</v>
      </c>
      <c r="AI380" s="95">
        <v>0</v>
      </c>
      <c r="AJ380" s="95">
        <v>0</v>
      </c>
      <c r="AK380" s="95">
        <v>0</v>
      </c>
      <c r="AL380" s="95">
        <v>0</v>
      </c>
      <c r="AM380" s="95">
        <v>0</v>
      </c>
      <c r="AN380" s="95">
        <v>0</v>
      </c>
      <c r="AO380" s="95">
        <v>0</v>
      </c>
      <c r="AP380" s="95">
        <v>0</v>
      </c>
      <c r="AQ380" s="95">
        <v>0</v>
      </c>
      <c r="AR380" s="95">
        <v>0</v>
      </c>
      <c r="AS380" s="95">
        <v>0</v>
      </c>
      <c r="AT380" s="95">
        <v>0</v>
      </c>
      <c r="AU380" s="95">
        <v>0</v>
      </c>
      <c r="AV380" s="95">
        <v>0</v>
      </c>
      <c r="AW380" s="95">
        <v>0</v>
      </c>
      <c r="AX380" s="95">
        <v>0</v>
      </c>
      <c r="AY380" s="95">
        <v>0</v>
      </c>
      <c r="AZ380" s="95">
        <v>0</v>
      </c>
    </row>
    <row r="381" spans="1:52" ht="12" customHeight="1" x14ac:dyDescent="0.45">
      <c r="A381" s="96" t="s">
        <v>159</v>
      </c>
      <c r="B381" s="97">
        <v>0.7379477651659051</v>
      </c>
      <c r="C381" s="97">
        <v>0.73440301586752921</v>
      </c>
      <c r="D381" s="97">
        <v>0.72624121100205152</v>
      </c>
      <c r="E381" s="97">
        <v>0.73187062263583169</v>
      </c>
      <c r="F381" s="97">
        <v>0.72686258744670573</v>
      </c>
      <c r="G381" s="97">
        <v>0.72651083783278625</v>
      </c>
      <c r="H381" s="97">
        <v>0.72074497063374998</v>
      </c>
      <c r="I381" s="97">
        <v>0.72353987120859831</v>
      </c>
      <c r="J381" s="97">
        <v>0.72358369539217038</v>
      </c>
      <c r="K381" s="97">
        <v>0.72114762432364299</v>
      </c>
      <c r="L381" s="97">
        <v>0.72298312424696465</v>
      </c>
      <c r="M381" s="97">
        <v>0.71717528026574184</v>
      </c>
      <c r="N381" s="97">
        <v>0.71973300058336387</v>
      </c>
      <c r="O381" s="97">
        <v>0.71253991567497998</v>
      </c>
      <c r="P381" s="97">
        <v>0.70806073036071704</v>
      </c>
      <c r="Q381" s="97">
        <v>0.70586656327206121</v>
      </c>
      <c r="R381" s="97">
        <v>0.70881039190386252</v>
      </c>
      <c r="S381" s="97">
        <v>0.71224383695188009</v>
      </c>
      <c r="T381" s="97">
        <v>0.71495947560463269</v>
      </c>
      <c r="U381" s="97">
        <v>0.71296106121236102</v>
      </c>
      <c r="V381" s="97">
        <v>0.7129160292041955</v>
      </c>
      <c r="W381" s="97">
        <v>0.71438945272704613</v>
      </c>
      <c r="X381" s="97">
        <v>0.71323939813233772</v>
      </c>
      <c r="Y381" s="97">
        <v>0.71332660781395341</v>
      </c>
      <c r="Z381" s="97">
        <v>0.71444999865283387</v>
      </c>
      <c r="AA381" s="97">
        <v>0.71499404027908886</v>
      </c>
      <c r="AB381" s="97">
        <v>0.71548571390819793</v>
      </c>
      <c r="AC381" s="97">
        <v>0.71447307749690303</v>
      </c>
      <c r="AD381" s="97">
        <v>0.71269237101965932</v>
      </c>
      <c r="AE381" s="97">
        <v>0.70998796951752408</v>
      </c>
      <c r="AF381" s="97">
        <v>0.70640323314126896</v>
      </c>
      <c r="AG381" s="97">
        <v>0.70445674738380049</v>
      </c>
      <c r="AH381" s="97">
        <v>0.70163443767129763</v>
      </c>
      <c r="AI381" s="97">
        <v>0.70070259865587203</v>
      </c>
      <c r="AJ381" s="97">
        <v>0.69792781791020664</v>
      </c>
      <c r="AK381" s="97">
        <v>0.69488782982999653</v>
      </c>
      <c r="AL381" s="97">
        <v>0.69429966973739754</v>
      </c>
      <c r="AM381" s="97">
        <v>0.69150201334983341</v>
      </c>
      <c r="AN381" s="97">
        <v>0.68859875229260359</v>
      </c>
      <c r="AO381" s="97">
        <v>0.6844269892615219</v>
      </c>
      <c r="AP381" s="97">
        <v>0.68259742772081422</v>
      </c>
      <c r="AQ381" s="97">
        <v>0.68156026554412774</v>
      </c>
      <c r="AR381" s="97">
        <v>0.67763740301577891</v>
      </c>
      <c r="AS381" s="97">
        <v>0.67571886698909012</v>
      </c>
      <c r="AT381" s="97">
        <v>0.6733040938611109</v>
      </c>
      <c r="AU381" s="97">
        <v>0.67478645038272778</v>
      </c>
      <c r="AV381" s="97">
        <v>0.67222237392174944</v>
      </c>
      <c r="AW381" s="97">
        <v>0.66692061047490436</v>
      </c>
      <c r="AX381" s="97">
        <v>0.66563813637450109</v>
      </c>
      <c r="AY381" s="97">
        <v>0.66059307206205831</v>
      </c>
      <c r="AZ381" s="97">
        <v>0.65506269925516392</v>
      </c>
    </row>
    <row r="382" spans="1:52" ht="12" customHeight="1" x14ac:dyDescent="0.45">
      <c r="A382" s="96" t="s">
        <v>162</v>
      </c>
      <c r="B382" s="97">
        <v>0</v>
      </c>
      <c r="C382" s="97">
        <v>0</v>
      </c>
      <c r="D382" s="97">
        <v>0</v>
      </c>
      <c r="E382" s="97">
        <v>0</v>
      </c>
      <c r="F382" s="97">
        <v>0</v>
      </c>
      <c r="G382" s="97">
        <v>0</v>
      </c>
      <c r="H382" s="97">
        <v>0</v>
      </c>
      <c r="I382" s="97">
        <v>0</v>
      </c>
      <c r="J382" s="97">
        <v>0</v>
      </c>
      <c r="K382" s="97">
        <v>0</v>
      </c>
      <c r="L382" s="97">
        <v>0</v>
      </c>
      <c r="M382" s="97">
        <v>0</v>
      </c>
      <c r="N382" s="97">
        <v>0</v>
      </c>
      <c r="O382" s="97">
        <v>0</v>
      </c>
      <c r="P382" s="97">
        <v>0</v>
      </c>
      <c r="Q382" s="97">
        <v>0</v>
      </c>
      <c r="R382" s="97">
        <v>0</v>
      </c>
      <c r="S382" s="97">
        <v>0</v>
      </c>
      <c r="T382" s="97">
        <v>0</v>
      </c>
      <c r="U382" s="97">
        <v>0</v>
      </c>
      <c r="V382" s="97">
        <v>0</v>
      </c>
      <c r="W382" s="97">
        <v>0</v>
      </c>
      <c r="X382" s="97">
        <v>0</v>
      </c>
      <c r="Y382" s="97">
        <v>0</v>
      </c>
      <c r="Z382" s="97">
        <v>0</v>
      </c>
      <c r="AA382" s="97">
        <v>0</v>
      </c>
      <c r="AB382" s="97">
        <v>0</v>
      </c>
      <c r="AC382" s="97">
        <v>0</v>
      </c>
      <c r="AD382" s="97">
        <v>0</v>
      </c>
      <c r="AE382" s="97">
        <v>0</v>
      </c>
      <c r="AF382" s="97">
        <v>0</v>
      </c>
      <c r="AG382" s="97">
        <v>0</v>
      </c>
      <c r="AH382" s="97">
        <v>0</v>
      </c>
      <c r="AI382" s="97">
        <v>0</v>
      </c>
      <c r="AJ382" s="97">
        <v>0</v>
      </c>
      <c r="AK382" s="97">
        <v>0</v>
      </c>
      <c r="AL382" s="97">
        <v>0</v>
      </c>
      <c r="AM382" s="97">
        <v>0</v>
      </c>
      <c r="AN382" s="97">
        <v>0</v>
      </c>
      <c r="AO382" s="97">
        <v>0</v>
      </c>
      <c r="AP382" s="97">
        <v>0</v>
      </c>
      <c r="AQ382" s="97">
        <v>0</v>
      </c>
      <c r="AR382" s="97">
        <v>0</v>
      </c>
      <c r="AS382" s="97">
        <v>0</v>
      </c>
      <c r="AT382" s="97">
        <v>0</v>
      </c>
      <c r="AU382" s="97">
        <v>0</v>
      </c>
      <c r="AV382" s="97">
        <v>0</v>
      </c>
      <c r="AW382" s="97">
        <v>0</v>
      </c>
      <c r="AX382" s="97">
        <v>0</v>
      </c>
      <c r="AY382" s="97">
        <v>0</v>
      </c>
      <c r="AZ382" s="97">
        <v>0</v>
      </c>
    </row>
    <row r="383" spans="1:52" ht="12" customHeight="1" x14ac:dyDescent="0.45">
      <c r="A383" s="96" t="s">
        <v>163</v>
      </c>
      <c r="B383" s="97">
        <v>6.2362023281111373E-2</v>
      </c>
      <c r="C383" s="97">
        <v>6.2314330776898914E-2</v>
      </c>
      <c r="D383" s="97">
        <v>6.2225141843625834E-2</v>
      </c>
      <c r="E383" s="97">
        <v>6.1264272709217603E-2</v>
      </c>
      <c r="F383" s="97">
        <v>6.0899772721151942E-2</v>
      </c>
      <c r="G383" s="97">
        <v>5.9441866404427869E-2</v>
      </c>
      <c r="H383" s="97">
        <v>5.7715626428764884E-2</v>
      </c>
      <c r="I383" s="97">
        <v>5.860170366917989E-2</v>
      </c>
      <c r="J383" s="97">
        <v>6.0350807306698354E-2</v>
      </c>
      <c r="K383" s="97">
        <v>5.986960938657522E-2</v>
      </c>
      <c r="L383" s="97">
        <v>5.9799384104122853E-2</v>
      </c>
      <c r="M383" s="97">
        <v>5.9230879353396507E-2</v>
      </c>
      <c r="N383" s="97">
        <v>6.0230532833938512E-2</v>
      </c>
      <c r="O383" s="97">
        <v>5.7594616682628066E-2</v>
      </c>
      <c r="P383" s="97">
        <v>5.771945779451447E-2</v>
      </c>
      <c r="Q383" s="97">
        <v>5.795483986560665E-2</v>
      </c>
      <c r="R383" s="97">
        <v>5.7890801332475338E-2</v>
      </c>
      <c r="S383" s="97">
        <v>5.7350540802392935E-2</v>
      </c>
      <c r="T383" s="97">
        <v>5.5503432775831425E-2</v>
      </c>
      <c r="U383" s="97">
        <v>5.4647224961413068E-2</v>
      </c>
      <c r="V383" s="97">
        <v>5.4229989533250325E-2</v>
      </c>
      <c r="W383" s="97">
        <v>5.388458979489661E-2</v>
      </c>
      <c r="X383" s="97">
        <v>5.3503327077416347E-2</v>
      </c>
      <c r="Y383" s="97">
        <v>5.3168432969685618E-2</v>
      </c>
      <c r="Z383" s="97">
        <v>5.263447358884954E-2</v>
      </c>
      <c r="AA383" s="97">
        <v>5.2310198660511932E-2</v>
      </c>
      <c r="AB383" s="97">
        <v>5.2041566284843611E-2</v>
      </c>
      <c r="AC383" s="97">
        <v>5.2035089920192103E-2</v>
      </c>
      <c r="AD383" s="97">
        <v>5.2062123296114662E-2</v>
      </c>
      <c r="AE383" s="97">
        <v>5.2124490317485443E-2</v>
      </c>
      <c r="AF383" s="97">
        <v>5.2182263252710318E-2</v>
      </c>
      <c r="AG383" s="97">
        <v>5.2182612261416725E-2</v>
      </c>
      <c r="AH383" s="97">
        <v>5.1863107355667168E-2</v>
      </c>
      <c r="AI383" s="97">
        <v>5.1944699365849181E-2</v>
      </c>
      <c r="AJ383" s="97">
        <v>5.2181415543813746E-2</v>
      </c>
      <c r="AK383" s="97">
        <v>5.2562582268272408E-2</v>
      </c>
      <c r="AL383" s="97">
        <v>5.259297264407202E-2</v>
      </c>
      <c r="AM383" s="97">
        <v>5.3246121547048261E-2</v>
      </c>
      <c r="AN383" s="97">
        <v>5.405555403996002E-2</v>
      </c>
      <c r="AO383" s="97">
        <v>5.5005455725963159E-2</v>
      </c>
      <c r="AP383" s="97">
        <v>5.5974700189588944E-2</v>
      </c>
      <c r="AQ383" s="97">
        <v>5.6363002509263717E-2</v>
      </c>
      <c r="AR383" s="97">
        <v>5.7584643879214789E-2</v>
      </c>
      <c r="AS383" s="97">
        <v>5.8269774348545474E-2</v>
      </c>
      <c r="AT383" s="97">
        <v>5.9315772528386317E-2</v>
      </c>
      <c r="AU383" s="97">
        <v>5.8772610467970783E-2</v>
      </c>
      <c r="AV383" s="97">
        <v>5.928990320514109E-2</v>
      </c>
      <c r="AW383" s="97">
        <v>6.088337982984867E-2</v>
      </c>
      <c r="AX383" s="97">
        <v>6.0644067524658035E-2</v>
      </c>
      <c r="AY383" s="97">
        <v>6.1679927157962583E-2</v>
      </c>
      <c r="AZ383" s="97">
        <v>6.2289149712995269E-2</v>
      </c>
    </row>
    <row r="384" spans="1:52" ht="12" customHeight="1" x14ac:dyDescent="0.45">
      <c r="A384" s="110" t="s">
        <v>166</v>
      </c>
      <c r="B384" s="114">
        <v>0</v>
      </c>
      <c r="C384" s="114">
        <v>0</v>
      </c>
      <c r="D384" s="114">
        <v>0</v>
      </c>
      <c r="E384" s="114">
        <v>0</v>
      </c>
      <c r="F384" s="114">
        <v>0</v>
      </c>
      <c r="G384" s="114">
        <v>0</v>
      </c>
      <c r="H384" s="114">
        <v>0</v>
      </c>
      <c r="I384" s="114">
        <v>0</v>
      </c>
      <c r="J384" s="114">
        <v>0</v>
      </c>
      <c r="K384" s="114">
        <v>0</v>
      </c>
      <c r="L384" s="114">
        <v>0</v>
      </c>
      <c r="M384" s="114">
        <v>0</v>
      </c>
      <c r="N384" s="114">
        <v>0</v>
      </c>
      <c r="O384" s="114">
        <v>0</v>
      </c>
      <c r="P384" s="114">
        <v>0</v>
      </c>
      <c r="Q384" s="114">
        <v>0</v>
      </c>
      <c r="R384" s="114">
        <v>0</v>
      </c>
      <c r="S384" s="114">
        <v>0</v>
      </c>
      <c r="T384" s="114">
        <v>0</v>
      </c>
      <c r="U384" s="114">
        <v>0</v>
      </c>
      <c r="V384" s="114">
        <v>0</v>
      </c>
      <c r="W384" s="114">
        <v>0</v>
      </c>
      <c r="X384" s="114">
        <v>0</v>
      </c>
      <c r="Y384" s="114">
        <v>0</v>
      </c>
      <c r="Z384" s="114">
        <v>0</v>
      </c>
      <c r="AA384" s="114">
        <v>0</v>
      </c>
      <c r="AB384" s="114">
        <v>0</v>
      </c>
      <c r="AC384" s="114">
        <v>0</v>
      </c>
      <c r="AD384" s="114">
        <v>0</v>
      </c>
      <c r="AE384" s="114">
        <v>0</v>
      </c>
      <c r="AF384" s="114">
        <v>0</v>
      </c>
      <c r="AG384" s="114">
        <v>0</v>
      </c>
      <c r="AH384" s="114">
        <v>0</v>
      </c>
      <c r="AI384" s="114">
        <v>0</v>
      </c>
      <c r="AJ384" s="114">
        <v>0</v>
      </c>
      <c r="AK384" s="114">
        <v>0</v>
      </c>
      <c r="AL384" s="114">
        <v>0</v>
      </c>
      <c r="AM384" s="114">
        <v>0</v>
      </c>
      <c r="AN384" s="114">
        <v>0</v>
      </c>
      <c r="AO384" s="114">
        <v>0</v>
      </c>
      <c r="AP384" s="114">
        <v>0</v>
      </c>
      <c r="AQ384" s="114">
        <v>0</v>
      </c>
      <c r="AR384" s="114">
        <v>0</v>
      </c>
      <c r="AS384" s="114">
        <v>0</v>
      </c>
      <c r="AT384" s="114">
        <v>0</v>
      </c>
      <c r="AU384" s="114">
        <v>0</v>
      </c>
      <c r="AV384" s="114">
        <v>0</v>
      </c>
      <c r="AW384" s="114">
        <v>0</v>
      </c>
      <c r="AX384" s="114">
        <v>0</v>
      </c>
      <c r="AY384" s="114">
        <v>0</v>
      </c>
      <c r="AZ384" s="114">
        <v>0</v>
      </c>
    </row>
    <row r="385" spans="1:52" ht="12" customHeight="1" x14ac:dyDescent="0.45">
      <c r="A385" s="112" t="s">
        <v>42</v>
      </c>
      <c r="B385" s="115">
        <v>0.19520254167244128</v>
      </c>
      <c r="C385" s="115">
        <v>0.19862140968671863</v>
      </c>
      <c r="D385" s="115">
        <v>0.20685298616910539</v>
      </c>
      <c r="E385" s="115">
        <v>0.2023003498400511</v>
      </c>
      <c r="F385" s="115">
        <v>0.20755289969715085</v>
      </c>
      <c r="G385" s="115">
        <v>0.20944203782880422</v>
      </c>
      <c r="H385" s="115">
        <v>0.21684416125821171</v>
      </c>
      <c r="I385" s="115">
        <v>0.21316205607020144</v>
      </c>
      <c r="J385" s="115">
        <v>0.2114426235555785</v>
      </c>
      <c r="K385" s="115">
        <v>0.21431845932152607</v>
      </c>
      <c r="L385" s="115">
        <v>0.21263148276010915</v>
      </c>
      <c r="M385" s="115">
        <v>0.21894302193239412</v>
      </c>
      <c r="N385" s="115">
        <v>0.21545159785862422</v>
      </c>
      <c r="O385" s="115">
        <v>0.22536474712565202</v>
      </c>
      <c r="P385" s="115">
        <v>0.2297261718285146</v>
      </c>
      <c r="Q385" s="115">
        <v>0.23155129686528383</v>
      </c>
      <c r="R385" s="115">
        <v>0.22870974120569507</v>
      </c>
      <c r="S385" s="115">
        <v>0.22589849782677135</v>
      </c>
      <c r="T385" s="115">
        <v>0.22513327950353429</v>
      </c>
      <c r="U385" s="115">
        <v>0.22802492732157675</v>
      </c>
      <c r="V385" s="115">
        <v>0.2285967515767128</v>
      </c>
      <c r="W385" s="115">
        <v>0.22752469360239405</v>
      </c>
      <c r="X385" s="115">
        <v>0.22912595314336928</v>
      </c>
      <c r="Y385" s="115">
        <v>0.22950242442813384</v>
      </c>
      <c r="Z385" s="115">
        <v>0.22903319897008881</v>
      </c>
      <c r="AA385" s="115">
        <v>0.2289574371892259</v>
      </c>
      <c r="AB385" s="115">
        <v>0.22889045400192667</v>
      </c>
      <c r="AC385" s="115">
        <v>0.23007678580255977</v>
      </c>
      <c r="AD385" s="115">
        <v>0.23192182752735885</v>
      </c>
      <c r="AE385" s="115">
        <v>0.23464984266361991</v>
      </c>
      <c r="AF385" s="115">
        <v>0.23826677393925474</v>
      </c>
      <c r="AG385" s="115">
        <v>0.24027593518532447</v>
      </c>
      <c r="AH385" s="115">
        <v>0.24344484238001945</v>
      </c>
      <c r="AI385" s="115">
        <v>0.24431700625725181</v>
      </c>
      <c r="AJ385" s="115">
        <v>0.24689854531613645</v>
      </c>
      <c r="AK385" s="115">
        <v>0.24961296065451494</v>
      </c>
      <c r="AL385" s="115">
        <v>0.25023323800313679</v>
      </c>
      <c r="AM385" s="115">
        <v>0.25239527322343991</v>
      </c>
      <c r="AN385" s="115">
        <v>0.25450358443532378</v>
      </c>
      <c r="AO385" s="115">
        <v>0.25773559627546205</v>
      </c>
      <c r="AP385" s="115">
        <v>0.25860551039753449</v>
      </c>
      <c r="AQ385" s="115">
        <v>0.25930356071930161</v>
      </c>
      <c r="AR385" s="115">
        <v>0.26202909668611352</v>
      </c>
      <c r="AS385" s="115">
        <v>0.26327972237104841</v>
      </c>
      <c r="AT385" s="115">
        <v>0.26464482292847086</v>
      </c>
      <c r="AU385" s="115">
        <v>0.26373884923534824</v>
      </c>
      <c r="AV385" s="115">
        <v>0.26579455792540724</v>
      </c>
      <c r="AW385" s="115">
        <v>0.26946280647444482</v>
      </c>
      <c r="AX385" s="115">
        <v>0.27102852762959817</v>
      </c>
      <c r="AY385" s="115">
        <v>0.2750066283058219</v>
      </c>
      <c r="AZ385" s="115">
        <v>0.27990599597131371</v>
      </c>
    </row>
    <row r="386" spans="1:52" ht="12" customHeight="1" x14ac:dyDescent="0.45">
      <c r="A386" s="193"/>
      <c r="B386" s="193"/>
      <c r="C386" s="193"/>
      <c r="D386" s="193"/>
      <c r="E386" s="193"/>
      <c r="F386" s="193"/>
      <c r="G386" s="193"/>
      <c r="H386" s="193"/>
      <c r="I386" s="193"/>
      <c r="J386" s="193"/>
      <c r="K386" s="193"/>
      <c r="L386" s="193"/>
      <c r="M386" s="193"/>
      <c r="N386" s="193"/>
      <c r="O386" s="193"/>
      <c r="P386" s="193"/>
      <c r="Q386" s="193"/>
      <c r="R386" s="193"/>
      <c r="S386" s="193"/>
      <c r="T386" s="193"/>
      <c r="U386" s="193"/>
      <c r="V386" s="193"/>
      <c r="W386" s="193"/>
      <c r="X386" s="193"/>
      <c r="Y386" s="193"/>
      <c r="Z386" s="193"/>
      <c r="AA386" s="193"/>
      <c r="AB386" s="193"/>
      <c r="AC386" s="193"/>
      <c r="AD386" s="193"/>
      <c r="AE386" s="193"/>
      <c r="AF386" s="193"/>
      <c r="AG386" s="193"/>
      <c r="AH386" s="193"/>
      <c r="AI386" s="193"/>
      <c r="AJ386" s="193"/>
      <c r="AK386" s="193"/>
      <c r="AL386" s="193"/>
      <c r="AM386" s="193"/>
      <c r="AN386" s="193"/>
      <c r="AO386" s="193"/>
      <c r="AP386" s="193"/>
      <c r="AQ386" s="193"/>
      <c r="AR386" s="193"/>
      <c r="AS386" s="193"/>
      <c r="AT386" s="193"/>
      <c r="AU386" s="193"/>
      <c r="AV386" s="193"/>
      <c r="AW386" s="193"/>
      <c r="AX386" s="193"/>
      <c r="AY386" s="193"/>
      <c r="AZ386" s="193"/>
    </row>
    <row r="387" spans="1:52" ht="12" customHeight="1" x14ac:dyDescent="0.45">
      <c r="A387" s="138" t="s">
        <v>79</v>
      </c>
      <c r="B387" s="100"/>
      <c r="C387" s="100"/>
      <c r="D387" s="100"/>
      <c r="E387" s="100"/>
      <c r="F387" s="100"/>
      <c r="G387" s="100"/>
      <c r="H387" s="100"/>
      <c r="I387" s="100"/>
      <c r="J387" s="100"/>
      <c r="K387" s="100"/>
      <c r="L387" s="100"/>
      <c r="M387" s="100"/>
      <c r="N387" s="100"/>
      <c r="O387" s="100"/>
      <c r="P387" s="100"/>
      <c r="Q387" s="100"/>
      <c r="R387" s="100"/>
      <c r="S387" s="100"/>
      <c r="T387" s="100"/>
      <c r="U387" s="100"/>
      <c r="V387" s="100"/>
      <c r="W387" s="100"/>
      <c r="X387" s="100"/>
      <c r="Y387" s="100"/>
      <c r="Z387" s="100"/>
      <c r="AA387" s="100"/>
      <c r="AB387" s="100"/>
      <c r="AC387" s="100"/>
      <c r="AD387" s="100"/>
      <c r="AE387" s="100"/>
      <c r="AF387" s="100"/>
      <c r="AG387" s="100"/>
      <c r="AH387" s="100"/>
      <c r="AI387" s="100"/>
      <c r="AJ387" s="100"/>
      <c r="AK387" s="100"/>
      <c r="AL387" s="100"/>
      <c r="AM387" s="100"/>
      <c r="AN387" s="100"/>
      <c r="AO387" s="100"/>
      <c r="AP387" s="100"/>
      <c r="AQ387" s="100"/>
      <c r="AR387" s="100"/>
      <c r="AS387" s="100"/>
      <c r="AT387" s="100"/>
      <c r="AU387" s="100"/>
      <c r="AV387" s="100"/>
      <c r="AW387" s="100"/>
      <c r="AX387" s="100"/>
      <c r="AY387" s="100"/>
      <c r="AZ387" s="100"/>
    </row>
    <row r="388" spans="1:52" ht="12" customHeight="1" x14ac:dyDescent="0.45">
      <c r="A388" s="139" t="s">
        <v>132</v>
      </c>
      <c r="B388" s="101">
        <v>815.87073695381048</v>
      </c>
      <c r="C388" s="101">
        <v>807.9756569953754</v>
      </c>
      <c r="D388" s="101">
        <v>802.00607909545909</v>
      </c>
      <c r="E388" s="101">
        <v>785.16843243355777</v>
      </c>
      <c r="F388" s="101">
        <v>787.40332752171548</v>
      </c>
      <c r="G388" s="101">
        <v>771.21619371875511</v>
      </c>
      <c r="H388" s="101">
        <v>728.49067321239602</v>
      </c>
      <c r="I388" s="101">
        <v>735.60745777839418</v>
      </c>
      <c r="J388" s="101">
        <v>764.8178267588853</v>
      </c>
      <c r="K388" s="101">
        <v>757.32178767735877</v>
      </c>
      <c r="L388" s="101">
        <v>788.2859483014571</v>
      </c>
      <c r="M388" s="101">
        <v>774.42867118799643</v>
      </c>
      <c r="N388" s="101">
        <v>805.92144653807702</v>
      </c>
      <c r="O388" s="101">
        <v>797.38087680028036</v>
      </c>
      <c r="P388" s="101">
        <v>805.21769656104368</v>
      </c>
      <c r="Q388" s="101">
        <v>775.43325354604895</v>
      </c>
      <c r="R388" s="101">
        <v>774.50353210383162</v>
      </c>
      <c r="S388" s="101">
        <v>772.15437764772696</v>
      </c>
      <c r="T388" s="101">
        <v>760.3220241172105</v>
      </c>
      <c r="U388" s="101">
        <v>755.23374972541819</v>
      </c>
      <c r="V388" s="101">
        <v>753.65811993381294</v>
      </c>
      <c r="W388" s="101">
        <v>753.54172190086229</v>
      </c>
      <c r="X388" s="101">
        <v>749.6165959803061</v>
      </c>
      <c r="Y388" s="101">
        <v>748.58415293502151</v>
      </c>
      <c r="Z388" s="101">
        <v>747.75203743792918</v>
      </c>
      <c r="AA388" s="101">
        <v>747.29542733152823</v>
      </c>
      <c r="AB388" s="101">
        <v>746.76608075833212</v>
      </c>
      <c r="AC388" s="101">
        <v>746.25022092698339</v>
      </c>
      <c r="AD388" s="101">
        <v>745.77183353218834</v>
      </c>
      <c r="AE388" s="101">
        <v>743.64638049683651</v>
      </c>
      <c r="AF388" s="101">
        <v>741.66607467216534</v>
      </c>
      <c r="AG388" s="101">
        <v>740.75544595193833</v>
      </c>
      <c r="AH388" s="101">
        <v>733.63007687613992</v>
      </c>
      <c r="AI388" s="101">
        <v>725.87656905963649</v>
      </c>
      <c r="AJ388" s="101">
        <v>708.83096506778224</v>
      </c>
      <c r="AK388" s="101">
        <v>690.62182045432678</v>
      </c>
      <c r="AL388" s="101">
        <v>679.64459388077148</v>
      </c>
      <c r="AM388" s="101">
        <v>644.42540924655532</v>
      </c>
      <c r="AN388" s="101">
        <v>609.62893428098232</v>
      </c>
      <c r="AO388" s="101">
        <v>575.14530042506431</v>
      </c>
      <c r="AP388" s="101">
        <v>533.92609799641627</v>
      </c>
      <c r="AQ388" s="101">
        <v>505.88606681591762</v>
      </c>
      <c r="AR388" s="101">
        <v>471.04635556750435</v>
      </c>
      <c r="AS388" s="101">
        <v>439.01652673491293</v>
      </c>
      <c r="AT388" s="101">
        <v>410.38737652782402</v>
      </c>
      <c r="AU388" s="101">
        <v>405.73751315591892</v>
      </c>
      <c r="AV388" s="101">
        <v>387.58834017734205</v>
      </c>
      <c r="AW388" s="101">
        <v>333.39837670788978</v>
      </c>
      <c r="AX388" s="101">
        <v>330.20954319446184</v>
      </c>
      <c r="AY388" s="101">
        <v>296.81539843932273</v>
      </c>
      <c r="AZ388" s="101">
        <v>270.59578390323964</v>
      </c>
    </row>
    <row r="389" spans="1:52" ht="12" customHeight="1" x14ac:dyDescent="0.45">
      <c r="A389" s="69" t="s">
        <v>47</v>
      </c>
      <c r="B389" s="102">
        <v>0</v>
      </c>
      <c r="C389" s="102">
        <v>0</v>
      </c>
      <c r="D389" s="102">
        <v>0</v>
      </c>
      <c r="E389" s="102">
        <v>0</v>
      </c>
      <c r="F389" s="102">
        <v>0</v>
      </c>
      <c r="G389" s="102">
        <v>0</v>
      </c>
      <c r="H389" s="102">
        <v>0</v>
      </c>
      <c r="I389" s="102">
        <v>0</v>
      </c>
      <c r="J389" s="102">
        <v>0</v>
      </c>
      <c r="K389" s="102">
        <v>0</v>
      </c>
      <c r="L389" s="102">
        <v>0</v>
      </c>
      <c r="M389" s="102">
        <v>0</v>
      </c>
      <c r="N389" s="102">
        <v>0</v>
      </c>
      <c r="O389" s="102">
        <v>0</v>
      </c>
      <c r="P389" s="102">
        <v>0</v>
      </c>
      <c r="Q389" s="102">
        <v>0</v>
      </c>
      <c r="R389" s="102">
        <v>0</v>
      </c>
      <c r="S389" s="102">
        <v>0</v>
      </c>
      <c r="T389" s="102">
        <v>0</v>
      </c>
      <c r="U389" s="102">
        <v>0</v>
      </c>
      <c r="V389" s="102">
        <v>0</v>
      </c>
      <c r="W389" s="102">
        <v>0</v>
      </c>
      <c r="X389" s="102">
        <v>0</v>
      </c>
      <c r="Y389" s="102">
        <v>0</v>
      </c>
      <c r="Z389" s="102">
        <v>0</v>
      </c>
      <c r="AA389" s="102">
        <v>0</v>
      </c>
      <c r="AB389" s="102">
        <v>0</v>
      </c>
      <c r="AC389" s="102">
        <v>0</v>
      </c>
      <c r="AD389" s="102">
        <v>0</v>
      </c>
      <c r="AE389" s="102">
        <v>0</v>
      </c>
      <c r="AF389" s="102">
        <v>0</v>
      </c>
      <c r="AG389" s="102">
        <v>0</v>
      </c>
      <c r="AH389" s="102">
        <v>0</v>
      </c>
      <c r="AI389" s="102">
        <v>0</v>
      </c>
      <c r="AJ389" s="102">
        <v>0</v>
      </c>
      <c r="AK389" s="102">
        <v>0</v>
      </c>
      <c r="AL389" s="102">
        <v>0</v>
      </c>
      <c r="AM389" s="102">
        <v>0</v>
      </c>
      <c r="AN389" s="102">
        <v>0</v>
      </c>
      <c r="AO389" s="102">
        <v>0</v>
      </c>
      <c r="AP389" s="102">
        <v>0</v>
      </c>
      <c r="AQ389" s="102">
        <v>0</v>
      </c>
      <c r="AR389" s="102">
        <v>0</v>
      </c>
      <c r="AS389" s="102">
        <v>0</v>
      </c>
      <c r="AT389" s="102">
        <v>0</v>
      </c>
      <c r="AU389" s="102">
        <v>0</v>
      </c>
      <c r="AV389" s="102">
        <v>0</v>
      </c>
      <c r="AW389" s="102">
        <v>0</v>
      </c>
      <c r="AX389" s="102">
        <v>0</v>
      </c>
      <c r="AY389" s="102">
        <v>0</v>
      </c>
      <c r="AZ389" s="102">
        <v>0</v>
      </c>
    </row>
    <row r="390" spans="1:52" ht="12" customHeight="1" x14ac:dyDescent="0.45">
      <c r="A390" s="77" t="s">
        <v>48</v>
      </c>
      <c r="B390" s="103">
        <v>0.32136388033446023</v>
      </c>
      <c r="C390" s="103">
        <v>0.32911170518476174</v>
      </c>
      <c r="D390" s="103">
        <v>0.3253905632237698</v>
      </c>
      <c r="E390" s="103">
        <v>0.31178574758132416</v>
      </c>
      <c r="F390" s="103">
        <v>0.3126014072708948</v>
      </c>
      <c r="G390" s="103">
        <v>0.30527650028532077</v>
      </c>
      <c r="H390" s="103">
        <v>0.29496245769253737</v>
      </c>
      <c r="I390" s="103">
        <v>0.28941108132607002</v>
      </c>
      <c r="J390" s="103">
        <v>0.28257427355383874</v>
      </c>
      <c r="K390" s="103">
        <v>0.27712857819876974</v>
      </c>
      <c r="L390" s="103">
        <v>0.27367238623769863</v>
      </c>
      <c r="M390" s="103">
        <v>0.26918521539286111</v>
      </c>
      <c r="N390" s="103">
        <v>0.26638199159964798</v>
      </c>
      <c r="O390" s="103">
        <v>0.25763686987211892</v>
      </c>
      <c r="P390" s="103">
        <v>0.24501615504278629</v>
      </c>
      <c r="Q390" s="103">
        <v>0.24245916475933182</v>
      </c>
      <c r="R390" s="103">
        <v>0.2432517058097845</v>
      </c>
      <c r="S390" s="103">
        <v>0.24110485136985496</v>
      </c>
      <c r="T390" s="103">
        <v>0.2361081697666125</v>
      </c>
      <c r="U390" s="103">
        <v>0.22798114535071612</v>
      </c>
      <c r="V390" s="103">
        <v>0.22484576416556576</v>
      </c>
      <c r="W390" s="103">
        <v>0.22423863060679478</v>
      </c>
      <c r="X390" s="103">
        <v>0.22285840481132921</v>
      </c>
      <c r="Y390" s="103">
        <v>0.21694525133126527</v>
      </c>
      <c r="Z390" s="103">
        <v>0.20401542084030522</v>
      </c>
      <c r="AA390" s="103">
        <v>0.19874794920332062</v>
      </c>
      <c r="AB390" s="103">
        <v>0.19229999153473015</v>
      </c>
      <c r="AC390" s="103">
        <v>0.18185118464948874</v>
      </c>
      <c r="AD390" s="103">
        <v>0.17428239067346371</v>
      </c>
      <c r="AE390" s="103">
        <v>0.16450610294507625</v>
      </c>
      <c r="AF390" s="103">
        <v>0.1568098836477729</v>
      </c>
      <c r="AG390" s="103">
        <v>0.14993876948718751</v>
      </c>
      <c r="AH390" s="103">
        <v>0.14667280101257846</v>
      </c>
      <c r="AI390" s="103">
        <v>0.14529504815357247</v>
      </c>
      <c r="AJ390" s="103">
        <v>0.14347499915077741</v>
      </c>
      <c r="AK390" s="103">
        <v>0.13822449920542917</v>
      </c>
      <c r="AL390" s="103">
        <v>0.13688110017470884</v>
      </c>
      <c r="AM390" s="103">
        <v>0.13355669951317725</v>
      </c>
      <c r="AN390" s="103">
        <v>0.12913548692786264</v>
      </c>
      <c r="AO390" s="103">
        <v>0.12328648742755277</v>
      </c>
      <c r="AP390" s="103">
        <v>0.11838927733942921</v>
      </c>
      <c r="AQ390" s="103">
        <v>0.1128831923742753</v>
      </c>
      <c r="AR390" s="103">
        <v>0.10731360384294369</v>
      </c>
      <c r="AS390" s="103">
        <v>0.10210698544420248</v>
      </c>
      <c r="AT390" s="103">
        <v>9.9872684717815408E-2</v>
      </c>
      <c r="AU390" s="103">
        <v>9.9031060546170085E-2</v>
      </c>
      <c r="AV390" s="103">
        <v>9.781464138592047E-2</v>
      </c>
      <c r="AW390" s="103">
        <v>9.4436524289902776E-2</v>
      </c>
      <c r="AX390" s="103">
        <v>9.3510686917167241E-2</v>
      </c>
      <c r="AY390" s="103">
        <v>9.1431218946447609E-2</v>
      </c>
      <c r="AZ390" s="103">
        <v>8.8776340103137133E-2</v>
      </c>
    </row>
    <row r="391" spans="1:52" ht="12" customHeight="1" x14ac:dyDescent="0.45">
      <c r="A391" s="77" t="s">
        <v>51</v>
      </c>
      <c r="B391" s="103">
        <v>0</v>
      </c>
      <c r="C391" s="103">
        <v>0</v>
      </c>
      <c r="D391" s="103">
        <v>0</v>
      </c>
      <c r="E391" s="103">
        <v>0</v>
      </c>
      <c r="F391" s="103">
        <v>0</v>
      </c>
      <c r="G391" s="103">
        <v>0</v>
      </c>
      <c r="H391" s="103">
        <v>0</v>
      </c>
      <c r="I391" s="103">
        <v>0</v>
      </c>
      <c r="J391" s="103">
        <v>0</v>
      </c>
      <c r="K391" s="103">
        <v>0</v>
      </c>
      <c r="L391" s="103">
        <v>0</v>
      </c>
      <c r="M391" s="103">
        <v>0</v>
      </c>
      <c r="N391" s="103">
        <v>0</v>
      </c>
      <c r="O391" s="103">
        <v>0</v>
      </c>
      <c r="P391" s="103">
        <v>0</v>
      </c>
      <c r="Q391" s="103">
        <v>0</v>
      </c>
      <c r="R391" s="103">
        <v>0</v>
      </c>
      <c r="S391" s="103">
        <v>0</v>
      </c>
      <c r="T391" s="103">
        <v>0</v>
      </c>
      <c r="U391" s="103">
        <v>0</v>
      </c>
      <c r="V391" s="103">
        <v>0</v>
      </c>
      <c r="W391" s="103">
        <v>0</v>
      </c>
      <c r="X391" s="103">
        <v>0</v>
      </c>
      <c r="Y391" s="103">
        <v>0</v>
      </c>
      <c r="Z391" s="103">
        <v>0</v>
      </c>
      <c r="AA391" s="103">
        <v>0</v>
      </c>
      <c r="AB391" s="103">
        <v>0</v>
      </c>
      <c r="AC391" s="103">
        <v>0</v>
      </c>
      <c r="AD391" s="103">
        <v>0</v>
      </c>
      <c r="AE391" s="103">
        <v>0</v>
      </c>
      <c r="AF391" s="103">
        <v>0</v>
      </c>
      <c r="AG391" s="103">
        <v>0</v>
      </c>
      <c r="AH391" s="103">
        <v>0</v>
      </c>
      <c r="AI391" s="103">
        <v>0</v>
      </c>
      <c r="AJ391" s="103">
        <v>0</v>
      </c>
      <c r="AK391" s="103">
        <v>0</v>
      </c>
      <c r="AL391" s="103">
        <v>0</v>
      </c>
      <c r="AM391" s="103">
        <v>0</v>
      </c>
      <c r="AN391" s="103">
        <v>0</v>
      </c>
      <c r="AO391" s="103">
        <v>0</v>
      </c>
      <c r="AP391" s="103">
        <v>0</v>
      </c>
      <c r="AQ391" s="103">
        <v>0</v>
      </c>
      <c r="AR391" s="103">
        <v>0</v>
      </c>
      <c r="AS391" s="103">
        <v>0</v>
      </c>
      <c r="AT391" s="103">
        <v>0</v>
      </c>
      <c r="AU391" s="103">
        <v>0</v>
      </c>
      <c r="AV391" s="103">
        <v>0</v>
      </c>
      <c r="AW391" s="103">
        <v>0</v>
      </c>
      <c r="AX391" s="103">
        <v>0</v>
      </c>
      <c r="AY391" s="103">
        <v>0</v>
      </c>
      <c r="AZ391" s="103">
        <v>0</v>
      </c>
    </row>
    <row r="392" spans="1:52" ht="12" customHeight="1" x14ac:dyDescent="0.45">
      <c r="A392" s="77" t="s">
        <v>52</v>
      </c>
      <c r="B392" s="103">
        <v>0</v>
      </c>
      <c r="C392" s="103">
        <v>0</v>
      </c>
      <c r="D392" s="103">
        <v>0</v>
      </c>
      <c r="E392" s="103">
        <v>0</v>
      </c>
      <c r="F392" s="103">
        <v>0</v>
      </c>
      <c r="G392" s="103">
        <v>0</v>
      </c>
      <c r="H392" s="103">
        <v>0</v>
      </c>
      <c r="I392" s="103">
        <v>0</v>
      </c>
      <c r="J392" s="103">
        <v>0</v>
      </c>
      <c r="K392" s="103">
        <v>0</v>
      </c>
      <c r="L392" s="103">
        <v>0</v>
      </c>
      <c r="M392" s="103">
        <v>0</v>
      </c>
      <c r="N392" s="103">
        <v>0</v>
      </c>
      <c r="O392" s="103">
        <v>0</v>
      </c>
      <c r="P392" s="103">
        <v>0</v>
      </c>
      <c r="Q392" s="103">
        <v>0</v>
      </c>
      <c r="R392" s="103">
        <v>0</v>
      </c>
      <c r="S392" s="103">
        <v>0</v>
      </c>
      <c r="T392" s="103">
        <v>0</v>
      </c>
      <c r="U392" s="103">
        <v>0</v>
      </c>
      <c r="V392" s="103">
        <v>0</v>
      </c>
      <c r="W392" s="103">
        <v>0</v>
      </c>
      <c r="X392" s="103">
        <v>0</v>
      </c>
      <c r="Y392" s="103">
        <v>0</v>
      </c>
      <c r="Z392" s="103">
        <v>0</v>
      </c>
      <c r="AA392" s="103">
        <v>0</v>
      </c>
      <c r="AB392" s="103">
        <v>0</v>
      </c>
      <c r="AC392" s="103">
        <v>0</v>
      </c>
      <c r="AD392" s="103">
        <v>0</v>
      </c>
      <c r="AE392" s="103">
        <v>0</v>
      </c>
      <c r="AF392" s="103">
        <v>0</v>
      </c>
      <c r="AG392" s="103">
        <v>0</v>
      </c>
      <c r="AH392" s="103">
        <v>0</v>
      </c>
      <c r="AI392" s="103">
        <v>0</v>
      </c>
      <c r="AJ392" s="103">
        <v>0</v>
      </c>
      <c r="AK392" s="103">
        <v>0</v>
      </c>
      <c r="AL392" s="103">
        <v>0</v>
      </c>
      <c r="AM392" s="103">
        <v>0</v>
      </c>
      <c r="AN392" s="103">
        <v>0</v>
      </c>
      <c r="AO392" s="103">
        <v>0</v>
      </c>
      <c r="AP392" s="103">
        <v>0</v>
      </c>
      <c r="AQ392" s="103">
        <v>0</v>
      </c>
      <c r="AR392" s="103">
        <v>0</v>
      </c>
      <c r="AS392" s="103">
        <v>0</v>
      </c>
      <c r="AT392" s="103">
        <v>0</v>
      </c>
      <c r="AU392" s="103">
        <v>0</v>
      </c>
      <c r="AV392" s="103">
        <v>0</v>
      </c>
      <c r="AW392" s="103">
        <v>0</v>
      </c>
      <c r="AX392" s="103">
        <v>0</v>
      </c>
      <c r="AY392" s="103">
        <v>0</v>
      </c>
      <c r="AZ392" s="103">
        <v>0</v>
      </c>
    </row>
    <row r="393" spans="1:52" ht="12" customHeight="1" x14ac:dyDescent="0.45">
      <c r="A393" s="79" t="s">
        <v>53</v>
      </c>
      <c r="B393" s="104">
        <v>0</v>
      </c>
      <c r="C393" s="104">
        <v>0</v>
      </c>
      <c r="D393" s="104">
        <v>0</v>
      </c>
      <c r="E393" s="104">
        <v>0</v>
      </c>
      <c r="F393" s="104">
        <v>0</v>
      </c>
      <c r="G393" s="104">
        <v>0</v>
      </c>
      <c r="H393" s="104">
        <v>0</v>
      </c>
      <c r="I393" s="104">
        <v>0</v>
      </c>
      <c r="J393" s="104">
        <v>0</v>
      </c>
      <c r="K393" s="104">
        <v>0</v>
      </c>
      <c r="L393" s="104">
        <v>0</v>
      </c>
      <c r="M393" s="104">
        <v>0</v>
      </c>
      <c r="N393" s="104">
        <v>0</v>
      </c>
      <c r="O393" s="104">
        <v>0</v>
      </c>
      <c r="P393" s="104">
        <v>0</v>
      </c>
      <c r="Q393" s="104">
        <v>0</v>
      </c>
      <c r="R393" s="104">
        <v>0</v>
      </c>
      <c r="S393" s="104">
        <v>0</v>
      </c>
      <c r="T393" s="104">
        <v>0</v>
      </c>
      <c r="U393" s="104">
        <v>0</v>
      </c>
      <c r="V393" s="104">
        <v>0</v>
      </c>
      <c r="W393" s="104">
        <v>0</v>
      </c>
      <c r="X393" s="104">
        <v>0</v>
      </c>
      <c r="Y393" s="104">
        <v>0</v>
      </c>
      <c r="Z393" s="104">
        <v>0</v>
      </c>
      <c r="AA393" s="104">
        <v>0</v>
      </c>
      <c r="AB393" s="104">
        <v>0</v>
      </c>
      <c r="AC393" s="104">
        <v>0</v>
      </c>
      <c r="AD393" s="104">
        <v>0</v>
      </c>
      <c r="AE393" s="104">
        <v>0</v>
      </c>
      <c r="AF393" s="104">
        <v>0</v>
      </c>
      <c r="AG393" s="104">
        <v>0</v>
      </c>
      <c r="AH393" s="104">
        <v>0</v>
      </c>
      <c r="AI393" s="104">
        <v>0</v>
      </c>
      <c r="AJ393" s="104">
        <v>0</v>
      </c>
      <c r="AK393" s="104">
        <v>0</v>
      </c>
      <c r="AL393" s="104">
        <v>0</v>
      </c>
      <c r="AM393" s="104">
        <v>0</v>
      </c>
      <c r="AN393" s="104">
        <v>0</v>
      </c>
      <c r="AO393" s="104">
        <v>0</v>
      </c>
      <c r="AP393" s="104">
        <v>0</v>
      </c>
      <c r="AQ393" s="104">
        <v>0</v>
      </c>
      <c r="AR393" s="104">
        <v>0</v>
      </c>
      <c r="AS393" s="104">
        <v>0</v>
      </c>
      <c r="AT393" s="104">
        <v>0</v>
      </c>
      <c r="AU393" s="104">
        <v>0</v>
      </c>
      <c r="AV393" s="104">
        <v>0</v>
      </c>
      <c r="AW393" s="104">
        <v>0</v>
      </c>
      <c r="AX393" s="104">
        <v>0</v>
      </c>
      <c r="AY393" s="104">
        <v>0</v>
      </c>
      <c r="AZ393" s="104">
        <v>0</v>
      </c>
    </row>
    <row r="394" spans="1:52" ht="12" customHeight="1" x14ac:dyDescent="0.45">
      <c r="A394" s="96" t="s">
        <v>139</v>
      </c>
      <c r="B394" s="105">
        <v>0</v>
      </c>
      <c r="C394" s="105">
        <v>0</v>
      </c>
      <c r="D394" s="105">
        <v>0</v>
      </c>
      <c r="E394" s="105">
        <v>0</v>
      </c>
      <c r="F394" s="105">
        <v>0</v>
      </c>
      <c r="G394" s="105">
        <v>0</v>
      </c>
      <c r="H394" s="105">
        <v>0</v>
      </c>
      <c r="I394" s="105">
        <v>0</v>
      </c>
      <c r="J394" s="105">
        <v>0</v>
      </c>
      <c r="K394" s="105">
        <v>0</v>
      </c>
      <c r="L394" s="105">
        <v>0</v>
      </c>
      <c r="M394" s="105">
        <v>0</v>
      </c>
      <c r="N394" s="105">
        <v>0</v>
      </c>
      <c r="O394" s="105">
        <v>0</v>
      </c>
      <c r="P394" s="105">
        <v>0</v>
      </c>
      <c r="Q394" s="105">
        <v>0</v>
      </c>
      <c r="R394" s="105">
        <v>0</v>
      </c>
      <c r="S394" s="105">
        <v>0</v>
      </c>
      <c r="T394" s="105">
        <v>0</v>
      </c>
      <c r="U394" s="105">
        <v>0</v>
      </c>
      <c r="V394" s="105">
        <v>0</v>
      </c>
      <c r="W394" s="105">
        <v>0</v>
      </c>
      <c r="X394" s="105">
        <v>0</v>
      </c>
      <c r="Y394" s="105">
        <v>0</v>
      </c>
      <c r="Z394" s="105">
        <v>0</v>
      </c>
      <c r="AA394" s="105">
        <v>0</v>
      </c>
      <c r="AB394" s="105">
        <v>0</v>
      </c>
      <c r="AC394" s="105">
        <v>0</v>
      </c>
      <c r="AD394" s="105">
        <v>0</v>
      </c>
      <c r="AE394" s="105">
        <v>0</v>
      </c>
      <c r="AF394" s="105">
        <v>0</v>
      </c>
      <c r="AG394" s="105">
        <v>0</v>
      </c>
      <c r="AH394" s="105">
        <v>0</v>
      </c>
      <c r="AI394" s="105">
        <v>0</v>
      </c>
      <c r="AJ394" s="105">
        <v>0</v>
      </c>
      <c r="AK394" s="105">
        <v>0</v>
      </c>
      <c r="AL394" s="105">
        <v>0</v>
      </c>
      <c r="AM394" s="105">
        <v>0</v>
      </c>
      <c r="AN394" s="105">
        <v>0</v>
      </c>
      <c r="AO394" s="105">
        <v>0</v>
      </c>
      <c r="AP394" s="105">
        <v>0</v>
      </c>
      <c r="AQ394" s="105">
        <v>0</v>
      </c>
      <c r="AR394" s="105">
        <v>0</v>
      </c>
      <c r="AS394" s="105">
        <v>0</v>
      </c>
      <c r="AT394" s="105">
        <v>0</v>
      </c>
      <c r="AU394" s="105">
        <v>0</v>
      </c>
      <c r="AV394" s="105">
        <v>0</v>
      </c>
      <c r="AW394" s="105">
        <v>0</v>
      </c>
      <c r="AX394" s="105">
        <v>0</v>
      </c>
      <c r="AY394" s="105">
        <v>0</v>
      </c>
      <c r="AZ394" s="105">
        <v>0</v>
      </c>
    </row>
    <row r="395" spans="1:52" ht="12" customHeight="1" x14ac:dyDescent="0.45">
      <c r="A395" s="96" t="s">
        <v>140</v>
      </c>
      <c r="B395" s="105">
        <v>124.35923074991015</v>
      </c>
      <c r="C395" s="105">
        <v>121.55506887008507</v>
      </c>
      <c r="D395" s="105">
        <v>119.59993730916985</v>
      </c>
      <c r="E395" s="105">
        <v>109.41024994424201</v>
      </c>
      <c r="F395" s="105">
        <v>108.10535736382845</v>
      </c>
      <c r="G395" s="105">
        <v>105.44245415030259</v>
      </c>
      <c r="H395" s="105">
        <v>100.82528685872187</v>
      </c>
      <c r="I395" s="105">
        <v>102.68113102660212</v>
      </c>
      <c r="J395" s="105">
        <v>106.97185572335283</v>
      </c>
      <c r="K395" s="105">
        <v>105.83883457350029</v>
      </c>
      <c r="L395" s="105">
        <v>105.02584365415987</v>
      </c>
      <c r="M395" s="105">
        <v>103.18885883727215</v>
      </c>
      <c r="N395" s="105">
        <v>100.72935634579824</v>
      </c>
      <c r="O395" s="105">
        <v>98.439321947829697</v>
      </c>
      <c r="P395" s="105">
        <v>94.956671272726695</v>
      </c>
      <c r="Q395" s="105">
        <v>93.158469914918271</v>
      </c>
      <c r="R395" s="105">
        <v>93.234144984977249</v>
      </c>
      <c r="S395" s="105">
        <v>92.043320114079691</v>
      </c>
      <c r="T395" s="105">
        <v>87.894580893243557</v>
      </c>
      <c r="U395" s="105">
        <v>85.824070992323286</v>
      </c>
      <c r="V395" s="105">
        <v>85.002492359123451</v>
      </c>
      <c r="W395" s="105">
        <v>84.899508189441619</v>
      </c>
      <c r="X395" s="105">
        <v>83.413515780855036</v>
      </c>
      <c r="Y395" s="105">
        <v>82.929674762146064</v>
      </c>
      <c r="Z395" s="105">
        <v>82.584336710910719</v>
      </c>
      <c r="AA395" s="105">
        <v>82.396469463688376</v>
      </c>
      <c r="AB395" s="105">
        <v>82.200563545829397</v>
      </c>
      <c r="AC395" s="105">
        <v>82.00941057638461</v>
      </c>
      <c r="AD395" s="105">
        <v>81.789283123595297</v>
      </c>
      <c r="AE395" s="105">
        <v>81.118220681261093</v>
      </c>
      <c r="AF395" s="105">
        <v>80.581461172923142</v>
      </c>
      <c r="AG395" s="105">
        <v>80.334547218366652</v>
      </c>
      <c r="AH395" s="105">
        <v>78.925300105140266</v>
      </c>
      <c r="AI395" s="105">
        <v>77.732268823761245</v>
      </c>
      <c r="AJ395" s="105">
        <v>75.378886896594537</v>
      </c>
      <c r="AK395" s="105">
        <v>73.08142186213766</v>
      </c>
      <c r="AL395" s="105">
        <v>71.641159835483677</v>
      </c>
      <c r="AM395" s="105">
        <v>66.995670709126983</v>
      </c>
      <c r="AN395" s="105">
        <v>62.742472216423053</v>
      </c>
      <c r="AO395" s="105">
        <v>57.852280950187243</v>
      </c>
      <c r="AP395" s="105">
        <v>51.803531577554914</v>
      </c>
      <c r="AQ395" s="105">
        <v>46.122346546798262</v>
      </c>
      <c r="AR395" s="105">
        <v>40.492985155849084</v>
      </c>
      <c r="AS395" s="105">
        <v>34.094455497143372</v>
      </c>
      <c r="AT395" s="105">
        <v>30.742632094418138</v>
      </c>
      <c r="AU395" s="105">
        <v>30.265397681132182</v>
      </c>
      <c r="AV395" s="105">
        <v>28.679676152477146</v>
      </c>
      <c r="AW395" s="105">
        <v>22.821029685012551</v>
      </c>
      <c r="AX395" s="105">
        <v>22.418748070969102</v>
      </c>
      <c r="AY395" s="105">
        <v>19.501070751355236</v>
      </c>
      <c r="AZ395" s="105">
        <v>17.010029079597157</v>
      </c>
    </row>
    <row r="396" spans="1:52" ht="12" customHeight="1" x14ac:dyDescent="0.45">
      <c r="A396" s="96" t="s">
        <v>143</v>
      </c>
      <c r="B396" s="105">
        <v>172.01611034767518</v>
      </c>
      <c r="C396" s="105">
        <v>168.82637768524125</v>
      </c>
      <c r="D396" s="105">
        <v>165.96058000092293</v>
      </c>
      <c r="E396" s="105">
        <v>167.09363542012565</v>
      </c>
      <c r="F396" s="105">
        <v>168.58117551453176</v>
      </c>
      <c r="G396" s="105">
        <v>159.37264390830995</v>
      </c>
      <c r="H396" s="105">
        <v>151.94417365832325</v>
      </c>
      <c r="I396" s="105">
        <v>149.40430517788158</v>
      </c>
      <c r="J396" s="105">
        <v>156.13739330296008</v>
      </c>
      <c r="K396" s="105">
        <v>153.92231244031319</v>
      </c>
      <c r="L396" s="105">
        <v>157.34167991843975</v>
      </c>
      <c r="M396" s="105">
        <v>154.09749511838623</v>
      </c>
      <c r="N396" s="105">
        <v>154.93473526863207</v>
      </c>
      <c r="O396" s="105">
        <v>148.67251422417263</v>
      </c>
      <c r="P396" s="105">
        <v>144.24214804432165</v>
      </c>
      <c r="Q396" s="105">
        <v>139.59910718653609</v>
      </c>
      <c r="R396" s="105">
        <v>139.24415532987857</v>
      </c>
      <c r="S396" s="105">
        <v>137.41847494347539</v>
      </c>
      <c r="T396" s="105">
        <v>129.74145539576588</v>
      </c>
      <c r="U396" s="105">
        <v>126.56009136032606</v>
      </c>
      <c r="V396" s="105">
        <v>125.43218189505144</v>
      </c>
      <c r="W396" s="105">
        <v>125.25966775824094</v>
      </c>
      <c r="X396" s="105">
        <v>122.7695867831613</v>
      </c>
      <c r="Y396" s="105">
        <v>122.12503044755816</v>
      </c>
      <c r="Z396" s="105">
        <v>121.62578609059914</v>
      </c>
      <c r="AA396" s="105">
        <v>121.33762465366884</v>
      </c>
      <c r="AB396" s="105">
        <v>121.03797697074299</v>
      </c>
      <c r="AC396" s="105">
        <v>120.74060374365233</v>
      </c>
      <c r="AD396" s="105">
        <v>120.38492574062172</v>
      </c>
      <c r="AE396" s="105">
        <v>119.25324326309796</v>
      </c>
      <c r="AF396" s="105">
        <v>118.35028096877836</v>
      </c>
      <c r="AG396" s="105">
        <v>117.98988444278957</v>
      </c>
      <c r="AH396" s="105">
        <v>115.72964693733452</v>
      </c>
      <c r="AI396" s="105">
        <v>113.94156433972947</v>
      </c>
      <c r="AJ396" s="105">
        <v>110.43231815788603</v>
      </c>
      <c r="AK396" s="105">
        <v>107.14591093142288</v>
      </c>
      <c r="AL396" s="105">
        <v>105.19790504068926</v>
      </c>
      <c r="AM396" s="105">
        <v>98.688568589114595</v>
      </c>
      <c r="AN396" s="105">
        <v>92.721056792716681</v>
      </c>
      <c r="AO396" s="105">
        <v>86.15972173268834</v>
      </c>
      <c r="AP396" s="105">
        <v>78.004389545029582</v>
      </c>
      <c r="AQ396" s="105">
        <v>71.278066283921447</v>
      </c>
      <c r="AR396" s="105">
        <v>63.887718138224415</v>
      </c>
      <c r="AS396" s="105">
        <v>57.138019720203211</v>
      </c>
      <c r="AT396" s="105">
        <v>52.633268652629113</v>
      </c>
      <c r="AU396" s="105">
        <v>51.953017678803484</v>
      </c>
      <c r="AV396" s="105">
        <v>49.423235129881071</v>
      </c>
      <c r="AW396" s="105">
        <v>41.026707656606128</v>
      </c>
      <c r="AX396" s="105">
        <v>40.445891110371363</v>
      </c>
      <c r="AY396" s="105">
        <v>35.666036512121501</v>
      </c>
      <c r="AZ396" s="105">
        <v>31.622260790827642</v>
      </c>
    </row>
    <row r="397" spans="1:52" ht="12" customHeight="1" x14ac:dyDescent="0.45">
      <c r="A397" s="110" t="s">
        <v>146</v>
      </c>
      <c r="B397" s="116">
        <v>0</v>
      </c>
      <c r="C397" s="116">
        <v>0</v>
      </c>
      <c r="D397" s="116">
        <v>0</v>
      </c>
      <c r="E397" s="116">
        <v>0</v>
      </c>
      <c r="F397" s="116">
        <v>0</v>
      </c>
      <c r="G397" s="116">
        <v>0</v>
      </c>
      <c r="H397" s="116">
        <v>0</v>
      </c>
      <c r="I397" s="116">
        <v>0</v>
      </c>
      <c r="J397" s="116">
        <v>0</v>
      </c>
      <c r="K397" s="116">
        <v>0</v>
      </c>
      <c r="L397" s="116">
        <v>0</v>
      </c>
      <c r="M397" s="116">
        <v>0</v>
      </c>
      <c r="N397" s="116">
        <v>0</v>
      </c>
      <c r="O397" s="116">
        <v>0</v>
      </c>
      <c r="P397" s="116">
        <v>0</v>
      </c>
      <c r="Q397" s="116">
        <v>0</v>
      </c>
      <c r="R397" s="116">
        <v>0</v>
      </c>
      <c r="S397" s="116">
        <v>0</v>
      </c>
      <c r="T397" s="116">
        <v>0</v>
      </c>
      <c r="U397" s="116">
        <v>0</v>
      </c>
      <c r="V397" s="116">
        <v>0</v>
      </c>
      <c r="W397" s="116">
        <v>0</v>
      </c>
      <c r="X397" s="116">
        <v>0</v>
      </c>
      <c r="Y397" s="116">
        <v>0</v>
      </c>
      <c r="Z397" s="116">
        <v>0</v>
      </c>
      <c r="AA397" s="116">
        <v>0</v>
      </c>
      <c r="AB397" s="116">
        <v>0</v>
      </c>
      <c r="AC397" s="116">
        <v>0</v>
      </c>
      <c r="AD397" s="116">
        <v>0</v>
      </c>
      <c r="AE397" s="116">
        <v>0</v>
      </c>
      <c r="AF397" s="116">
        <v>0</v>
      </c>
      <c r="AG397" s="116">
        <v>0</v>
      </c>
      <c r="AH397" s="116">
        <v>0</v>
      </c>
      <c r="AI397" s="116">
        <v>0</v>
      </c>
      <c r="AJ397" s="116">
        <v>0</v>
      </c>
      <c r="AK397" s="116">
        <v>0</v>
      </c>
      <c r="AL397" s="116">
        <v>0</v>
      </c>
      <c r="AM397" s="116">
        <v>0</v>
      </c>
      <c r="AN397" s="116">
        <v>0</v>
      </c>
      <c r="AO397" s="116">
        <v>0</v>
      </c>
      <c r="AP397" s="116">
        <v>0</v>
      </c>
      <c r="AQ397" s="116">
        <v>0</v>
      </c>
      <c r="AR397" s="116">
        <v>0</v>
      </c>
      <c r="AS397" s="116">
        <v>0</v>
      </c>
      <c r="AT397" s="116">
        <v>0</v>
      </c>
      <c r="AU397" s="116">
        <v>0</v>
      </c>
      <c r="AV397" s="116">
        <v>0</v>
      </c>
      <c r="AW397" s="116">
        <v>0</v>
      </c>
      <c r="AX397" s="116">
        <v>0</v>
      </c>
      <c r="AY397" s="116">
        <v>0</v>
      </c>
      <c r="AZ397" s="116">
        <v>0</v>
      </c>
    </row>
    <row r="398" spans="1:52" ht="12" customHeight="1" x14ac:dyDescent="0.45">
      <c r="A398" s="112" t="s">
        <v>42</v>
      </c>
      <c r="B398" s="117">
        <v>519.17403197589056</v>
      </c>
      <c r="C398" s="117">
        <v>517.2650987348643</v>
      </c>
      <c r="D398" s="117">
        <v>516.12017122214252</v>
      </c>
      <c r="E398" s="117">
        <v>508.35276132160885</v>
      </c>
      <c r="F398" s="117">
        <v>510.40419323608432</v>
      </c>
      <c r="G398" s="117">
        <v>506.09581915985723</v>
      </c>
      <c r="H398" s="117">
        <v>475.42625023765828</v>
      </c>
      <c r="I398" s="117">
        <v>483.2326104925844</v>
      </c>
      <c r="J398" s="117">
        <v>501.4260034590186</v>
      </c>
      <c r="K398" s="117">
        <v>497.2835120853465</v>
      </c>
      <c r="L398" s="117">
        <v>525.64475234261977</v>
      </c>
      <c r="M398" s="117">
        <v>516.87313201694519</v>
      </c>
      <c r="N398" s="117">
        <v>549.99097293204704</v>
      </c>
      <c r="O398" s="117">
        <v>550.01140375840589</v>
      </c>
      <c r="P398" s="117">
        <v>565.77386108895246</v>
      </c>
      <c r="Q398" s="117">
        <v>542.43321727983528</v>
      </c>
      <c r="R398" s="117">
        <v>541.7819800831661</v>
      </c>
      <c r="S398" s="117">
        <v>542.45147773880205</v>
      </c>
      <c r="T398" s="117">
        <v>542.4498796584345</v>
      </c>
      <c r="U398" s="117">
        <v>542.62160622741806</v>
      </c>
      <c r="V398" s="117">
        <v>542.99859991547237</v>
      </c>
      <c r="W398" s="117">
        <v>543.15830732257291</v>
      </c>
      <c r="X398" s="117">
        <v>543.21063501147842</v>
      </c>
      <c r="Y398" s="117">
        <v>543.312502473986</v>
      </c>
      <c r="Z398" s="117">
        <v>543.337899215579</v>
      </c>
      <c r="AA398" s="117">
        <v>543.36258526496772</v>
      </c>
      <c r="AB398" s="117">
        <v>543.33524025022484</v>
      </c>
      <c r="AC398" s="117">
        <v>543.31835542229692</v>
      </c>
      <c r="AD398" s="117">
        <v>543.42334227729805</v>
      </c>
      <c r="AE398" s="117">
        <v>543.11041044953254</v>
      </c>
      <c r="AF398" s="117">
        <v>542.57752264681608</v>
      </c>
      <c r="AG398" s="117">
        <v>542.28107552129495</v>
      </c>
      <c r="AH398" s="117">
        <v>538.82845703265252</v>
      </c>
      <c r="AI398" s="117">
        <v>534.05744084799221</v>
      </c>
      <c r="AJ398" s="117">
        <v>522.87628501415099</v>
      </c>
      <c r="AK398" s="117">
        <v>510.25626316156081</v>
      </c>
      <c r="AL398" s="117">
        <v>502.66864790442378</v>
      </c>
      <c r="AM398" s="117">
        <v>478.60761324880048</v>
      </c>
      <c r="AN398" s="117">
        <v>454.03626978491474</v>
      </c>
      <c r="AO398" s="117">
        <v>431.0100112547612</v>
      </c>
      <c r="AP398" s="117">
        <v>403.9997875964923</v>
      </c>
      <c r="AQ398" s="117">
        <v>388.37277079282359</v>
      </c>
      <c r="AR398" s="117">
        <v>366.5583386695879</v>
      </c>
      <c r="AS398" s="117">
        <v>347.6819445321222</v>
      </c>
      <c r="AT398" s="117">
        <v>326.91160309605891</v>
      </c>
      <c r="AU398" s="117">
        <v>323.42006673543705</v>
      </c>
      <c r="AV398" s="117">
        <v>309.38761425359792</v>
      </c>
      <c r="AW398" s="117">
        <v>269.45620284198122</v>
      </c>
      <c r="AX398" s="117">
        <v>267.25139332620421</v>
      </c>
      <c r="AY398" s="117">
        <v>241.55685995689953</v>
      </c>
      <c r="AZ398" s="117">
        <v>221.87471769271173</v>
      </c>
    </row>
    <row r="399" spans="1:52" ht="12" customHeight="1" x14ac:dyDescent="0.45">
      <c r="A399" s="139" t="s">
        <v>133</v>
      </c>
      <c r="B399" s="101">
        <v>173.94443596816851</v>
      </c>
      <c r="C399" s="101">
        <v>160.77990454202757</v>
      </c>
      <c r="D399" s="101">
        <v>173.58351702650421</v>
      </c>
      <c r="E399" s="101">
        <v>148.48717995872047</v>
      </c>
      <c r="F399" s="101">
        <v>156.24335935277713</v>
      </c>
      <c r="G399" s="101">
        <v>138.32784689212451</v>
      </c>
      <c r="H399" s="101">
        <v>145.40307906465719</v>
      </c>
      <c r="I399" s="101">
        <v>155.74006561450025</v>
      </c>
      <c r="J399" s="101">
        <v>136.68219365573657</v>
      </c>
      <c r="K399" s="101">
        <v>131.86755384273079</v>
      </c>
      <c r="L399" s="101">
        <v>130.9183012919666</v>
      </c>
      <c r="M399" s="101">
        <v>139.32247606140794</v>
      </c>
      <c r="N399" s="101">
        <v>136.32070533357083</v>
      </c>
      <c r="O399" s="101">
        <v>132.18282126257256</v>
      </c>
      <c r="P399" s="101">
        <v>127.74711848656685</v>
      </c>
      <c r="Q399" s="101">
        <v>129.58540423552682</v>
      </c>
      <c r="R399" s="101">
        <v>131.52239515176112</v>
      </c>
      <c r="S399" s="101">
        <v>131.14623284714597</v>
      </c>
      <c r="T399" s="101">
        <v>127.91485650893209</v>
      </c>
      <c r="U399" s="101">
        <v>125.50514366430001</v>
      </c>
      <c r="V399" s="101">
        <v>124.30152091558008</v>
      </c>
      <c r="W399" s="101">
        <v>123.21089726145861</v>
      </c>
      <c r="X399" s="101">
        <v>121.5086735253423</v>
      </c>
      <c r="Y399" s="101">
        <v>117.47129594960811</v>
      </c>
      <c r="Z399" s="101">
        <v>116.04042703670022</v>
      </c>
      <c r="AA399" s="101">
        <v>113.21624697746999</v>
      </c>
      <c r="AB399" s="101">
        <v>112.85315048565306</v>
      </c>
      <c r="AC399" s="101">
        <v>111.5314541765037</v>
      </c>
      <c r="AD399" s="101">
        <v>110.29894696701112</v>
      </c>
      <c r="AE399" s="101">
        <v>109.68070457064441</v>
      </c>
      <c r="AF399" s="101">
        <v>107.87405835540174</v>
      </c>
      <c r="AG399" s="101">
        <v>107.13658657534855</v>
      </c>
      <c r="AH399" s="101">
        <v>104.99683623819169</v>
      </c>
      <c r="AI399" s="101">
        <v>102.68778007427609</v>
      </c>
      <c r="AJ399" s="101">
        <v>99.874085434802808</v>
      </c>
      <c r="AK399" s="101">
        <v>97.670616780123467</v>
      </c>
      <c r="AL399" s="101">
        <v>96.701009993456879</v>
      </c>
      <c r="AM399" s="101">
        <v>93.671537147556052</v>
      </c>
      <c r="AN399" s="101">
        <v>90.696416034881608</v>
      </c>
      <c r="AO399" s="101">
        <v>88.183549885466817</v>
      </c>
      <c r="AP399" s="101">
        <v>85.472026777854893</v>
      </c>
      <c r="AQ399" s="101">
        <v>82.971197460599996</v>
      </c>
      <c r="AR399" s="101">
        <v>80.095203513084854</v>
      </c>
      <c r="AS399" s="101">
        <v>75.382775395994841</v>
      </c>
      <c r="AT399" s="101">
        <v>71.961746977365735</v>
      </c>
      <c r="AU399" s="101">
        <v>69.105647994895477</v>
      </c>
      <c r="AV399" s="101">
        <v>67.292567964258708</v>
      </c>
      <c r="AW399" s="101">
        <v>62.444015610153166</v>
      </c>
      <c r="AX399" s="101">
        <v>59.931674174568435</v>
      </c>
      <c r="AY399" s="101">
        <v>57.256375312565325</v>
      </c>
      <c r="AZ399" s="101">
        <v>53.690627635563459</v>
      </c>
    </row>
    <row r="400" spans="1:52" ht="12" customHeight="1" x14ac:dyDescent="0.45">
      <c r="A400" s="69" t="s">
        <v>47</v>
      </c>
      <c r="B400" s="102">
        <v>0</v>
      </c>
      <c r="C400" s="102">
        <v>0</v>
      </c>
      <c r="D400" s="102">
        <v>0</v>
      </c>
      <c r="E400" s="102">
        <v>0</v>
      </c>
      <c r="F400" s="102">
        <v>0</v>
      </c>
      <c r="G400" s="102">
        <v>0</v>
      </c>
      <c r="H400" s="102">
        <v>0</v>
      </c>
      <c r="I400" s="102">
        <v>0</v>
      </c>
      <c r="J400" s="102">
        <v>0</v>
      </c>
      <c r="K400" s="102">
        <v>0</v>
      </c>
      <c r="L400" s="102">
        <v>0</v>
      </c>
      <c r="M400" s="102">
        <v>0</v>
      </c>
      <c r="N400" s="102">
        <v>0</v>
      </c>
      <c r="O400" s="102">
        <v>0</v>
      </c>
      <c r="P400" s="102">
        <v>0</v>
      </c>
      <c r="Q400" s="102">
        <v>0</v>
      </c>
      <c r="R400" s="102">
        <v>0</v>
      </c>
      <c r="S400" s="102">
        <v>0</v>
      </c>
      <c r="T400" s="102">
        <v>0</v>
      </c>
      <c r="U400" s="102">
        <v>0</v>
      </c>
      <c r="V400" s="102">
        <v>0</v>
      </c>
      <c r="W400" s="102">
        <v>0</v>
      </c>
      <c r="X400" s="102">
        <v>0</v>
      </c>
      <c r="Y400" s="102">
        <v>0</v>
      </c>
      <c r="Z400" s="102">
        <v>0</v>
      </c>
      <c r="AA400" s="102">
        <v>0</v>
      </c>
      <c r="AB400" s="102">
        <v>0</v>
      </c>
      <c r="AC400" s="102">
        <v>0</v>
      </c>
      <c r="AD400" s="102">
        <v>0</v>
      </c>
      <c r="AE400" s="102">
        <v>0</v>
      </c>
      <c r="AF400" s="102">
        <v>0</v>
      </c>
      <c r="AG400" s="102">
        <v>0</v>
      </c>
      <c r="AH400" s="102">
        <v>0</v>
      </c>
      <c r="AI400" s="102">
        <v>0</v>
      </c>
      <c r="AJ400" s="102">
        <v>0</v>
      </c>
      <c r="AK400" s="102">
        <v>0</v>
      </c>
      <c r="AL400" s="102">
        <v>0</v>
      </c>
      <c r="AM400" s="102">
        <v>0</v>
      </c>
      <c r="AN400" s="102">
        <v>0</v>
      </c>
      <c r="AO400" s="102">
        <v>0</v>
      </c>
      <c r="AP400" s="102">
        <v>0</v>
      </c>
      <c r="AQ400" s="102">
        <v>0</v>
      </c>
      <c r="AR400" s="102">
        <v>0</v>
      </c>
      <c r="AS400" s="102">
        <v>0</v>
      </c>
      <c r="AT400" s="102">
        <v>0</v>
      </c>
      <c r="AU400" s="102">
        <v>0</v>
      </c>
      <c r="AV400" s="102">
        <v>0</v>
      </c>
      <c r="AW400" s="102">
        <v>0</v>
      </c>
      <c r="AX400" s="102">
        <v>0</v>
      </c>
      <c r="AY400" s="102">
        <v>0</v>
      </c>
      <c r="AZ400" s="102">
        <v>0</v>
      </c>
    </row>
    <row r="401" spans="1:52" ht="12" customHeight="1" x14ac:dyDescent="0.45">
      <c r="A401" s="77" t="s">
        <v>48</v>
      </c>
      <c r="B401" s="103">
        <v>0.37500872456308426</v>
      </c>
      <c r="C401" s="103">
        <v>0.37731233384001506</v>
      </c>
      <c r="D401" s="103">
        <v>0.3828801994567132</v>
      </c>
      <c r="E401" s="103">
        <v>0.34408385036972672</v>
      </c>
      <c r="F401" s="103">
        <v>0.34304790563725807</v>
      </c>
      <c r="G401" s="103">
        <v>0.32811340179279452</v>
      </c>
      <c r="H401" s="103">
        <v>0.32724131777626986</v>
      </c>
      <c r="I401" s="103">
        <v>0.33127852950403813</v>
      </c>
      <c r="J401" s="103">
        <v>0.31934095382058969</v>
      </c>
      <c r="K401" s="103">
        <v>0.30918265483597529</v>
      </c>
      <c r="L401" s="103">
        <v>0.30120692408174893</v>
      </c>
      <c r="M401" s="103">
        <v>0.30554670087951236</v>
      </c>
      <c r="N401" s="103">
        <v>0.29736385361102236</v>
      </c>
      <c r="O401" s="103">
        <v>0.29627969080328781</v>
      </c>
      <c r="P401" s="103">
        <v>0.28284520485097719</v>
      </c>
      <c r="Q401" s="103">
        <v>0.28325459018490123</v>
      </c>
      <c r="R401" s="103">
        <v>0.28311540974860833</v>
      </c>
      <c r="S401" s="103">
        <v>0.2812639903496727</v>
      </c>
      <c r="T401" s="103">
        <v>0.2752787788519111</v>
      </c>
      <c r="U401" s="103">
        <v>0.27133222359381592</v>
      </c>
      <c r="V401" s="103">
        <v>0.26393356263555362</v>
      </c>
      <c r="W401" s="103">
        <v>0.25716277624128187</v>
      </c>
      <c r="X401" s="103">
        <v>0.25092298095978222</v>
      </c>
      <c r="Y401" s="103">
        <v>0.22929351859610556</v>
      </c>
      <c r="Z401" s="103">
        <v>0.22224933012763576</v>
      </c>
      <c r="AA401" s="103">
        <v>0.20380871765110983</v>
      </c>
      <c r="AB401" s="103">
        <v>0.20243380627093926</v>
      </c>
      <c r="AC401" s="103">
        <v>0.19768710426419697</v>
      </c>
      <c r="AD401" s="103">
        <v>0.18746415915286008</v>
      </c>
      <c r="AE401" s="103">
        <v>0.18574134911693496</v>
      </c>
      <c r="AF401" s="103">
        <v>0.18051689807405433</v>
      </c>
      <c r="AG401" s="103">
        <v>0.17476014877775983</v>
      </c>
      <c r="AH401" s="103">
        <v>0.16931005379801309</v>
      </c>
      <c r="AI401" s="103">
        <v>0.15463427943129346</v>
      </c>
      <c r="AJ401" s="103">
        <v>0.15017267391957112</v>
      </c>
      <c r="AK401" s="103">
        <v>0.14170032736284305</v>
      </c>
      <c r="AL401" s="103">
        <v>0.14045447089888599</v>
      </c>
      <c r="AM401" s="103">
        <v>0.13722936962087623</v>
      </c>
      <c r="AN401" s="103">
        <v>0.13043349714319735</v>
      </c>
      <c r="AO401" s="103">
        <v>0.12870659928191311</v>
      </c>
      <c r="AP401" s="103">
        <v>0.12466755626847044</v>
      </c>
      <c r="AQ401" s="103">
        <v>0.12165648763348336</v>
      </c>
      <c r="AR401" s="103">
        <v>0.11852294334253989</v>
      </c>
      <c r="AS401" s="103">
        <v>0.11182303623983939</v>
      </c>
      <c r="AT401" s="103">
        <v>0.10882860977979782</v>
      </c>
      <c r="AU401" s="103">
        <v>0.10398616888003878</v>
      </c>
      <c r="AV401" s="103">
        <v>0.10273726511450999</v>
      </c>
      <c r="AW401" s="103">
        <v>0.10022459288862601</v>
      </c>
      <c r="AX401" s="103">
        <v>9.607621077317767E-2</v>
      </c>
      <c r="AY401" s="103">
        <v>9.4367204702152901E-2</v>
      </c>
      <c r="AZ401" s="103">
        <v>9.1478096397940425E-2</v>
      </c>
    </row>
    <row r="402" spans="1:52" ht="12" customHeight="1" x14ac:dyDescent="0.45">
      <c r="A402" s="77" t="s">
        <v>51</v>
      </c>
      <c r="B402" s="103">
        <v>0</v>
      </c>
      <c r="C402" s="103">
        <v>0</v>
      </c>
      <c r="D402" s="103">
        <v>0</v>
      </c>
      <c r="E402" s="103">
        <v>0</v>
      </c>
      <c r="F402" s="103">
        <v>0</v>
      </c>
      <c r="G402" s="103">
        <v>0</v>
      </c>
      <c r="H402" s="103">
        <v>0</v>
      </c>
      <c r="I402" s="103">
        <v>0</v>
      </c>
      <c r="J402" s="103">
        <v>0</v>
      </c>
      <c r="K402" s="103">
        <v>0</v>
      </c>
      <c r="L402" s="103">
        <v>0</v>
      </c>
      <c r="M402" s="103">
        <v>0</v>
      </c>
      <c r="N402" s="103">
        <v>0</v>
      </c>
      <c r="O402" s="103">
        <v>0</v>
      </c>
      <c r="P402" s="103">
        <v>0</v>
      </c>
      <c r="Q402" s="103">
        <v>0</v>
      </c>
      <c r="R402" s="103">
        <v>0</v>
      </c>
      <c r="S402" s="103">
        <v>0</v>
      </c>
      <c r="T402" s="103">
        <v>0</v>
      </c>
      <c r="U402" s="103">
        <v>0</v>
      </c>
      <c r="V402" s="103">
        <v>0</v>
      </c>
      <c r="W402" s="103">
        <v>0</v>
      </c>
      <c r="X402" s="103">
        <v>0</v>
      </c>
      <c r="Y402" s="103">
        <v>0</v>
      </c>
      <c r="Z402" s="103">
        <v>0</v>
      </c>
      <c r="AA402" s="103">
        <v>0</v>
      </c>
      <c r="AB402" s="103">
        <v>0</v>
      </c>
      <c r="AC402" s="103">
        <v>0</v>
      </c>
      <c r="AD402" s="103">
        <v>0</v>
      </c>
      <c r="AE402" s="103">
        <v>0</v>
      </c>
      <c r="AF402" s="103">
        <v>0</v>
      </c>
      <c r="AG402" s="103">
        <v>0</v>
      </c>
      <c r="AH402" s="103">
        <v>0</v>
      </c>
      <c r="AI402" s="103">
        <v>0</v>
      </c>
      <c r="AJ402" s="103">
        <v>0</v>
      </c>
      <c r="AK402" s="103">
        <v>0</v>
      </c>
      <c r="AL402" s="103">
        <v>0</v>
      </c>
      <c r="AM402" s="103">
        <v>0</v>
      </c>
      <c r="AN402" s="103">
        <v>0</v>
      </c>
      <c r="AO402" s="103">
        <v>0</v>
      </c>
      <c r="AP402" s="103">
        <v>0</v>
      </c>
      <c r="AQ402" s="103">
        <v>0</v>
      </c>
      <c r="AR402" s="103">
        <v>0</v>
      </c>
      <c r="AS402" s="103">
        <v>0</v>
      </c>
      <c r="AT402" s="103">
        <v>0</v>
      </c>
      <c r="AU402" s="103">
        <v>0</v>
      </c>
      <c r="AV402" s="103">
        <v>0</v>
      </c>
      <c r="AW402" s="103">
        <v>0</v>
      </c>
      <c r="AX402" s="103">
        <v>0</v>
      </c>
      <c r="AY402" s="103">
        <v>0</v>
      </c>
      <c r="AZ402" s="103">
        <v>0</v>
      </c>
    </row>
    <row r="403" spans="1:52" ht="12" customHeight="1" x14ac:dyDescent="0.45">
      <c r="A403" s="77" t="s">
        <v>52</v>
      </c>
      <c r="B403" s="103">
        <v>0</v>
      </c>
      <c r="C403" s="103">
        <v>0</v>
      </c>
      <c r="D403" s="103">
        <v>0</v>
      </c>
      <c r="E403" s="103">
        <v>0</v>
      </c>
      <c r="F403" s="103">
        <v>0</v>
      </c>
      <c r="G403" s="103">
        <v>0</v>
      </c>
      <c r="H403" s="103">
        <v>0</v>
      </c>
      <c r="I403" s="103">
        <v>0</v>
      </c>
      <c r="J403" s="103">
        <v>0</v>
      </c>
      <c r="K403" s="103">
        <v>0</v>
      </c>
      <c r="L403" s="103">
        <v>0</v>
      </c>
      <c r="M403" s="103">
        <v>0</v>
      </c>
      <c r="N403" s="103">
        <v>0</v>
      </c>
      <c r="O403" s="103">
        <v>0</v>
      </c>
      <c r="P403" s="103">
        <v>0</v>
      </c>
      <c r="Q403" s="103">
        <v>0</v>
      </c>
      <c r="R403" s="103">
        <v>0</v>
      </c>
      <c r="S403" s="103">
        <v>0</v>
      </c>
      <c r="T403" s="103">
        <v>0</v>
      </c>
      <c r="U403" s="103">
        <v>0</v>
      </c>
      <c r="V403" s="103">
        <v>0</v>
      </c>
      <c r="W403" s="103">
        <v>0</v>
      </c>
      <c r="X403" s="103">
        <v>0</v>
      </c>
      <c r="Y403" s="103">
        <v>0</v>
      </c>
      <c r="Z403" s="103">
        <v>0</v>
      </c>
      <c r="AA403" s="103">
        <v>0</v>
      </c>
      <c r="AB403" s="103">
        <v>0</v>
      </c>
      <c r="AC403" s="103">
        <v>0</v>
      </c>
      <c r="AD403" s="103">
        <v>0</v>
      </c>
      <c r="AE403" s="103">
        <v>0</v>
      </c>
      <c r="AF403" s="103">
        <v>0</v>
      </c>
      <c r="AG403" s="103">
        <v>0</v>
      </c>
      <c r="AH403" s="103">
        <v>0</v>
      </c>
      <c r="AI403" s="103">
        <v>0</v>
      </c>
      <c r="AJ403" s="103">
        <v>0</v>
      </c>
      <c r="AK403" s="103">
        <v>0</v>
      </c>
      <c r="AL403" s="103">
        <v>0</v>
      </c>
      <c r="AM403" s="103">
        <v>0</v>
      </c>
      <c r="AN403" s="103">
        <v>0</v>
      </c>
      <c r="AO403" s="103">
        <v>0</v>
      </c>
      <c r="AP403" s="103">
        <v>0</v>
      </c>
      <c r="AQ403" s="103">
        <v>0</v>
      </c>
      <c r="AR403" s="103">
        <v>0</v>
      </c>
      <c r="AS403" s="103">
        <v>0</v>
      </c>
      <c r="AT403" s="103">
        <v>0</v>
      </c>
      <c r="AU403" s="103">
        <v>0</v>
      </c>
      <c r="AV403" s="103">
        <v>0</v>
      </c>
      <c r="AW403" s="103">
        <v>0</v>
      </c>
      <c r="AX403" s="103">
        <v>0</v>
      </c>
      <c r="AY403" s="103">
        <v>0</v>
      </c>
      <c r="AZ403" s="103">
        <v>0</v>
      </c>
    </row>
    <row r="404" spans="1:52" ht="12" customHeight="1" x14ac:dyDescent="0.45">
      <c r="A404" s="79" t="s">
        <v>53</v>
      </c>
      <c r="B404" s="104">
        <v>0</v>
      </c>
      <c r="C404" s="104">
        <v>0</v>
      </c>
      <c r="D404" s="104">
        <v>0</v>
      </c>
      <c r="E404" s="104">
        <v>0</v>
      </c>
      <c r="F404" s="104">
        <v>0</v>
      </c>
      <c r="G404" s="104">
        <v>0</v>
      </c>
      <c r="H404" s="104">
        <v>0</v>
      </c>
      <c r="I404" s="104">
        <v>0</v>
      </c>
      <c r="J404" s="104">
        <v>0</v>
      </c>
      <c r="K404" s="104">
        <v>0</v>
      </c>
      <c r="L404" s="104">
        <v>0</v>
      </c>
      <c r="M404" s="104">
        <v>0</v>
      </c>
      <c r="N404" s="104">
        <v>0</v>
      </c>
      <c r="O404" s="104">
        <v>0</v>
      </c>
      <c r="P404" s="104">
        <v>0</v>
      </c>
      <c r="Q404" s="104">
        <v>0</v>
      </c>
      <c r="R404" s="104">
        <v>0</v>
      </c>
      <c r="S404" s="104">
        <v>0</v>
      </c>
      <c r="T404" s="104">
        <v>0</v>
      </c>
      <c r="U404" s="104">
        <v>0</v>
      </c>
      <c r="V404" s="104">
        <v>0</v>
      </c>
      <c r="W404" s="104">
        <v>0</v>
      </c>
      <c r="X404" s="104">
        <v>0</v>
      </c>
      <c r="Y404" s="104">
        <v>0</v>
      </c>
      <c r="Z404" s="104">
        <v>0</v>
      </c>
      <c r="AA404" s="104">
        <v>0</v>
      </c>
      <c r="AB404" s="104">
        <v>0</v>
      </c>
      <c r="AC404" s="104">
        <v>0</v>
      </c>
      <c r="AD404" s="104">
        <v>0</v>
      </c>
      <c r="AE404" s="104">
        <v>0</v>
      </c>
      <c r="AF404" s="104">
        <v>0</v>
      </c>
      <c r="AG404" s="104">
        <v>0</v>
      </c>
      <c r="AH404" s="104">
        <v>0</v>
      </c>
      <c r="AI404" s="104">
        <v>0</v>
      </c>
      <c r="AJ404" s="104">
        <v>0</v>
      </c>
      <c r="AK404" s="104">
        <v>0</v>
      </c>
      <c r="AL404" s="104">
        <v>0</v>
      </c>
      <c r="AM404" s="104">
        <v>0</v>
      </c>
      <c r="AN404" s="104">
        <v>0</v>
      </c>
      <c r="AO404" s="104">
        <v>0</v>
      </c>
      <c r="AP404" s="104">
        <v>0</v>
      </c>
      <c r="AQ404" s="104">
        <v>0</v>
      </c>
      <c r="AR404" s="104">
        <v>0</v>
      </c>
      <c r="AS404" s="104">
        <v>0</v>
      </c>
      <c r="AT404" s="104">
        <v>0</v>
      </c>
      <c r="AU404" s="104">
        <v>0</v>
      </c>
      <c r="AV404" s="104">
        <v>0</v>
      </c>
      <c r="AW404" s="104">
        <v>0</v>
      </c>
      <c r="AX404" s="104">
        <v>0</v>
      </c>
      <c r="AY404" s="104">
        <v>0</v>
      </c>
      <c r="AZ404" s="104">
        <v>0</v>
      </c>
    </row>
    <row r="405" spans="1:52" ht="12" customHeight="1" x14ac:dyDescent="0.45">
      <c r="A405" s="96" t="s">
        <v>147</v>
      </c>
      <c r="B405" s="105">
        <v>0</v>
      </c>
      <c r="C405" s="105">
        <v>0</v>
      </c>
      <c r="D405" s="105">
        <v>0</v>
      </c>
      <c r="E405" s="105">
        <v>0</v>
      </c>
      <c r="F405" s="105">
        <v>0</v>
      </c>
      <c r="G405" s="105">
        <v>0</v>
      </c>
      <c r="H405" s="105">
        <v>0</v>
      </c>
      <c r="I405" s="105">
        <v>0</v>
      </c>
      <c r="J405" s="105">
        <v>0</v>
      </c>
      <c r="K405" s="105">
        <v>0</v>
      </c>
      <c r="L405" s="105">
        <v>0</v>
      </c>
      <c r="M405" s="105">
        <v>0</v>
      </c>
      <c r="N405" s="105">
        <v>0</v>
      </c>
      <c r="O405" s="105">
        <v>0</v>
      </c>
      <c r="P405" s="105">
        <v>0</v>
      </c>
      <c r="Q405" s="105">
        <v>0</v>
      </c>
      <c r="R405" s="105">
        <v>0</v>
      </c>
      <c r="S405" s="105">
        <v>0</v>
      </c>
      <c r="T405" s="105">
        <v>0</v>
      </c>
      <c r="U405" s="105">
        <v>0</v>
      </c>
      <c r="V405" s="105">
        <v>0</v>
      </c>
      <c r="W405" s="105">
        <v>0</v>
      </c>
      <c r="X405" s="105">
        <v>0</v>
      </c>
      <c r="Y405" s="105">
        <v>0</v>
      </c>
      <c r="Z405" s="105">
        <v>0</v>
      </c>
      <c r="AA405" s="105">
        <v>0</v>
      </c>
      <c r="AB405" s="105">
        <v>0</v>
      </c>
      <c r="AC405" s="105">
        <v>0</v>
      </c>
      <c r="AD405" s="105">
        <v>0</v>
      </c>
      <c r="AE405" s="105">
        <v>0</v>
      </c>
      <c r="AF405" s="105">
        <v>0</v>
      </c>
      <c r="AG405" s="105">
        <v>0</v>
      </c>
      <c r="AH405" s="105">
        <v>0</v>
      </c>
      <c r="AI405" s="105">
        <v>0</v>
      </c>
      <c r="AJ405" s="105">
        <v>0</v>
      </c>
      <c r="AK405" s="105">
        <v>0</v>
      </c>
      <c r="AL405" s="105">
        <v>0</v>
      </c>
      <c r="AM405" s="105">
        <v>0</v>
      </c>
      <c r="AN405" s="105">
        <v>0</v>
      </c>
      <c r="AO405" s="105">
        <v>0</v>
      </c>
      <c r="AP405" s="105">
        <v>0</v>
      </c>
      <c r="AQ405" s="105">
        <v>0</v>
      </c>
      <c r="AR405" s="105">
        <v>0</v>
      </c>
      <c r="AS405" s="105">
        <v>0</v>
      </c>
      <c r="AT405" s="105">
        <v>0</v>
      </c>
      <c r="AU405" s="105">
        <v>0</v>
      </c>
      <c r="AV405" s="105">
        <v>0</v>
      </c>
      <c r="AW405" s="105">
        <v>0</v>
      </c>
      <c r="AX405" s="105">
        <v>0</v>
      </c>
      <c r="AY405" s="105">
        <v>0</v>
      </c>
      <c r="AZ405" s="105">
        <v>0</v>
      </c>
    </row>
    <row r="406" spans="1:52" ht="12" customHeight="1" x14ac:dyDescent="0.45">
      <c r="A406" s="96" t="s">
        <v>148</v>
      </c>
      <c r="B406" s="105">
        <v>22.674248394233132</v>
      </c>
      <c r="C406" s="105">
        <v>21.85025067254109</v>
      </c>
      <c r="D406" s="105">
        <v>22.262931146224293</v>
      </c>
      <c r="E406" s="105">
        <v>19.629005068505318</v>
      </c>
      <c r="F406" s="105">
        <v>19.564152151751919</v>
      </c>
      <c r="G406" s="105">
        <v>18.10237430249952</v>
      </c>
      <c r="H406" s="105">
        <v>17.644848617710839</v>
      </c>
      <c r="I406" s="105">
        <v>18.38381816389915</v>
      </c>
      <c r="J406" s="105">
        <v>17.984518172602694</v>
      </c>
      <c r="K406" s="105">
        <v>17.440211035498418</v>
      </c>
      <c r="L406" s="105">
        <v>17.262450401209769</v>
      </c>
      <c r="M406" s="105">
        <v>17.73700177487644</v>
      </c>
      <c r="N406" s="105">
        <v>17.148517495723357</v>
      </c>
      <c r="O406" s="105">
        <v>17.506067342048382</v>
      </c>
      <c r="P406" s="105">
        <v>16.572618250475813</v>
      </c>
      <c r="Q406" s="105">
        <v>16.292598776269589</v>
      </c>
      <c r="R406" s="105">
        <v>16.388078169471758</v>
      </c>
      <c r="S406" s="105">
        <v>16.345111014203816</v>
      </c>
      <c r="T406" s="105">
        <v>15.951526736998062</v>
      </c>
      <c r="U406" s="105">
        <v>15.583391435298934</v>
      </c>
      <c r="V406" s="105">
        <v>15.385799655706389</v>
      </c>
      <c r="W406" s="105">
        <v>15.222254909791385</v>
      </c>
      <c r="X406" s="105">
        <v>14.939232346650382</v>
      </c>
      <c r="Y406" s="105">
        <v>14.526332976185593</v>
      </c>
      <c r="Z406" s="105">
        <v>14.295387070689081</v>
      </c>
      <c r="AA406" s="105">
        <v>13.89450583321927</v>
      </c>
      <c r="AB406" s="105">
        <v>13.80152001818862</v>
      </c>
      <c r="AC406" s="105">
        <v>13.548261453797398</v>
      </c>
      <c r="AD406" s="105">
        <v>13.066446327018333</v>
      </c>
      <c r="AE406" s="105">
        <v>12.951928576984526</v>
      </c>
      <c r="AF406" s="105">
        <v>12.518345730974135</v>
      </c>
      <c r="AG406" s="105">
        <v>12.331888587199542</v>
      </c>
      <c r="AH406" s="105">
        <v>11.88915649994842</v>
      </c>
      <c r="AI406" s="105">
        <v>11.288502414241417</v>
      </c>
      <c r="AJ406" s="105">
        <v>10.955742205584984</v>
      </c>
      <c r="AK406" s="105">
        <v>10.706889549854893</v>
      </c>
      <c r="AL406" s="105">
        <v>10.627093100762078</v>
      </c>
      <c r="AM406" s="105">
        <v>10.426658785484317</v>
      </c>
      <c r="AN406" s="105">
        <v>10.263037995774393</v>
      </c>
      <c r="AO406" s="105">
        <v>10.08349558707372</v>
      </c>
      <c r="AP406" s="105">
        <v>9.9036863711723626</v>
      </c>
      <c r="AQ406" s="105">
        <v>9.5648550960350285</v>
      </c>
      <c r="AR406" s="105">
        <v>9.1551101060325983</v>
      </c>
      <c r="AS406" s="105">
        <v>8.3576258193104085</v>
      </c>
      <c r="AT406" s="105">
        <v>7.9775588889205924</v>
      </c>
      <c r="AU406" s="105">
        <v>7.2779938955838581</v>
      </c>
      <c r="AV406" s="105">
        <v>7.0865107079416791</v>
      </c>
      <c r="AW406" s="105">
        <v>6.6220662594635744</v>
      </c>
      <c r="AX406" s="105">
        <v>5.8257479902340705</v>
      </c>
      <c r="AY406" s="105">
        <v>5.6244617339112999</v>
      </c>
      <c r="AZ406" s="105">
        <v>5.1099096368998671</v>
      </c>
    </row>
    <row r="407" spans="1:52" ht="12" customHeight="1" x14ac:dyDescent="0.45">
      <c r="A407" s="96" t="s">
        <v>152</v>
      </c>
      <c r="B407" s="105">
        <v>85.215047277946084</v>
      </c>
      <c r="C407" s="105">
        <v>79.578020203158133</v>
      </c>
      <c r="D407" s="105">
        <v>85.066322213565314</v>
      </c>
      <c r="E407" s="105">
        <v>74.852373129509743</v>
      </c>
      <c r="F407" s="105">
        <v>77.829692814370944</v>
      </c>
      <c r="G407" s="105">
        <v>69.895496099209453</v>
      </c>
      <c r="H407" s="105">
        <v>68.947371102793966</v>
      </c>
      <c r="I407" s="105">
        <v>78.308310000082287</v>
      </c>
      <c r="J407" s="105">
        <v>72.398749209888493</v>
      </c>
      <c r="K407" s="105">
        <v>70.235871975017346</v>
      </c>
      <c r="L407" s="105">
        <v>71.136933082813542</v>
      </c>
      <c r="M407" s="105">
        <v>75.471402716095113</v>
      </c>
      <c r="N407" s="105">
        <v>76.00249870273349</v>
      </c>
      <c r="O407" s="105">
        <v>74.184202099963329</v>
      </c>
      <c r="P407" s="105">
        <v>72.98471337122173</v>
      </c>
      <c r="Q407" s="105">
        <v>74.613698895564298</v>
      </c>
      <c r="R407" s="105">
        <v>74.99368084910968</v>
      </c>
      <c r="S407" s="105">
        <v>74.159811734774891</v>
      </c>
      <c r="T407" s="105">
        <v>71.421990587219014</v>
      </c>
      <c r="U407" s="105">
        <v>69.441634702840886</v>
      </c>
      <c r="V407" s="105">
        <v>68.516960985937601</v>
      </c>
      <c r="W407" s="105">
        <v>67.568560357219553</v>
      </c>
      <c r="X407" s="105">
        <v>66.209879888418854</v>
      </c>
      <c r="Y407" s="105">
        <v>62.753569252687875</v>
      </c>
      <c r="Z407" s="105">
        <v>61.678158047031616</v>
      </c>
      <c r="AA407" s="105">
        <v>59.358260000016642</v>
      </c>
      <c r="AB407" s="105">
        <v>59.121198654884623</v>
      </c>
      <c r="AC407" s="105">
        <v>58.061235488027407</v>
      </c>
      <c r="AD407" s="105">
        <v>57.345269242437666</v>
      </c>
      <c r="AE407" s="105">
        <v>56.873035017084533</v>
      </c>
      <c r="AF407" s="105">
        <v>55.55354597170426</v>
      </c>
      <c r="AG407" s="105">
        <v>55.080471204901372</v>
      </c>
      <c r="AH407" s="105">
        <v>53.653767159841081</v>
      </c>
      <c r="AI407" s="105">
        <v>52.393419565940775</v>
      </c>
      <c r="AJ407" s="105">
        <v>50.586049749998836</v>
      </c>
      <c r="AK407" s="105">
        <v>49.46494227597983</v>
      </c>
      <c r="AL407" s="105">
        <v>48.953036275671749</v>
      </c>
      <c r="AM407" s="105">
        <v>47.376669448640207</v>
      </c>
      <c r="AN407" s="105">
        <v>45.896193004733512</v>
      </c>
      <c r="AO407" s="105">
        <v>44.599197014466746</v>
      </c>
      <c r="AP407" s="105">
        <v>43.253754742139655</v>
      </c>
      <c r="AQ407" s="105">
        <v>41.727463937861593</v>
      </c>
      <c r="AR407" s="105">
        <v>40.252926560373105</v>
      </c>
      <c r="AS407" s="105">
        <v>37.524429645346771</v>
      </c>
      <c r="AT407" s="105">
        <v>35.780742813494321</v>
      </c>
      <c r="AU407" s="105">
        <v>34.145875987264724</v>
      </c>
      <c r="AV407" s="105">
        <v>33.252725815360236</v>
      </c>
      <c r="AW407" s="105">
        <v>30.709546860828969</v>
      </c>
      <c r="AX407" s="105">
        <v>29.45637935780087</v>
      </c>
      <c r="AY407" s="105">
        <v>28.197167603263221</v>
      </c>
      <c r="AZ407" s="105">
        <v>26.441469625934818</v>
      </c>
    </row>
    <row r="408" spans="1:52" ht="12" customHeight="1" x14ac:dyDescent="0.45">
      <c r="A408" s="110" t="s">
        <v>155</v>
      </c>
      <c r="B408" s="116">
        <v>9.6371495146088542</v>
      </c>
      <c r="C408" s="116">
        <v>9.2037654939910691</v>
      </c>
      <c r="D408" s="116">
        <v>9.3311937246688696</v>
      </c>
      <c r="E408" s="116">
        <v>8.2100978730260188</v>
      </c>
      <c r="F408" s="116">
        <v>8.2613413838391576</v>
      </c>
      <c r="G408" s="116">
        <v>7.6336500950173907</v>
      </c>
      <c r="H408" s="116">
        <v>7.2945371811588631</v>
      </c>
      <c r="I408" s="116">
        <v>7.5369759088527628</v>
      </c>
      <c r="J408" s="116">
        <v>7.3093605218081406</v>
      </c>
      <c r="K408" s="116">
        <v>6.9242158142351995</v>
      </c>
      <c r="L408" s="116">
        <v>6.7969773556479716</v>
      </c>
      <c r="M408" s="116">
        <v>7.1558153902142143</v>
      </c>
      <c r="N408" s="116">
        <v>7.036258330554694</v>
      </c>
      <c r="O408" s="116">
        <v>7.1994831350067585</v>
      </c>
      <c r="P408" s="116">
        <v>6.7802464559071831</v>
      </c>
      <c r="Q408" s="116">
        <v>6.7143200696694523</v>
      </c>
      <c r="R408" s="116">
        <v>6.7498421142654736</v>
      </c>
      <c r="S408" s="116">
        <v>6.760871570517696</v>
      </c>
      <c r="T408" s="116">
        <v>6.6142781261737262</v>
      </c>
      <c r="U408" s="116">
        <v>6.4539980984608958</v>
      </c>
      <c r="V408" s="116">
        <v>6.3314134178855932</v>
      </c>
      <c r="W408" s="116">
        <v>6.2752261876858642</v>
      </c>
      <c r="X408" s="116">
        <v>6.1611352485601074</v>
      </c>
      <c r="Y408" s="116">
        <v>5.9684703751495283</v>
      </c>
      <c r="Z408" s="116">
        <v>5.8752884821972735</v>
      </c>
      <c r="AA408" s="116">
        <v>5.7280250191077338</v>
      </c>
      <c r="AB408" s="116">
        <v>5.7079510160617852</v>
      </c>
      <c r="AC408" s="116">
        <v>5.6542987634343973</v>
      </c>
      <c r="AD408" s="116">
        <v>5.6029541867106643</v>
      </c>
      <c r="AE408" s="116">
        <v>5.5881855388591966</v>
      </c>
      <c r="AF408" s="116">
        <v>5.5591672688582809</v>
      </c>
      <c r="AG408" s="116">
        <v>5.5117478473752453</v>
      </c>
      <c r="AH408" s="116">
        <v>5.4266345210963678</v>
      </c>
      <c r="AI408" s="116">
        <v>5.2707783447225687</v>
      </c>
      <c r="AJ408" s="116">
        <v>5.1781627898681686</v>
      </c>
      <c r="AK408" s="116">
        <v>5.0478441780017471</v>
      </c>
      <c r="AL408" s="116">
        <v>5.0197052593734846</v>
      </c>
      <c r="AM408" s="116">
        <v>4.9318693303373049</v>
      </c>
      <c r="AN408" s="116">
        <v>4.7886025932139242</v>
      </c>
      <c r="AO408" s="116">
        <v>4.732660246590652</v>
      </c>
      <c r="AP408" s="116">
        <v>4.6244660543106502</v>
      </c>
      <c r="AQ408" s="116">
        <v>4.5429801989208674</v>
      </c>
      <c r="AR408" s="116">
        <v>4.4332150333782083</v>
      </c>
      <c r="AS408" s="116">
        <v>4.246049581820027</v>
      </c>
      <c r="AT408" s="116">
        <v>4.1231556860656946</v>
      </c>
      <c r="AU408" s="116">
        <v>3.9956812007082929</v>
      </c>
      <c r="AV408" s="116">
        <v>3.943763455514925</v>
      </c>
      <c r="AW408" s="116">
        <v>3.8118855178219064</v>
      </c>
      <c r="AX408" s="116">
        <v>3.6692864569770709</v>
      </c>
      <c r="AY408" s="116">
        <v>3.566103202290293</v>
      </c>
      <c r="AZ408" s="116">
        <v>3.4068159457494995</v>
      </c>
    </row>
    <row r="409" spans="1:52" ht="12" customHeight="1" x14ac:dyDescent="0.45">
      <c r="A409" s="112" t="s">
        <v>42</v>
      </c>
      <c r="B409" s="117">
        <v>56.042982056817351</v>
      </c>
      <c r="C409" s="117">
        <v>49.770555838497259</v>
      </c>
      <c r="D409" s="117">
        <v>56.540189742589028</v>
      </c>
      <c r="E409" s="117">
        <v>45.451620037309652</v>
      </c>
      <c r="F409" s="117">
        <v>50.245125097177862</v>
      </c>
      <c r="G409" s="117">
        <v>42.368212993605347</v>
      </c>
      <c r="H409" s="117">
        <v>51.189080845217269</v>
      </c>
      <c r="I409" s="117">
        <v>51.179683012162002</v>
      </c>
      <c r="J409" s="117">
        <v>38.670224797616662</v>
      </c>
      <c r="K409" s="117">
        <v>36.958072363143827</v>
      </c>
      <c r="L409" s="117">
        <v>35.420733528213553</v>
      </c>
      <c r="M409" s="117">
        <v>38.652709479342654</v>
      </c>
      <c r="N409" s="117">
        <v>35.836066950948236</v>
      </c>
      <c r="O409" s="117">
        <v>32.99678899475078</v>
      </c>
      <c r="P409" s="117">
        <v>31.126695204111147</v>
      </c>
      <c r="Q409" s="117">
        <v>31.681531903838586</v>
      </c>
      <c r="R409" s="117">
        <v>33.107678609165603</v>
      </c>
      <c r="S409" s="117">
        <v>33.599174537299874</v>
      </c>
      <c r="T409" s="117">
        <v>33.651782279689385</v>
      </c>
      <c r="U409" s="117">
        <v>33.754787204105497</v>
      </c>
      <c r="V409" s="117">
        <v>33.803413293414955</v>
      </c>
      <c r="W409" s="117">
        <v>33.887693030520538</v>
      </c>
      <c r="X409" s="117">
        <v>33.947503060753185</v>
      </c>
      <c r="Y409" s="117">
        <v>33.993629826989</v>
      </c>
      <c r="Z409" s="117">
        <v>33.969344106654624</v>
      </c>
      <c r="AA409" s="117">
        <v>34.031647407475248</v>
      </c>
      <c r="AB409" s="117">
        <v>34.020046990247089</v>
      </c>
      <c r="AC409" s="117">
        <v>34.06997136698029</v>
      </c>
      <c r="AD409" s="117">
        <v>34.096813051691583</v>
      </c>
      <c r="AE409" s="117">
        <v>34.081814088599216</v>
      </c>
      <c r="AF409" s="117">
        <v>34.062482485791001</v>
      </c>
      <c r="AG409" s="117">
        <v>34.037718787094619</v>
      </c>
      <c r="AH409" s="117">
        <v>33.857968003507814</v>
      </c>
      <c r="AI409" s="117">
        <v>33.580445469940038</v>
      </c>
      <c r="AJ409" s="117">
        <v>33.003958015431266</v>
      </c>
      <c r="AK409" s="117">
        <v>32.30924044892415</v>
      </c>
      <c r="AL409" s="117">
        <v>31.960720886750682</v>
      </c>
      <c r="AM409" s="117">
        <v>30.799110213473334</v>
      </c>
      <c r="AN409" s="117">
        <v>29.618148944016554</v>
      </c>
      <c r="AO409" s="117">
        <v>28.639490438053777</v>
      </c>
      <c r="AP409" s="117">
        <v>27.565452053963753</v>
      </c>
      <c r="AQ409" s="117">
        <v>27.014241740149014</v>
      </c>
      <c r="AR409" s="117">
        <v>26.135428869958403</v>
      </c>
      <c r="AS409" s="117">
        <v>25.142847313277809</v>
      </c>
      <c r="AT409" s="117">
        <v>23.971460979105341</v>
      </c>
      <c r="AU409" s="117">
        <v>23.582110742458561</v>
      </c>
      <c r="AV409" s="117">
        <v>22.906830720327346</v>
      </c>
      <c r="AW409" s="117">
        <v>21.200292379150092</v>
      </c>
      <c r="AX409" s="117">
        <v>20.884184158783242</v>
      </c>
      <c r="AY409" s="117">
        <v>19.774275568398348</v>
      </c>
      <c r="AZ409" s="117">
        <v>18.640954330581337</v>
      </c>
    </row>
    <row r="410" spans="1:52" ht="12" customHeight="1" x14ac:dyDescent="0.45">
      <c r="A410" s="139" t="s">
        <v>158</v>
      </c>
      <c r="B410" s="101">
        <v>619.77371506723114</v>
      </c>
      <c r="C410" s="101">
        <v>607.40733164900689</v>
      </c>
      <c r="D410" s="101">
        <v>593.24462185386437</v>
      </c>
      <c r="E410" s="101">
        <v>595.75470322830438</v>
      </c>
      <c r="F410" s="101">
        <v>582.0942679227968</v>
      </c>
      <c r="G410" s="101">
        <v>575.69446538320199</v>
      </c>
      <c r="H410" s="101">
        <v>543.62543037882813</v>
      </c>
      <c r="I410" s="101">
        <v>546.15019002726717</v>
      </c>
      <c r="J410" s="101">
        <v>536.01904306527069</v>
      </c>
      <c r="K410" s="101">
        <v>515.52044008993698</v>
      </c>
      <c r="L410" s="101">
        <v>510.884173292051</v>
      </c>
      <c r="M410" s="101">
        <v>491.93851590266809</v>
      </c>
      <c r="N410" s="101">
        <v>481.98498248885716</v>
      </c>
      <c r="O410" s="101">
        <v>470.63915548776458</v>
      </c>
      <c r="P410" s="101">
        <v>452.01255445286967</v>
      </c>
      <c r="Q410" s="101">
        <v>442.88877585675402</v>
      </c>
      <c r="R410" s="101">
        <v>447.73680193572648</v>
      </c>
      <c r="S410" s="101">
        <v>453.10462929440359</v>
      </c>
      <c r="T410" s="101">
        <v>454.46300320271911</v>
      </c>
      <c r="U410" s="101">
        <v>448.68355269238435</v>
      </c>
      <c r="V410" s="101">
        <v>447.48615832999565</v>
      </c>
      <c r="W410" s="101">
        <v>449.58651167913041</v>
      </c>
      <c r="X410" s="101">
        <v>446.33832009322913</v>
      </c>
      <c r="Y410" s="101">
        <v>445.50962050670648</v>
      </c>
      <c r="Z410" s="101">
        <v>446.296925176532</v>
      </c>
      <c r="AA410" s="101">
        <v>446.3515763530026</v>
      </c>
      <c r="AB410" s="101">
        <v>446.4211824722895</v>
      </c>
      <c r="AC410" s="101">
        <v>444.02814679063897</v>
      </c>
      <c r="AD410" s="101">
        <v>440.72290829675347</v>
      </c>
      <c r="AE410" s="101">
        <v>435.43044677702449</v>
      </c>
      <c r="AF410" s="101">
        <v>428.53788612520219</v>
      </c>
      <c r="AG410" s="101">
        <v>424.72530705244407</v>
      </c>
      <c r="AH410" s="101">
        <v>417.78310575734605</v>
      </c>
      <c r="AI410" s="101">
        <v>414.49429545946595</v>
      </c>
      <c r="AJ410" s="101">
        <v>405.87603735227435</v>
      </c>
      <c r="AK410" s="101">
        <v>396.62111882019451</v>
      </c>
      <c r="AL410" s="101">
        <v>392.8039926925187</v>
      </c>
      <c r="AM410" s="101">
        <v>381.07433211047857</v>
      </c>
      <c r="AN410" s="101">
        <v>369.21330861103678</v>
      </c>
      <c r="AO410" s="101">
        <v>356.60154817865953</v>
      </c>
      <c r="AP410" s="101">
        <v>348.32693592273824</v>
      </c>
      <c r="AQ410" s="101">
        <v>344.15834305550482</v>
      </c>
      <c r="AR410" s="101">
        <v>334.39936599577771</v>
      </c>
      <c r="AS410" s="101">
        <v>327.58585186004154</v>
      </c>
      <c r="AT410" s="101">
        <v>317.69903624291589</v>
      </c>
      <c r="AU410" s="101">
        <v>317.38556804604383</v>
      </c>
      <c r="AV410" s="101">
        <v>309.17590557120053</v>
      </c>
      <c r="AW410" s="101">
        <v>293.75296380456069</v>
      </c>
      <c r="AX410" s="101">
        <v>290.54444300777442</v>
      </c>
      <c r="AY410" s="101">
        <v>277.47259307249044</v>
      </c>
      <c r="AZ410" s="101">
        <v>265.78455134795257</v>
      </c>
    </row>
    <row r="411" spans="1:52" ht="12" customHeight="1" x14ac:dyDescent="0.45">
      <c r="A411" s="69" t="s">
        <v>47</v>
      </c>
      <c r="B411" s="102">
        <v>0</v>
      </c>
      <c r="C411" s="102">
        <v>0</v>
      </c>
      <c r="D411" s="102">
        <v>0</v>
      </c>
      <c r="E411" s="102">
        <v>0</v>
      </c>
      <c r="F411" s="102">
        <v>0</v>
      </c>
      <c r="G411" s="102">
        <v>0</v>
      </c>
      <c r="H411" s="102">
        <v>0</v>
      </c>
      <c r="I411" s="102">
        <v>0</v>
      </c>
      <c r="J411" s="102">
        <v>0</v>
      </c>
      <c r="K411" s="102">
        <v>0</v>
      </c>
      <c r="L411" s="102">
        <v>0</v>
      </c>
      <c r="M411" s="102">
        <v>0</v>
      </c>
      <c r="N411" s="102">
        <v>0</v>
      </c>
      <c r="O411" s="102">
        <v>0</v>
      </c>
      <c r="P411" s="102">
        <v>0</v>
      </c>
      <c r="Q411" s="102">
        <v>0</v>
      </c>
      <c r="R411" s="102">
        <v>0</v>
      </c>
      <c r="S411" s="102">
        <v>0</v>
      </c>
      <c r="T411" s="102">
        <v>0</v>
      </c>
      <c r="U411" s="102">
        <v>0</v>
      </c>
      <c r="V411" s="102">
        <v>0</v>
      </c>
      <c r="W411" s="102">
        <v>0</v>
      </c>
      <c r="X411" s="102">
        <v>0</v>
      </c>
      <c r="Y411" s="102">
        <v>0</v>
      </c>
      <c r="Z411" s="102">
        <v>0</v>
      </c>
      <c r="AA411" s="102">
        <v>0</v>
      </c>
      <c r="AB411" s="102">
        <v>0</v>
      </c>
      <c r="AC411" s="102">
        <v>0</v>
      </c>
      <c r="AD411" s="102">
        <v>0</v>
      </c>
      <c r="AE411" s="102">
        <v>0</v>
      </c>
      <c r="AF411" s="102">
        <v>0</v>
      </c>
      <c r="AG411" s="102">
        <v>0</v>
      </c>
      <c r="AH411" s="102">
        <v>0</v>
      </c>
      <c r="AI411" s="102">
        <v>0</v>
      </c>
      <c r="AJ411" s="102">
        <v>0</v>
      </c>
      <c r="AK411" s="102">
        <v>0</v>
      </c>
      <c r="AL411" s="102">
        <v>0</v>
      </c>
      <c r="AM411" s="102">
        <v>0</v>
      </c>
      <c r="AN411" s="102">
        <v>0</v>
      </c>
      <c r="AO411" s="102">
        <v>0</v>
      </c>
      <c r="AP411" s="102">
        <v>0</v>
      </c>
      <c r="AQ411" s="102">
        <v>0</v>
      </c>
      <c r="AR411" s="102">
        <v>0</v>
      </c>
      <c r="AS411" s="102">
        <v>0</v>
      </c>
      <c r="AT411" s="102">
        <v>0</v>
      </c>
      <c r="AU411" s="102">
        <v>0</v>
      </c>
      <c r="AV411" s="102">
        <v>0</v>
      </c>
      <c r="AW411" s="102">
        <v>0</v>
      </c>
      <c r="AX411" s="102">
        <v>0</v>
      </c>
      <c r="AY411" s="102">
        <v>0</v>
      </c>
      <c r="AZ411" s="102">
        <v>0</v>
      </c>
    </row>
    <row r="412" spans="1:52" ht="12" customHeight="1" x14ac:dyDescent="0.45">
      <c r="A412" s="77" t="s">
        <v>48</v>
      </c>
      <c r="B412" s="103">
        <v>2.7813398338590982</v>
      </c>
      <c r="C412" s="103">
        <v>2.8312735790639163</v>
      </c>
      <c r="D412" s="103">
        <v>2.7767769562013571</v>
      </c>
      <c r="E412" s="103">
        <v>2.7194741500605506</v>
      </c>
      <c r="F412" s="103">
        <v>2.7269603792863624</v>
      </c>
      <c r="G412" s="103">
        <v>2.6512215042553464</v>
      </c>
      <c r="H412" s="103">
        <v>2.5524527786275599</v>
      </c>
      <c r="I412" s="103">
        <v>2.5649228501990597</v>
      </c>
      <c r="J412" s="103">
        <v>2.4779483613027362</v>
      </c>
      <c r="K412" s="103">
        <v>2.4045455809897791</v>
      </c>
      <c r="L412" s="103">
        <v>2.3429193598663391</v>
      </c>
      <c r="M412" s="103">
        <v>2.2879167252718862</v>
      </c>
      <c r="N412" s="103">
        <v>2.2098378716862404</v>
      </c>
      <c r="O412" s="103">
        <v>2.1182153030848947</v>
      </c>
      <c r="P412" s="103">
        <v>2.0311817025385333</v>
      </c>
      <c r="Q412" s="103">
        <v>2.0493792312146564</v>
      </c>
      <c r="R412" s="103">
        <v>2.0546935367976293</v>
      </c>
      <c r="S412" s="103">
        <v>2.0421989390346424</v>
      </c>
      <c r="T412" s="103">
        <v>2.0013696797785836</v>
      </c>
      <c r="U412" s="103">
        <v>1.9593052827551298</v>
      </c>
      <c r="V412" s="103">
        <v>1.9050513572455403</v>
      </c>
      <c r="W412" s="103">
        <v>1.8888315705029257</v>
      </c>
      <c r="X412" s="103">
        <v>1.8439671636317181</v>
      </c>
      <c r="Y412" s="103">
        <v>1.7831677545679074</v>
      </c>
      <c r="Z412" s="103">
        <v>1.7326714007103046</v>
      </c>
      <c r="AA412" s="103">
        <v>1.6686067528162487</v>
      </c>
      <c r="AB412" s="103">
        <v>1.5991993366123345</v>
      </c>
      <c r="AC412" s="103">
        <v>1.5163768930799262</v>
      </c>
      <c r="AD412" s="103">
        <v>1.4648211035368677</v>
      </c>
      <c r="AE412" s="103">
        <v>1.4097920695506243</v>
      </c>
      <c r="AF412" s="103">
        <v>1.3489214174894755</v>
      </c>
      <c r="AG412" s="103">
        <v>1.3101523502644381</v>
      </c>
      <c r="AH412" s="103">
        <v>1.277418885312936</v>
      </c>
      <c r="AI412" s="103">
        <v>1.2582785591163725</v>
      </c>
      <c r="AJ412" s="103">
        <v>1.2144708956501387</v>
      </c>
      <c r="AK412" s="103">
        <v>1.1647283843487111</v>
      </c>
      <c r="AL412" s="103">
        <v>1.1289656604024898</v>
      </c>
      <c r="AM412" s="103">
        <v>1.0885738426606839</v>
      </c>
      <c r="AN412" s="103">
        <v>1.0493445530222558</v>
      </c>
      <c r="AO412" s="103">
        <v>1.0098808700111273</v>
      </c>
      <c r="AP412" s="103">
        <v>0.98310460026180335</v>
      </c>
      <c r="AQ412" s="103">
        <v>0.9544100145991864</v>
      </c>
      <c r="AR412" s="103">
        <v>0.91921584369120501</v>
      </c>
      <c r="AS412" s="103">
        <v>0.89484540146254787</v>
      </c>
      <c r="AT412" s="103">
        <v>0.8690055675064563</v>
      </c>
      <c r="AU412" s="103">
        <v>0.85760434225150484</v>
      </c>
      <c r="AV412" s="103">
        <v>0.8326617115584517</v>
      </c>
      <c r="AW412" s="103">
        <v>0.80288654679079108</v>
      </c>
      <c r="AX412" s="103">
        <v>0.78135201007561783</v>
      </c>
      <c r="AY412" s="103">
        <v>0.75482880452741441</v>
      </c>
      <c r="AZ412" s="103">
        <v>0.72882245248869615</v>
      </c>
    </row>
    <row r="413" spans="1:52" ht="12" customHeight="1" x14ac:dyDescent="0.45">
      <c r="A413" s="77" t="s">
        <v>51</v>
      </c>
      <c r="B413" s="103">
        <v>0</v>
      </c>
      <c r="C413" s="103">
        <v>0</v>
      </c>
      <c r="D413" s="103">
        <v>0</v>
      </c>
      <c r="E413" s="103">
        <v>0</v>
      </c>
      <c r="F413" s="103">
        <v>0</v>
      </c>
      <c r="G413" s="103">
        <v>0</v>
      </c>
      <c r="H413" s="103">
        <v>0</v>
      </c>
      <c r="I413" s="103">
        <v>0</v>
      </c>
      <c r="J413" s="103">
        <v>0</v>
      </c>
      <c r="K413" s="103">
        <v>0</v>
      </c>
      <c r="L413" s="103">
        <v>0</v>
      </c>
      <c r="M413" s="103">
        <v>0</v>
      </c>
      <c r="N413" s="103">
        <v>0</v>
      </c>
      <c r="O413" s="103">
        <v>0</v>
      </c>
      <c r="P413" s="103">
        <v>0</v>
      </c>
      <c r="Q413" s="103">
        <v>0</v>
      </c>
      <c r="R413" s="103">
        <v>0</v>
      </c>
      <c r="S413" s="103">
        <v>0</v>
      </c>
      <c r="T413" s="103">
        <v>0</v>
      </c>
      <c r="U413" s="103">
        <v>0</v>
      </c>
      <c r="V413" s="103">
        <v>0</v>
      </c>
      <c r="W413" s="103">
        <v>0</v>
      </c>
      <c r="X413" s="103">
        <v>0</v>
      </c>
      <c r="Y413" s="103">
        <v>0</v>
      </c>
      <c r="Z413" s="103">
        <v>0</v>
      </c>
      <c r="AA413" s="103">
        <v>0</v>
      </c>
      <c r="AB413" s="103">
        <v>0</v>
      </c>
      <c r="AC413" s="103">
        <v>0</v>
      </c>
      <c r="AD413" s="103">
        <v>0</v>
      </c>
      <c r="AE413" s="103">
        <v>0</v>
      </c>
      <c r="AF413" s="103">
        <v>0</v>
      </c>
      <c r="AG413" s="103">
        <v>0</v>
      </c>
      <c r="AH413" s="103">
        <v>0</v>
      </c>
      <c r="AI413" s="103">
        <v>0</v>
      </c>
      <c r="AJ413" s="103">
        <v>0</v>
      </c>
      <c r="AK413" s="103">
        <v>0</v>
      </c>
      <c r="AL413" s="103">
        <v>0</v>
      </c>
      <c r="AM413" s="103">
        <v>0</v>
      </c>
      <c r="AN413" s="103">
        <v>0</v>
      </c>
      <c r="AO413" s="103">
        <v>0</v>
      </c>
      <c r="AP413" s="103">
        <v>0</v>
      </c>
      <c r="AQ413" s="103">
        <v>0</v>
      </c>
      <c r="AR413" s="103">
        <v>0</v>
      </c>
      <c r="AS413" s="103">
        <v>0</v>
      </c>
      <c r="AT413" s="103">
        <v>0</v>
      </c>
      <c r="AU413" s="103">
        <v>0</v>
      </c>
      <c r="AV413" s="103">
        <v>0</v>
      </c>
      <c r="AW413" s="103">
        <v>0</v>
      </c>
      <c r="AX413" s="103">
        <v>0</v>
      </c>
      <c r="AY413" s="103">
        <v>0</v>
      </c>
      <c r="AZ413" s="103">
        <v>0</v>
      </c>
    </row>
    <row r="414" spans="1:52" ht="12" customHeight="1" x14ac:dyDescent="0.45">
      <c r="A414" s="77" t="s">
        <v>52</v>
      </c>
      <c r="B414" s="103">
        <v>0</v>
      </c>
      <c r="C414" s="103">
        <v>0</v>
      </c>
      <c r="D414" s="103">
        <v>0</v>
      </c>
      <c r="E414" s="103">
        <v>0</v>
      </c>
      <c r="F414" s="103">
        <v>0</v>
      </c>
      <c r="G414" s="103">
        <v>0</v>
      </c>
      <c r="H414" s="103">
        <v>0</v>
      </c>
      <c r="I414" s="103">
        <v>0</v>
      </c>
      <c r="J414" s="103">
        <v>0</v>
      </c>
      <c r="K414" s="103">
        <v>0</v>
      </c>
      <c r="L414" s="103">
        <v>0</v>
      </c>
      <c r="M414" s="103">
        <v>0</v>
      </c>
      <c r="N414" s="103">
        <v>0</v>
      </c>
      <c r="O414" s="103">
        <v>0</v>
      </c>
      <c r="P414" s="103">
        <v>0</v>
      </c>
      <c r="Q414" s="103">
        <v>0</v>
      </c>
      <c r="R414" s="103">
        <v>0</v>
      </c>
      <c r="S414" s="103">
        <v>0</v>
      </c>
      <c r="T414" s="103">
        <v>0</v>
      </c>
      <c r="U414" s="103">
        <v>0</v>
      </c>
      <c r="V414" s="103">
        <v>0</v>
      </c>
      <c r="W414" s="103">
        <v>0</v>
      </c>
      <c r="X414" s="103">
        <v>0</v>
      </c>
      <c r="Y414" s="103">
        <v>0</v>
      </c>
      <c r="Z414" s="103">
        <v>0</v>
      </c>
      <c r="AA414" s="103">
        <v>0</v>
      </c>
      <c r="AB414" s="103">
        <v>0</v>
      </c>
      <c r="AC414" s="103">
        <v>0</v>
      </c>
      <c r="AD414" s="103">
        <v>0</v>
      </c>
      <c r="AE414" s="103">
        <v>0</v>
      </c>
      <c r="AF414" s="103">
        <v>0</v>
      </c>
      <c r="AG414" s="103">
        <v>0</v>
      </c>
      <c r="AH414" s="103">
        <v>0</v>
      </c>
      <c r="AI414" s="103">
        <v>0</v>
      </c>
      <c r="AJ414" s="103">
        <v>0</v>
      </c>
      <c r="AK414" s="103">
        <v>0</v>
      </c>
      <c r="AL414" s="103">
        <v>0</v>
      </c>
      <c r="AM414" s="103">
        <v>0</v>
      </c>
      <c r="AN414" s="103">
        <v>0</v>
      </c>
      <c r="AO414" s="103">
        <v>0</v>
      </c>
      <c r="AP414" s="103">
        <v>0</v>
      </c>
      <c r="AQ414" s="103">
        <v>0</v>
      </c>
      <c r="AR414" s="103">
        <v>0</v>
      </c>
      <c r="AS414" s="103">
        <v>0</v>
      </c>
      <c r="AT414" s="103">
        <v>0</v>
      </c>
      <c r="AU414" s="103">
        <v>0</v>
      </c>
      <c r="AV414" s="103">
        <v>0</v>
      </c>
      <c r="AW414" s="103">
        <v>0</v>
      </c>
      <c r="AX414" s="103">
        <v>0</v>
      </c>
      <c r="AY414" s="103">
        <v>0</v>
      </c>
      <c r="AZ414" s="103">
        <v>0</v>
      </c>
    </row>
    <row r="415" spans="1:52" ht="12" customHeight="1" x14ac:dyDescent="0.45">
      <c r="A415" s="79" t="s">
        <v>53</v>
      </c>
      <c r="B415" s="104">
        <v>0</v>
      </c>
      <c r="C415" s="104">
        <v>0</v>
      </c>
      <c r="D415" s="104">
        <v>0</v>
      </c>
      <c r="E415" s="104">
        <v>0</v>
      </c>
      <c r="F415" s="104">
        <v>0</v>
      </c>
      <c r="G415" s="104">
        <v>0</v>
      </c>
      <c r="H415" s="104">
        <v>0</v>
      </c>
      <c r="I415" s="104">
        <v>0</v>
      </c>
      <c r="J415" s="104">
        <v>0</v>
      </c>
      <c r="K415" s="104">
        <v>0</v>
      </c>
      <c r="L415" s="104">
        <v>0</v>
      </c>
      <c r="M415" s="104">
        <v>0</v>
      </c>
      <c r="N415" s="104">
        <v>0</v>
      </c>
      <c r="O415" s="104">
        <v>0</v>
      </c>
      <c r="P415" s="104">
        <v>0</v>
      </c>
      <c r="Q415" s="104">
        <v>0</v>
      </c>
      <c r="R415" s="104">
        <v>0</v>
      </c>
      <c r="S415" s="104">
        <v>0</v>
      </c>
      <c r="T415" s="104">
        <v>0</v>
      </c>
      <c r="U415" s="104">
        <v>0</v>
      </c>
      <c r="V415" s="104">
        <v>0</v>
      </c>
      <c r="W415" s="104">
        <v>0</v>
      </c>
      <c r="X415" s="104">
        <v>0</v>
      </c>
      <c r="Y415" s="104">
        <v>0</v>
      </c>
      <c r="Z415" s="104">
        <v>0</v>
      </c>
      <c r="AA415" s="104">
        <v>0</v>
      </c>
      <c r="AB415" s="104">
        <v>0</v>
      </c>
      <c r="AC415" s="104">
        <v>0</v>
      </c>
      <c r="AD415" s="104">
        <v>0</v>
      </c>
      <c r="AE415" s="104">
        <v>0</v>
      </c>
      <c r="AF415" s="104">
        <v>0</v>
      </c>
      <c r="AG415" s="104">
        <v>0</v>
      </c>
      <c r="AH415" s="104">
        <v>0</v>
      </c>
      <c r="AI415" s="104">
        <v>0</v>
      </c>
      <c r="AJ415" s="104">
        <v>0</v>
      </c>
      <c r="AK415" s="104">
        <v>0</v>
      </c>
      <c r="AL415" s="104">
        <v>0</v>
      </c>
      <c r="AM415" s="104">
        <v>0</v>
      </c>
      <c r="AN415" s="104">
        <v>0</v>
      </c>
      <c r="AO415" s="104">
        <v>0</v>
      </c>
      <c r="AP415" s="104">
        <v>0</v>
      </c>
      <c r="AQ415" s="104">
        <v>0</v>
      </c>
      <c r="AR415" s="104">
        <v>0</v>
      </c>
      <c r="AS415" s="104">
        <v>0</v>
      </c>
      <c r="AT415" s="104">
        <v>0</v>
      </c>
      <c r="AU415" s="104">
        <v>0</v>
      </c>
      <c r="AV415" s="104">
        <v>0</v>
      </c>
      <c r="AW415" s="104">
        <v>0</v>
      </c>
      <c r="AX415" s="104">
        <v>0</v>
      </c>
      <c r="AY415" s="104">
        <v>0</v>
      </c>
      <c r="AZ415" s="104">
        <v>0</v>
      </c>
    </row>
    <row r="416" spans="1:52" ht="12" customHeight="1" x14ac:dyDescent="0.45">
      <c r="A416" s="96" t="s">
        <v>159</v>
      </c>
      <c r="B416" s="105">
        <v>457.36062794243361</v>
      </c>
      <c r="C416" s="105">
        <v>446.0817762230792</v>
      </c>
      <c r="D416" s="105">
        <v>430.83869259560464</v>
      </c>
      <c r="E416" s="105">
        <v>436.01536558992422</v>
      </c>
      <c r="F416" s="105">
        <v>423.10254572026008</v>
      </c>
      <c r="G416" s="105">
        <v>418.24826838124807</v>
      </c>
      <c r="H416" s="105">
        <v>391.81529485414814</v>
      </c>
      <c r="I416" s="105">
        <v>395.16143815288046</v>
      </c>
      <c r="J416" s="105">
        <v>387.8546399817435</v>
      </c>
      <c r="K416" s="105">
        <v>371.76634066113689</v>
      </c>
      <c r="L416" s="105">
        <v>369.36063573501468</v>
      </c>
      <c r="M416" s="105">
        <v>352.80614301600912</v>
      </c>
      <c r="N416" s="105">
        <v>346.90049768282523</v>
      </c>
      <c r="O416" s="105">
        <v>335.34918416459561</v>
      </c>
      <c r="P416" s="105">
        <v>320.05233943811231</v>
      </c>
      <c r="Q416" s="105">
        <v>312.62037812577722</v>
      </c>
      <c r="R416" s="105">
        <v>317.36049804984435</v>
      </c>
      <c r="S416" s="105">
        <v>322.72097970930525</v>
      </c>
      <c r="T416" s="105">
        <v>324.92263045152259</v>
      </c>
      <c r="U416" s="105">
        <v>319.89390187609467</v>
      </c>
      <c r="V416" s="105">
        <v>319.02005512046037</v>
      </c>
      <c r="W416" s="105">
        <v>321.17986203191577</v>
      </c>
      <c r="X416" s="105">
        <v>318.34607478669346</v>
      </c>
      <c r="Y416" s="105">
        <v>317.79386634453067</v>
      </c>
      <c r="Z416" s="105">
        <v>318.85683759113721</v>
      </c>
      <c r="AA416" s="105">
        <v>319.13871696157355</v>
      </c>
      <c r="AB416" s="105">
        <v>319.40797844492801</v>
      </c>
      <c r="AC416" s="105">
        <v>317.24615653275447</v>
      </c>
      <c r="AD416" s="105">
        <v>314.09985447669311</v>
      </c>
      <c r="AE416" s="105">
        <v>309.15037877332793</v>
      </c>
      <c r="AF416" s="105">
        <v>302.72054828236782</v>
      </c>
      <c r="AG416" s="105">
        <v>299.20060833775068</v>
      </c>
      <c r="AH416" s="105">
        <v>293.13101447662376</v>
      </c>
      <c r="AI416" s="105">
        <v>290.43722995648261</v>
      </c>
      <c r="AJ416" s="105">
        <v>283.2721770913144</v>
      </c>
      <c r="AK416" s="105">
        <v>275.6071885217101</v>
      </c>
      <c r="AL416" s="105">
        <v>272.72368239794679</v>
      </c>
      <c r="AM416" s="105">
        <v>263.51366789033904</v>
      </c>
      <c r="AN416" s="105">
        <v>254.23982363938393</v>
      </c>
      <c r="AO416" s="105">
        <v>244.0677239859175</v>
      </c>
      <c r="AP416" s="105">
        <v>237.76707046673403</v>
      </c>
      <c r="AQ416" s="105">
        <v>234.56465168213686</v>
      </c>
      <c r="AR416" s="105">
        <v>226.60151794350176</v>
      </c>
      <c r="AS416" s="105">
        <v>221.35594066052323</v>
      </c>
      <c r="AT416" s="105">
        <v>213.90806171808472</v>
      </c>
      <c r="AU416" s="105">
        <v>214.16748086449562</v>
      </c>
      <c r="AV416" s="105">
        <v>207.83496120247909</v>
      </c>
      <c r="AW416" s="105">
        <v>195.90990594935013</v>
      </c>
      <c r="AX416" s="105">
        <v>193.39746157766237</v>
      </c>
      <c r="AY416" s="105">
        <v>183.29647267078187</v>
      </c>
      <c r="AZ416" s="105">
        <v>174.10554562631253</v>
      </c>
    </row>
    <row r="417" spans="1:52" ht="12" customHeight="1" x14ac:dyDescent="0.45">
      <c r="A417" s="96" t="s">
        <v>162</v>
      </c>
      <c r="B417" s="105">
        <v>0</v>
      </c>
      <c r="C417" s="105">
        <v>0</v>
      </c>
      <c r="D417" s="105">
        <v>0</v>
      </c>
      <c r="E417" s="105">
        <v>0</v>
      </c>
      <c r="F417" s="105">
        <v>0</v>
      </c>
      <c r="G417" s="105">
        <v>0</v>
      </c>
      <c r="H417" s="105">
        <v>0</v>
      </c>
      <c r="I417" s="105">
        <v>0</v>
      </c>
      <c r="J417" s="105">
        <v>0</v>
      </c>
      <c r="K417" s="105">
        <v>0</v>
      </c>
      <c r="L417" s="105">
        <v>0</v>
      </c>
      <c r="M417" s="105">
        <v>0</v>
      </c>
      <c r="N417" s="105">
        <v>0</v>
      </c>
      <c r="O417" s="105">
        <v>0</v>
      </c>
      <c r="P417" s="105">
        <v>0</v>
      </c>
      <c r="Q417" s="105">
        <v>0</v>
      </c>
      <c r="R417" s="105">
        <v>0</v>
      </c>
      <c r="S417" s="105">
        <v>0</v>
      </c>
      <c r="T417" s="105">
        <v>0</v>
      </c>
      <c r="U417" s="105">
        <v>0</v>
      </c>
      <c r="V417" s="105">
        <v>0</v>
      </c>
      <c r="W417" s="105">
        <v>0</v>
      </c>
      <c r="X417" s="105">
        <v>0</v>
      </c>
      <c r="Y417" s="105">
        <v>0</v>
      </c>
      <c r="Z417" s="105">
        <v>0</v>
      </c>
      <c r="AA417" s="105">
        <v>0</v>
      </c>
      <c r="AB417" s="105">
        <v>0</v>
      </c>
      <c r="AC417" s="105">
        <v>0</v>
      </c>
      <c r="AD417" s="105">
        <v>0</v>
      </c>
      <c r="AE417" s="105">
        <v>0</v>
      </c>
      <c r="AF417" s="105">
        <v>0</v>
      </c>
      <c r="AG417" s="105">
        <v>0</v>
      </c>
      <c r="AH417" s="105">
        <v>0</v>
      </c>
      <c r="AI417" s="105">
        <v>0</v>
      </c>
      <c r="AJ417" s="105">
        <v>0</v>
      </c>
      <c r="AK417" s="105">
        <v>0</v>
      </c>
      <c r="AL417" s="105">
        <v>0</v>
      </c>
      <c r="AM417" s="105">
        <v>0</v>
      </c>
      <c r="AN417" s="105">
        <v>0</v>
      </c>
      <c r="AO417" s="105">
        <v>0</v>
      </c>
      <c r="AP417" s="105">
        <v>0</v>
      </c>
      <c r="AQ417" s="105">
        <v>0</v>
      </c>
      <c r="AR417" s="105">
        <v>0</v>
      </c>
      <c r="AS417" s="105">
        <v>0</v>
      </c>
      <c r="AT417" s="105">
        <v>0</v>
      </c>
      <c r="AU417" s="105">
        <v>0</v>
      </c>
      <c r="AV417" s="105">
        <v>0</v>
      </c>
      <c r="AW417" s="105">
        <v>0</v>
      </c>
      <c r="AX417" s="105">
        <v>0</v>
      </c>
      <c r="AY417" s="105">
        <v>0</v>
      </c>
      <c r="AZ417" s="105">
        <v>0</v>
      </c>
    </row>
    <row r="418" spans="1:52" ht="12" customHeight="1" x14ac:dyDescent="0.45">
      <c r="A418" s="96" t="s">
        <v>163</v>
      </c>
      <c r="B418" s="105">
        <v>38.650342848043543</v>
      </c>
      <c r="C418" s="105">
        <v>37.850181380689754</v>
      </c>
      <c r="D418" s="105">
        <v>36.914730742824887</v>
      </c>
      <c r="E418" s="105">
        <v>36.498478606377837</v>
      </c>
      <c r="F418" s="105">
        <v>35.449408618783657</v>
      </c>
      <c r="G418" s="105">
        <v>34.220353501076815</v>
      </c>
      <c r="H418" s="105">
        <v>31.375682256920975</v>
      </c>
      <c r="I418" s="105">
        <v>32.005331594844201</v>
      </c>
      <c r="J418" s="105">
        <v>32.349181980752995</v>
      </c>
      <c r="K418" s="105">
        <v>30.864007378979878</v>
      </c>
      <c r="L418" s="105">
        <v>30.550558911408618</v>
      </c>
      <c r="M418" s="105">
        <v>29.137950884719864</v>
      </c>
      <c r="N418" s="105">
        <v>29.030212313260389</v>
      </c>
      <c r="O418" s="105">
        <v>27.106281756153592</v>
      </c>
      <c r="P418" s="105">
        <v>26.089919559333087</v>
      </c>
      <c r="Q418" s="105">
        <v>25.667548083052736</v>
      </c>
      <c r="R418" s="105">
        <v>25.919842250099002</v>
      </c>
      <c r="S418" s="105">
        <v>25.985795530101818</v>
      </c>
      <c r="T418" s="105">
        <v>25.224256747364581</v>
      </c>
      <c r="U418" s="105">
        <v>24.519311040466761</v>
      </c>
      <c r="V418" s="105">
        <v>24.267169682510058</v>
      </c>
      <c r="W418" s="105">
        <v>24.225784759148439</v>
      </c>
      <c r="X418" s="105">
        <v>23.880585127132587</v>
      </c>
      <c r="Y418" s="105">
        <v>23.687048395260902</v>
      </c>
      <c r="Z418" s="105">
        <v>23.490603720988933</v>
      </c>
      <c r="AA418" s="105">
        <v>23.348739631458223</v>
      </c>
      <c r="AB418" s="105">
        <v>23.232457558589921</v>
      </c>
      <c r="AC418" s="105">
        <v>23.105044545347159</v>
      </c>
      <c r="AD418" s="105">
        <v>22.944970391167814</v>
      </c>
      <c r="AE418" s="105">
        <v>22.696590106967371</v>
      </c>
      <c r="AF418" s="105">
        <v>22.362076787545298</v>
      </c>
      <c r="AG418" s="105">
        <v>22.163276015528851</v>
      </c>
      <c r="AH418" s="105">
        <v>21.66753006527729</v>
      </c>
      <c r="AI418" s="105">
        <v>21.530781566501425</v>
      </c>
      <c r="AJ418" s="105">
        <v>21.179186164355503</v>
      </c>
      <c r="AK418" s="105">
        <v>20.847430187320718</v>
      </c>
      <c r="AL418" s="105">
        <v>20.658729642159901</v>
      </c>
      <c r="AM418" s="105">
        <v>20.290730206014779</v>
      </c>
      <c r="AN418" s="105">
        <v>19.958029955896336</v>
      </c>
      <c r="AO418" s="105">
        <v>19.615030670151175</v>
      </c>
      <c r="AP418" s="105">
        <v>19.497495806233434</v>
      </c>
      <c r="AQ418" s="105">
        <v>19.397797553221462</v>
      </c>
      <c r="AR418" s="105">
        <v>19.256268404302066</v>
      </c>
      <c r="AS418" s="105">
        <v>19.08835366766067</v>
      </c>
      <c r="AT418" s="105">
        <v>18.844563766272358</v>
      </c>
      <c r="AU418" s="105">
        <v>18.653578358925767</v>
      </c>
      <c r="AV418" s="105">
        <v>18.331009514678325</v>
      </c>
      <c r="AW418" s="105">
        <v>17.884673271456858</v>
      </c>
      <c r="AX418" s="105">
        <v>17.619796820677628</v>
      </c>
      <c r="AY418" s="105">
        <v>17.114489329042204</v>
      </c>
      <c r="AZ418" s="105">
        <v>16.555493710313897</v>
      </c>
    </row>
    <row r="419" spans="1:52" ht="12" customHeight="1" x14ac:dyDescent="0.45">
      <c r="A419" s="110" t="s">
        <v>166</v>
      </c>
      <c r="B419" s="116">
        <v>0</v>
      </c>
      <c r="C419" s="116">
        <v>0</v>
      </c>
      <c r="D419" s="116">
        <v>0</v>
      </c>
      <c r="E419" s="116">
        <v>0</v>
      </c>
      <c r="F419" s="116">
        <v>0</v>
      </c>
      <c r="G419" s="116">
        <v>0</v>
      </c>
      <c r="H419" s="116">
        <v>0</v>
      </c>
      <c r="I419" s="116">
        <v>0</v>
      </c>
      <c r="J419" s="116">
        <v>0</v>
      </c>
      <c r="K419" s="116">
        <v>0</v>
      </c>
      <c r="L419" s="116">
        <v>0</v>
      </c>
      <c r="M419" s="116">
        <v>0</v>
      </c>
      <c r="N419" s="116">
        <v>0</v>
      </c>
      <c r="O419" s="116">
        <v>0</v>
      </c>
      <c r="P419" s="116">
        <v>0</v>
      </c>
      <c r="Q419" s="116">
        <v>0</v>
      </c>
      <c r="R419" s="116">
        <v>0</v>
      </c>
      <c r="S419" s="116">
        <v>0</v>
      </c>
      <c r="T419" s="116">
        <v>0</v>
      </c>
      <c r="U419" s="116">
        <v>0</v>
      </c>
      <c r="V419" s="116">
        <v>0</v>
      </c>
      <c r="W419" s="116">
        <v>0</v>
      </c>
      <c r="X419" s="116">
        <v>0</v>
      </c>
      <c r="Y419" s="116">
        <v>0</v>
      </c>
      <c r="Z419" s="116">
        <v>0</v>
      </c>
      <c r="AA419" s="116">
        <v>0</v>
      </c>
      <c r="AB419" s="116">
        <v>0</v>
      </c>
      <c r="AC419" s="116">
        <v>0</v>
      </c>
      <c r="AD419" s="116">
        <v>0</v>
      </c>
      <c r="AE419" s="116">
        <v>0</v>
      </c>
      <c r="AF419" s="116">
        <v>0</v>
      </c>
      <c r="AG419" s="116">
        <v>0</v>
      </c>
      <c r="AH419" s="116">
        <v>0</v>
      </c>
      <c r="AI419" s="116">
        <v>0</v>
      </c>
      <c r="AJ419" s="116">
        <v>0</v>
      </c>
      <c r="AK419" s="116">
        <v>0</v>
      </c>
      <c r="AL419" s="116">
        <v>0</v>
      </c>
      <c r="AM419" s="116">
        <v>0</v>
      </c>
      <c r="AN419" s="116">
        <v>0</v>
      </c>
      <c r="AO419" s="116">
        <v>0</v>
      </c>
      <c r="AP419" s="116">
        <v>0</v>
      </c>
      <c r="AQ419" s="116">
        <v>0</v>
      </c>
      <c r="AR419" s="116">
        <v>0</v>
      </c>
      <c r="AS419" s="116">
        <v>0</v>
      </c>
      <c r="AT419" s="116">
        <v>0</v>
      </c>
      <c r="AU419" s="116">
        <v>0</v>
      </c>
      <c r="AV419" s="116">
        <v>0</v>
      </c>
      <c r="AW419" s="116">
        <v>0</v>
      </c>
      <c r="AX419" s="116">
        <v>0</v>
      </c>
      <c r="AY419" s="116">
        <v>0</v>
      </c>
      <c r="AZ419" s="116">
        <v>0</v>
      </c>
    </row>
    <row r="420" spans="1:52" ht="12" customHeight="1" x14ac:dyDescent="0.45">
      <c r="A420" s="112" t="s">
        <v>42</v>
      </c>
      <c r="B420" s="117">
        <v>120.9814044428949</v>
      </c>
      <c r="C420" s="117">
        <v>120.64410046617398</v>
      </c>
      <c r="D420" s="117">
        <v>122.71442155923359</v>
      </c>
      <c r="E420" s="117">
        <v>120.5213848819418</v>
      </c>
      <c r="F420" s="117">
        <v>120.8153532044667</v>
      </c>
      <c r="G420" s="117">
        <v>120.5746219966218</v>
      </c>
      <c r="H420" s="117">
        <v>117.88200048913134</v>
      </c>
      <c r="I420" s="117">
        <v>116.41849742934352</v>
      </c>
      <c r="J420" s="117">
        <v>113.33727274147147</v>
      </c>
      <c r="K420" s="117">
        <v>110.48554646883036</v>
      </c>
      <c r="L420" s="117">
        <v>108.63005928576135</v>
      </c>
      <c r="M420" s="117">
        <v>107.70650527666729</v>
      </c>
      <c r="N420" s="117">
        <v>103.8444346210853</v>
      </c>
      <c r="O420" s="117">
        <v>106.0654742639305</v>
      </c>
      <c r="P420" s="117">
        <v>103.83911375288575</v>
      </c>
      <c r="Q420" s="117">
        <v>102.55147041670941</v>
      </c>
      <c r="R420" s="117">
        <v>102.40176809898554</v>
      </c>
      <c r="S420" s="117">
        <v>102.35565511596188</v>
      </c>
      <c r="T420" s="117">
        <v>102.31474632405335</v>
      </c>
      <c r="U420" s="117">
        <v>102.31103449306779</v>
      </c>
      <c r="V420" s="117">
        <v>102.29388216977956</v>
      </c>
      <c r="W420" s="117">
        <v>102.29203331756329</v>
      </c>
      <c r="X420" s="117">
        <v>102.26769301577137</v>
      </c>
      <c r="Y420" s="117">
        <v>102.245538012347</v>
      </c>
      <c r="Z420" s="117">
        <v>102.21681246369549</v>
      </c>
      <c r="AA420" s="117">
        <v>102.19551300715455</v>
      </c>
      <c r="AB420" s="117">
        <v>102.18154713215931</v>
      </c>
      <c r="AC420" s="117">
        <v>102.16056881945742</v>
      </c>
      <c r="AD420" s="117">
        <v>102.21326232535566</v>
      </c>
      <c r="AE420" s="117">
        <v>102.17368582717852</v>
      </c>
      <c r="AF420" s="117">
        <v>102.10633963779965</v>
      </c>
      <c r="AG420" s="117">
        <v>102.05127034890009</v>
      </c>
      <c r="AH420" s="117">
        <v>101.7071423301321</v>
      </c>
      <c r="AI420" s="117">
        <v>101.26800537736551</v>
      </c>
      <c r="AJ420" s="117">
        <v>100.21020320095442</v>
      </c>
      <c r="AK420" s="117">
        <v>99.001771726814908</v>
      </c>
      <c r="AL420" s="117">
        <v>98.292614992009447</v>
      </c>
      <c r="AM420" s="117">
        <v>96.181360171464121</v>
      </c>
      <c r="AN420" s="117">
        <v>93.96611046273425</v>
      </c>
      <c r="AO420" s="117">
        <v>91.90891265257973</v>
      </c>
      <c r="AP420" s="117">
        <v>90.079265049509019</v>
      </c>
      <c r="AQ420" s="117">
        <v>89.241483805547333</v>
      </c>
      <c r="AR420" s="117">
        <v>87.622363804282685</v>
      </c>
      <c r="AS420" s="117">
        <v>86.246712130395139</v>
      </c>
      <c r="AT420" s="117">
        <v>84.077405191052321</v>
      </c>
      <c r="AU420" s="117">
        <v>83.706904480370909</v>
      </c>
      <c r="AV420" s="117">
        <v>82.177273142484708</v>
      </c>
      <c r="AW420" s="117">
        <v>79.155498036962925</v>
      </c>
      <c r="AX420" s="117">
        <v>78.745832599358792</v>
      </c>
      <c r="AY420" s="117">
        <v>76.306802268138952</v>
      </c>
      <c r="AZ420" s="117">
        <v>74.394689558837428</v>
      </c>
    </row>
    <row r="421" spans="1:52" ht="12" customHeight="1" x14ac:dyDescent="0.45">
      <c r="A421" s="193"/>
      <c r="B421" s="193"/>
      <c r="C421" s="193"/>
      <c r="D421" s="193"/>
      <c r="E421" s="193"/>
      <c r="F421" s="193"/>
      <c r="G421" s="193"/>
      <c r="H421" s="193"/>
      <c r="I421" s="193"/>
      <c r="J421" s="193"/>
      <c r="K421" s="193"/>
      <c r="L421" s="193"/>
      <c r="M421" s="193"/>
      <c r="N421" s="193"/>
      <c r="O421" s="193"/>
      <c r="P421" s="193"/>
      <c r="Q421" s="193"/>
      <c r="R421" s="193"/>
      <c r="S421" s="193"/>
      <c r="T421" s="193"/>
      <c r="U421" s="193"/>
      <c r="V421" s="193"/>
      <c r="W421" s="193"/>
      <c r="X421" s="193"/>
      <c r="Y421" s="193"/>
      <c r="Z421" s="193"/>
      <c r="AA421" s="193"/>
      <c r="AB421" s="193"/>
      <c r="AC421" s="193"/>
      <c r="AD421" s="193"/>
      <c r="AE421" s="193"/>
      <c r="AF421" s="193"/>
      <c r="AG421" s="193"/>
      <c r="AH421" s="193"/>
      <c r="AI421" s="193"/>
      <c r="AJ421" s="193"/>
      <c r="AK421" s="193"/>
      <c r="AL421" s="193"/>
      <c r="AM421" s="193"/>
      <c r="AN421" s="193"/>
      <c r="AO421" s="193"/>
      <c r="AP421" s="193"/>
      <c r="AQ421" s="193"/>
      <c r="AR421" s="193"/>
      <c r="AS421" s="193"/>
      <c r="AT421" s="193"/>
      <c r="AU421" s="193"/>
      <c r="AV421" s="193"/>
      <c r="AW421" s="193"/>
      <c r="AX421" s="193"/>
      <c r="AY421" s="193"/>
      <c r="AZ421" s="193"/>
    </row>
    <row r="422" spans="1:52" ht="12" customHeight="1" x14ac:dyDescent="0.45">
      <c r="A422" s="135" t="s">
        <v>80</v>
      </c>
      <c r="B422" s="136"/>
      <c r="C422" s="136"/>
      <c r="D422" s="136"/>
      <c r="E422" s="136"/>
      <c r="F422" s="136"/>
      <c r="G422" s="136"/>
      <c r="H422" s="136"/>
      <c r="I422" s="136"/>
      <c r="J422" s="136"/>
      <c r="K422" s="136"/>
      <c r="L422" s="136"/>
      <c r="M422" s="136"/>
      <c r="N422" s="136"/>
      <c r="O422" s="136"/>
      <c r="P422" s="136"/>
      <c r="Q422" s="136"/>
      <c r="R422" s="136"/>
      <c r="S422" s="136"/>
      <c r="T422" s="136"/>
      <c r="U422" s="136"/>
      <c r="V422" s="136"/>
      <c r="W422" s="136"/>
      <c r="X422" s="136"/>
      <c r="Y422" s="136"/>
      <c r="Z422" s="136"/>
      <c r="AA422" s="136"/>
      <c r="AB422" s="136"/>
      <c r="AC422" s="136"/>
      <c r="AD422" s="136"/>
      <c r="AE422" s="136"/>
      <c r="AF422" s="136"/>
      <c r="AG422" s="136"/>
      <c r="AH422" s="136"/>
      <c r="AI422" s="136"/>
      <c r="AJ422" s="136"/>
      <c r="AK422" s="136"/>
      <c r="AL422" s="136"/>
      <c r="AM422" s="136"/>
      <c r="AN422" s="136"/>
      <c r="AO422" s="136"/>
      <c r="AP422" s="136"/>
      <c r="AQ422" s="136"/>
      <c r="AR422" s="136"/>
      <c r="AS422" s="136"/>
      <c r="AT422" s="136"/>
      <c r="AU422" s="136"/>
      <c r="AV422" s="136"/>
      <c r="AW422" s="136"/>
      <c r="AX422" s="136"/>
      <c r="AY422" s="136"/>
      <c r="AZ422" s="136"/>
    </row>
    <row r="423" spans="1:52" ht="12" customHeight="1" x14ac:dyDescent="0.45">
      <c r="B423" s="133"/>
      <c r="C423" s="133"/>
      <c r="D423" s="133"/>
      <c r="E423" s="133"/>
      <c r="F423" s="133"/>
      <c r="G423" s="133"/>
      <c r="H423" s="133"/>
      <c r="I423" s="133"/>
      <c r="J423" s="133"/>
      <c r="K423" s="133"/>
      <c r="L423" s="133"/>
      <c r="M423" s="133"/>
      <c r="N423" s="133"/>
      <c r="O423" s="133"/>
      <c r="P423" s="133"/>
      <c r="Q423" s="133"/>
      <c r="R423" s="133"/>
      <c r="S423" s="133"/>
      <c r="T423" s="133"/>
      <c r="U423" s="133"/>
      <c r="V423" s="133"/>
      <c r="W423" s="133"/>
      <c r="X423" s="133"/>
      <c r="Y423" s="133"/>
      <c r="Z423" s="133"/>
      <c r="AA423" s="133"/>
      <c r="AB423" s="133"/>
      <c r="AC423" s="133"/>
      <c r="AD423" s="133"/>
      <c r="AE423" s="133"/>
      <c r="AF423" s="133"/>
      <c r="AG423" s="133"/>
      <c r="AH423" s="133"/>
      <c r="AI423" s="133"/>
      <c r="AJ423" s="133"/>
      <c r="AK423" s="133"/>
      <c r="AL423" s="133"/>
      <c r="AM423" s="133"/>
      <c r="AN423" s="133"/>
      <c r="AO423" s="133"/>
      <c r="AP423" s="133"/>
      <c r="AQ423" s="133"/>
      <c r="AR423" s="133"/>
      <c r="AS423" s="133"/>
      <c r="AT423" s="133"/>
      <c r="AU423" s="133"/>
      <c r="AV423" s="133"/>
      <c r="AW423" s="133"/>
      <c r="AX423" s="133"/>
      <c r="AY423" s="133"/>
      <c r="AZ423" s="133"/>
    </row>
    <row r="424" spans="1:52" ht="12" customHeight="1" x14ac:dyDescent="0.45">
      <c r="A424" s="67" t="s">
        <v>167</v>
      </c>
      <c r="B424" s="101"/>
      <c r="C424" s="101"/>
      <c r="D424" s="101"/>
      <c r="E424" s="101"/>
      <c r="F424" s="101"/>
      <c r="G424" s="101"/>
      <c r="H424" s="101"/>
      <c r="I424" s="101"/>
      <c r="J424" s="101"/>
      <c r="K424" s="101"/>
      <c r="L424" s="101"/>
      <c r="M424" s="101"/>
      <c r="N424" s="101"/>
      <c r="O424" s="101"/>
      <c r="P424" s="101"/>
      <c r="Q424" s="101"/>
      <c r="R424" s="101"/>
      <c r="S424" s="101"/>
      <c r="T424" s="101"/>
      <c r="U424" s="101"/>
      <c r="V424" s="101"/>
      <c r="W424" s="101"/>
      <c r="X424" s="101"/>
      <c r="Y424" s="101"/>
      <c r="Z424" s="101"/>
      <c r="AA424" s="101"/>
      <c r="AB424" s="101"/>
      <c r="AC424" s="101"/>
      <c r="AD424" s="101"/>
      <c r="AE424" s="101"/>
      <c r="AF424" s="101"/>
      <c r="AG424" s="101"/>
      <c r="AH424" s="101"/>
      <c r="AI424" s="101"/>
      <c r="AJ424" s="101"/>
      <c r="AK424" s="101"/>
      <c r="AL424" s="101"/>
      <c r="AM424" s="101"/>
      <c r="AN424" s="101"/>
      <c r="AO424" s="101"/>
      <c r="AP424" s="101"/>
      <c r="AQ424" s="101"/>
      <c r="AR424" s="101"/>
      <c r="AS424" s="101"/>
      <c r="AT424" s="101"/>
      <c r="AU424" s="101"/>
      <c r="AV424" s="101"/>
      <c r="AW424" s="101"/>
      <c r="AX424" s="101"/>
      <c r="AY424" s="101"/>
      <c r="AZ424" s="101"/>
    </row>
    <row r="425" spans="1:52" ht="12" customHeight="1" x14ac:dyDescent="0.45">
      <c r="A425" s="118" t="s">
        <v>82</v>
      </c>
      <c r="B425" s="119">
        <v>31.700615855645012</v>
      </c>
      <c r="C425" s="119">
        <v>31.805399533129517</v>
      </c>
      <c r="D425" s="119">
        <v>31.105568517532831</v>
      </c>
      <c r="E425" s="119">
        <v>30.775523166361147</v>
      </c>
      <c r="F425" s="119">
        <v>33.851298488105201</v>
      </c>
      <c r="G425" s="119">
        <v>37.254994252206266</v>
      </c>
      <c r="H425" s="119">
        <v>38.56569200496817</v>
      </c>
      <c r="I425" s="119">
        <v>37.69236280611846</v>
      </c>
      <c r="J425" s="119">
        <v>43.421002732799508</v>
      </c>
      <c r="K425" s="119">
        <v>35.132743080053032</v>
      </c>
      <c r="L425" s="119">
        <v>39.243432389277935</v>
      </c>
      <c r="M425" s="119">
        <v>43.863024258446984</v>
      </c>
      <c r="N425" s="119">
        <v>44.286768324761994</v>
      </c>
      <c r="O425" s="119">
        <v>43.258789074367591</v>
      </c>
      <c r="P425" s="119">
        <v>39.336650724331562</v>
      </c>
      <c r="Q425" s="119">
        <v>34.72498726701749</v>
      </c>
      <c r="R425" s="119">
        <v>32.986691322398045</v>
      </c>
      <c r="S425" s="119">
        <v>34.105165702707964</v>
      </c>
      <c r="T425" s="119">
        <v>34.526360133784415</v>
      </c>
      <c r="U425" s="119">
        <v>35.203472764974045</v>
      </c>
      <c r="V425" s="119">
        <v>36.412373316494069</v>
      </c>
      <c r="W425" s="119">
        <v>37.318974663219798</v>
      </c>
      <c r="X425" s="119">
        <v>37.439936471434827</v>
      </c>
      <c r="Y425" s="119">
        <v>38.18472616101851</v>
      </c>
      <c r="Z425" s="119">
        <v>38.88343597462729</v>
      </c>
      <c r="AA425" s="119">
        <v>39.194970160622475</v>
      </c>
      <c r="AB425" s="119">
        <v>39.340441924457622</v>
      </c>
      <c r="AC425" s="119">
        <v>39.443129556507103</v>
      </c>
      <c r="AD425" s="119">
        <v>39.768780924355717</v>
      </c>
      <c r="AE425" s="119">
        <v>39.963064387068286</v>
      </c>
      <c r="AF425" s="119">
        <v>40.282545460104572</v>
      </c>
      <c r="AG425" s="119">
        <v>40.476431101076422</v>
      </c>
      <c r="AH425" s="119">
        <v>40.340257017530675</v>
      </c>
      <c r="AI425" s="119">
        <v>40.507414337532971</v>
      </c>
      <c r="AJ425" s="119">
        <v>40.648933591331769</v>
      </c>
      <c r="AK425" s="119">
        <v>40.79012913224188</v>
      </c>
      <c r="AL425" s="119">
        <v>40.797975498853503</v>
      </c>
      <c r="AM425" s="119">
        <v>40.859239858901738</v>
      </c>
      <c r="AN425" s="119">
        <v>40.922798130502095</v>
      </c>
      <c r="AO425" s="119">
        <v>40.81358007406412</v>
      </c>
      <c r="AP425" s="119">
        <v>40.352989678551999</v>
      </c>
      <c r="AQ425" s="119">
        <v>39.893337839414535</v>
      </c>
      <c r="AR425" s="119">
        <v>39.027009750553326</v>
      </c>
      <c r="AS425" s="119">
        <v>38.730370037292758</v>
      </c>
      <c r="AT425" s="119">
        <v>38.697450698174094</v>
      </c>
      <c r="AU425" s="119">
        <v>38.804051364363787</v>
      </c>
      <c r="AV425" s="119">
        <v>38.730807383829543</v>
      </c>
      <c r="AW425" s="119">
        <v>38.684871814307051</v>
      </c>
      <c r="AX425" s="119">
        <v>38.823207103354967</v>
      </c>
      <c r="AY425" s="119">
        <v>38.777091266479445</v>
      </c>
      <c r="AZ425" s="119">
        <v>38.877188081275868</v>
      </c>
    </row>
    <row r="426" spans="1:52" ht="12" customHeight="1" x14ac:dyDescent="0.45">
      <c r="A426" s="120" t="s">
        <v>83</v>
      </c>
      <c r="B426" s="121">
        <v>2.9535984900684071</v>
      </c>
      <c r="C426" s="121">
        <v>2.946264481365461</v>
      </c>
      <c r="D426" s="121">
        <v>2.9418196505039047</v>
      </c>
      <c r="E426" s="121">
        <v>2.8789105130882788</v>
      </c>
      <c r="F426" s="121">
        <v>2.8560441296425854</v>
      </c>
      <c r="G426" s="121">
        <v>2.8852883964428231</v>
      </c>
      <c r="H426" s="121">
        <v>2.9329132830825584</v>
      </c>
      <c r="I426" s="121">
        <v>2.9801772712893366</v>
      </c>
      <c r="J426" s="121">
        <v>2.8735926825173572</v>
      </c>
      <c r="K426" s="121">
        <v>2.9483565678824766</v>
      </c>
      <c r="L426" s="121">
        <v>2.8376552961520165</v>
      </c>
      <c r="M426" s="121">
        <v>3.002430524027567</v>
      </c>
      <c r="N426" s="121">
        <v>2.8228318251319822</v>
      </c>
      <c r="O426" s="121">
        <v>2.8518519099686235</v>
      </c>
      <c r="P426" s="121">
        <v>2.9553515662011769</v>
      </c>
      <c r="Q426" s="121">
        <v>2.9708782282021495</v>
      </c>
      <c r="R426" s="121">
        <v>2.9287302372040163</v>
      </c>
      <c r="S426" s="121">
        <v>2.8944080054923673</v>
      </c>
      <c r="T426" s="121">
        <v>3.0723673771760565</v>
      </c>
      <c r="U426" s="121">
        <v>3.0425769903267481</v>
      </c>
      <c r="V426" s="121">
        <v>3.0747730095090189</v>
      </c>
      <c r="W426" s="121">
        <v>2.995624456549943</v>
      </c>
      <c r="X426" s="121">
        <v>2.9594523309720655</v>
      </c>
      <c r="Y426" s="121">
        <v>2.847889056251768</v>
      </c>
      <c r="Z426" s="121">
        <v>2.76078942597203</v>
      </c>
      <c r="AA426" s="121">
        <v>2.5354043582818351</v>
      </c>
      <c r="AB426" s="121">
        <v>2.3699971268586615</v>
      </c>
      <c r="AC426" s="121">
        <v>2.1639751471051549</v>
      </c>
      <c r="AD426" s="121">
        <v>2.1806490703800527</v>
      </c>
      <c r="AE426" s="121">
        <v>2.190720065325487</v>
      </c>
      <c r="AF426" s="121">
        <v>2.208762597908057</v>
      </c>
      <c r="AG426" s="121">
        <v>2.0998853592321614</v>
      </c>
      <c r="AH426" s="121">
        <v>2.1472700254525932</v>
      </c>
      <c r="AI426" s="121">
        <v>2.1383868792656964</v>
      </c>
      <c r="AJ426" s="121">
        <v>2.1187073360991437</v>
      </c>
      <c r="AK426" s="121">
        <v>2.0280916003006455</v>
      </c>
      <c r="AL426" s="121">
        <v>1.7508171082325314</v>
      </c>
      <c r="AM426" s="121">
        <v>1.7898409811050844</v>
      </c>
      <c r="AN426" s="121">
        <v>1.7910982906570896</v>
      </c>
      <c r="AO426" s="121">
        <v>1.8805239452479179</v>
      </c>
      <c r="AP426" s="121">
        <v>1.9985305013506736</v>
      </c>
      <c r="AQ426" s="121">
        <v>2.1676816015554397</v>
      </c>
      <c r="AR426" s="121">
        <v>2.2996424617130424</v>
      </c>
      <c r="AS426" s="121">
        <v>2.4870030142829438</v>
      </c>
      <c r="AT426" s="121">
        <v>2.5461516212864805</v>
      </c>
      <c r="AU426" s="121">
        <v>2.5465044898679881</v>
      </c>
      <c r="AV426" s="121">
        <v>2.5320990640080527</v>
      </c>
      <c r="AW426" s="121">
        <v>2.6613599452004273</v>
      </c>
      <c r="AX426" s="121">
        <v>2.6734640277006378</v>
      </c>
      <c r="AY426" s="121">
        <v>2.7238879271599252</v>
      </c>
      <c r="AZ426" s="121">
        <v>2.820197048622989</v>
      </c>
    </row>
    <row r="427" spans="1:52" ht="12" customHeight="1" x14ac:dyDescent="0.45">
      <c r="A427" s="120" t="s">
        <v>84</v>
      </c>
      <c r="B427" s="121">
        <v>3.3232290571884313</v>
      </c>
      <c r="C427" s="121">
        <v>3.2645287489316952</v>
      </c>
      <c r="D427" s="121">
        <v>3.2532848248912778</v>
      </c>
      <c r="E427" s="121">
        <v>3.1453778200940494</v>
      </c>
      <c r="F427" s="121">
        <v>3.1635539973528624</v>
      </c>
      <c r="G427" s="121">
        <v>3.0532441995777813</v>
      </c>
      <c r="H427" s="121">
        <v>2.9656324440100987</v>
      </c>
      <c r="I427" s="121">
        <v>2.9859873992449857</v>
      </c>
      <c r="J427" s="121">
        <v>2.9066161334508918</v>
      </c>
      <c r="K427" s="121">
        <v>2.8392344092729385</v>
      </c>
      <c r="L427" s="121">
        <v>2.8291484109373828</v>
      </c>
      <c r="M427" s="121">
        <v>2.8376852033818731</v>
      </c>
      <c r="N427" s="121">
        <v>2.8197375774325608</v>
      </c>
      <c r="O427" s="121">
        <v>2.7779889730768907</v>
      </c>
      <c r="P427" s="121">
        <v>2.6725245302175624</v>
      </c>
      <c r="Q427" s="121">
        <v>2.6633780312278499</v>
      </c>
      <c r="R427" s="121">
        <v>2.6627267616521939</v>
      </c>
      <c r="S427" s="121">
        <v>2.6395306864624684</v>
      </c>
      <c r="T427" s="121">
        <v>2.5519832040591308</v>
      </c>
      <c r="U427" s="121">
        <v>2.5038374870899438</v>
      </c>
      <c r="V427" s="121">
        <v>2.4816176560012764</v>
      </c>
      <c r="W427" s="121">
        <v>2.4792071134235987</v>
      </c>
      <c r="X427" s="121">
        <v>2.4563037182975878</v>
      </c>
      <c r="Y427" s="121">
        <v>2.4456910546233153</v>
      </c>
      <c r="Z427" s="121">
        <v>2.4366848949273345</v>
      </c>
      <c r="AA427" s="121">
        <v>2.4322894026525668</v>
      </c>
      <c r="AB427" s="121">
        <v>2.4285622421930695</v>
      </c>
      <c r="AC427" s="121">
        <v>2.425394849134257</v>
      </c>
      <c r="AD427" s="121">
        <v>2.4252689159659044</v>
      </c>
      <c r="AE427" s="121">
        <v>2.4141454682290098</v>
      </c>
      <c r="AF427" s="121">
        <v>2.4071416605860376</v>
      </c>
      <c r="AG427" s="121">
        <v>2.4048178164018448</v>
      </c>
      <c r="AH427" s="121">
        <v>2.3865560760428539</v>
      </c>
      <c r="AI427" s="121">
        <v>2.3790921758822612</v>
      </c>
      <c r="AJ427" s="121">
        <v>2.3753859050897037</v>
      </c>
      <c r="AK427" s="121">
        <v>2.3699058972567322</v>
      </c>
      <c r="AL427" s="121">
        <v>2.363122897818982</v>
      </c>
      <c r="AM427" s="121">
        <v>2.3553071905955152</v>
      </c>
      <c r="AN427" s="121">
        <v>2.3492718823006355</v>
      </c>
      <c r="AO427" s="121">
        <v>2.3402597522795858</v>
      </c>
      <c r="AP427" s="121">
        <v>2.3341824629566275</v>
      </c>
      <c r="AQ427" s="121">
        <v>2.327764283261383</v>
      </c>
      <c r="AR427" s="121">
        <v>2.3184091977926338</v>
      </c>
      <c r="AS427" s="121">
        <v>2.3052056032665535</v>
      </c>
      <c r="AT427" s="121">
        <v>2.2961087714238264</v>
      </c>
      <c r="AU427" s="121">
        <v>2.2953578648178148</v>
      </c>
      <c r="AV427" s="121">
        <v>2.2920181395850641</v>
      </c>
      <c r="AW427" s="121">
        <v>2.2746964526878815</v>
      </c>
      <c r="AX427" s="121">
        <v>2.2731584179062754</v>
      </c>
      <c r="AY427" s="121">
        <v>2.2630037839314667</v>
      </c>
      <c r="AZ427" s="121">
        <v>2.2523564984258333</v>
      </c>
    </row>
    <row r="428" spans="1:52" ht="12" customHeight="1" x14ac:dyDescent="0.45">
      <c r="A428" s="120" t="s">
        <v>85</v>
      </c>
      <c r="B428" s="121">
        <v>0.72409259792953717</v>
      </c>
      <c r="C428" s="121">
        <v>0.7119636797434219</v>
      </c>
      <c r="D428" s="121">
        <v>0.70977556105148409</v>
      </c>
      <c r="E428" s="121">
        <v>0.68635151600877609</v>
      </c>
      <c r="F428" s="121">
        <v>0.69007740371235438</v>
      </c>
      <c r="G428" s="121">
        <v>0.66730372364424417</v>
      </c>
      <c r="H428" s="121">
        <v>0.6466206065027309</v>
      </c>
      <c r="I428" s="121">
        <v>0.65217307299200145</v>
      </c>
      <c r="J428" s="121">
        <v>0.63523580173700267</v>
      </c>
      <c r="K428" s="121">
        <v>0.61929668693216222</v>
      </c>
      <c r="L428" s="121">
        <v>0.61790014737501986</v>
      </c>
      <c r="M428" s="121">
        <v>0.61881598981102248</v>
      </c>
      <c r="N428" s="121">
        <v>0.61522784402374842</v>
      </c>
      <c r="O428" s="121">
        <v>0.60502548784458943</v>
      </c>
      <c r="P428" s="121">
        <v>0.58228892605051219</v>
      </c>
      <c r="Q428" s="121">
        <v>0.58072873922000567</v>
      </c>
      <c r="R428" s="121">
        <v>0.58093403917623154</v>
      </c>
      <c r="S428" s="121">
        <v>0.57636755413900087</v>
      </c>
      <c r="T428" s="121">
        <v>0.56005229240264043</v>
      </c>
      <c r="U428" s="121">
        <v>0.5501258634243763</v>
      </c>
      <c r="V428" s="121">
        <v>0.5457790825299812</v>
      </c>
      <c r="W428" s="121">
        <v>0.54543187298917895</v>
      </c>
      <c r="X428" s="121">
        <v>0.5408261328744931</v>
      </c>
      <c r="Y428" s="121">
        <v>0.53874982785993897</v>
      </c>
      <c r="Z428" s="121">
        <v>0.53783911484542857</v>
      </c>
      <c r="AA428" s="121">
        <v>0.53721772112068134</v>
      </c>
      <c r="AB428" s="121">
        <v>0.53689545675419126</v>
      </c>
      <c r="AC428" s="121">
        <v>0.5366643715473034</v>
      </c>
      <c r="AD428" s="121">
        <v>0.53614810326334517</v>
      </c>
      <c r="AE428" s="121">
        <v>0.53460666085127995</v>
      </c>
      <c r="AF428" s="121">
        <v>0.53355401309800921</v>
      </c>
      <c r="AG428" s="121">
        <v>0.53324087364223305</v>
      </c>
      <c r="AH428" s="121">
        <v>0.5309244878597833</v>
      </c>
      <c r="AI428" s="121">
        <v>0.52963048892585651</v>
      </c>
      <c r="AJ428" s="121">
        <v>0.52770816827473332</v>
      </c>
      <c r="AK428" s="121">
        <v>0.52673994114631106</v>
      </c>
      <c r="AL428" s="121">
        <v>0.52647344878692759</v>
      </c>
      <c r="AM428" s="121">
        <v>0.52487160305144709</v>
      </c>
      <c r="AN428" s="121">
        <v>0.52376740337825423</v>
      </c>
      <c r="AO428" s="121">
        <v>0.5224525537677156</v>
      </c>
      <c r="AP428" s="121">
        <v>0.52175689605615272</v>
      </c>
      <c r="AQ428" s="121">
        <v>0.52099048051309216</v>
      </c>
      <c r="AR428" s="121">
        <v>0.51963242161007184</v>
      </c>
      <c r="AS428" s="121">
        <v>0.51794304152434689</v>
      </c>
      <c r="AT428" s="121">
        <v>0.51686027901259335</v>
      </c>
      <c r="AU428" s="121">
        <v>0.51680843248002839</v>
      </c>
      <c r="AV428" s="121">
        <v>0.5160528030422028</v>
      </c>
      <c r="AW428" s="121">
        <v>0.51375233987335522</v>
      </c>
      <c r="AX428" s="121">
        <v>0.51364951381824608</v>
      </c>
      <c r="AY428" s="121">
        <v>0.51210960182621701</v>
      </c>
      <c r="AZ428" s="121">
        <v>0.51095739803680773</v>
      </c>
    </row>
    <row r="429" spans="1:52" ht="12" customHeight="1" x14ac:dyDescent="0.45">
      <c r="A429" s="120" t="s">
        <v>86</v>
      </c>
      <c r="B429" s="121">
        <v>24.699695710458638</v>
      </c>
      <c r="C429" s="121">
        <v>24.882642623088941</v>
      </c>
      <c r="D429" s="121">
        <v>24.200688481086164</v>
      </c>
      <c r="E429" s="121">
        <v>24.064883317170043</v>
      </c>
      <c r="F429" s="121">
        <v>27.141622957397399</v>
      </c>
      <c r="G429" s="121">
        <v>30.649157932541421</v>
      </c>
      <c r="H429" s="121">
        <v>32.020525671372781</v>
      </c>
      <c r="I429" s="121">
        <v>31.074025062592138</v>
      </c>
      <c r="J429" s="121">
        <v>37.005558115094253</v>
      </c>
      <c r="K429" s="121">
        <v>28.725855415965455</v>
      </c>
      <c r="L429" s="121">
        <v>32.958728534813517</v>
      </c>
      <c r="M429" s="121">
        <v>37.404092541226525</v>
      </c>
      <c r="N429" s="121">
        <v>38.028971078173704</v>
      </c>
      <c r="O429" s="121">
        <v>37.023922703477488</v>
      </c>
      <c r="P429" s="121">
        <v>33.126485701862308</v>
      </c>
      <c r="Q429" s="121">
        <v>28.510002268367483</v>
      </c>
      <c r="R429" s="121">
        <v>26.814300284365604</v>
      </c>
      <c r="S429" s="121">
        <v>27.99485945661413</v>
      </c>
      <c r="T429" s="121">
        <v>28.341957260146586</v>
      </c>
      <c r="U429" s="121">
        <v>29.106932424132978</v>
      </c>
      <c r="V429" s="121">
        <v>30.310203568453794</v>
      </c>
      <c r="W429" s="121">
        <v>31.298711220257076</v>
      </c>
      <c r="X429" s="121">
        <v>31.483354289290681</v>
      </c>
      <c r="Y429" s="121">
        <v>32.352396222283488</v>
      </c>
      <c r="Z429" s="121">
        <v>33.148122538882497</v>
      </c>
      <c r="AA429" s="121">
        <v>33.690058678567389</v>
      </c>
      <c r="AB429" s="121">
        <v>34.004987098651704</v>
      </c>
      <c r="AC429" s="121">
        <v>34.317095188720387</v>
      </c>
      <c r="AD429" s="121">
        <v>34.626714834746416</v>
      </c>
      <c r="AE429" s="121">
        <v>34.82359219266251</v>
      </c>
      <c r="AF429" s="121">
        <v>35.133087188512469</v>
      </c>
      <c r="AG429" s="121">
        <v>35.43848705180018</v>
      </c>
      <c r="AH429" s="121">
        <v>35.275506428175447</v>
      </c>
      <c r="AI429" s="121">
        <v>35.460304793459159</v>
      </c>
      <c r="AJ429" s="121">
        <v>35.627132181868191</v>
      </c>
      <c r="AK429" s="121">
        <v>35.865391693538193</v>
      </c>
      <c r="AL429" s="121">
        <v>36.157562044015066</v>
      </c>
      <c r="AM429" s="121">
        <v>36.189220084149689</v>
      </c>
      <c r="AN429" s="121">
        <v>36.258660554166113</v>
      </c>
      <c r="AO429" s="121">
        <v>36.070343822768905</v>
      </c>
      <c r="AP429" s="121">
        <v>35.498519818188548</v>
      </c>
      <c r="AQ429" s="121">
        <v>34.876901474084619</v>
      </c>
      <c r="AR429" s="121">
        <v>33.889325669437575</v>
      </c>
      <c r="AS429" s="121">
        <v>33.420218378218912</v>
      </c>
      <c r="AT429" s="121">
        <v>33.338330026451196</v>
      </c>
      <c r="AU429" s="121">
        <v>33.445380577197959</v>
      </c>
      <c r="AV429" s="121">
        <v>33.390637377194224</v>
      </c>
      <c r="AW429" s="121">
        <v>33.235063076545387</v>
      </c>
      <c r="AX429" s="121">
        <v>33.362935143929811</v>
      </c>
      <c r="AY429" s="121">
        <v>33.278089953561839</v>
      </c>
      <c r="AZ429" s="121">
        <v>33.29367713619024</v>
      </c>
    </row>
    <row r="430" spans="1:52" ht="12" customHeight="1" x14ac:dyDescent="0.45">
      <c r="A430" s="122" t="s">
        <v>87</v>
      </c>
      <c r="B430" s="123">
        <v>0</v>
      </c>
      <c r="C430" s="123">
        <v>0</v>
      </c>
      <c r="D430" s="123">
        <v>0</v>
      </c>
      <c r="E430" s="123">
        <v>0</v>
      </c>
      <c r="F430" s="123">
        <v>0</v>
      </c>
      <c r="G430" s="123">
        <v>0</v>
      </c>
      <c r="H430" s="123">
        <v>0</v>
      </c>
      <c r="I430" s="123">
        <v>0</v>
      </c>
      <c r="J430" s="123">
        <v>0</v>
      </c>
      <c r="K430" s="123">
        <v>0</v>
      </c>
      <c r="L430" s="123">
        <v>0</v>
      </c>
      <c r="M430" s="123">
        <v>0</v>
      </c>
      <c r="N430" s="123">
        <v>0</v>
      </c>
      <c r="O430" s="123">
        <v>0.67083621708234353</v>
      </c>
      <c r="P430" s="123">
        <v>1.2158121857997835</v>
      </c>
      <c r="Q430" s="123">
        <v>1.7118186474614778</v>
      </c>
      <c r="R430" s="123">
        <v>1.4460773990298692</v>
      </c>
      <c r="S430" s="123">
        <v>1.8520949681397256</v>
      </c>
      <c r="T430" s="123">
        <v>5.5365905443044392</v>
      </c>
      <c r="U430" s="123">
        <v>8.9728458172141004</v>
      </c>
      <c r="V430" s="123">
        <v>11.085096817629541</v>
      </c>
      <c r="W430" s="123">
        <v>9.9810748765910127</v>
      </c>
      <c r="X430" s="123">
        <v>13.754651338499709</v>
      </c>
      <c r="Y430" s="123">
        <v>14.781655105292097</v>
      </c>
      <c r="Z430" s="123">
        <v>14.678657371813445</v>
      </c>
      <c r="AA430" s="123">
        <v>13.20885183065192</v>
      </c>
      <c r="AB430" s="123">
        <v>11.885699422692198</v>
      </c>
      <c r="AC430" s="123">
        <v>11.84173242803986</v>
      </c>
      <c r="AD430" s="123">
        <v>11.688483817104549</v>
      </c>
      <c r="AE430" s="123">
        <v>14.448747582518884</v>
      </c>
      <c r="AF430" s="123">
        <v>17.256580454845473</v>
      </c>
      <c r="AG430" s="123">
        <v>16.688279116914387</v>
      </c>
      <c r="AH430" s="123">
        <v>22.453753014732101</v>
      </c>
      <c r="AI430" s="123">
        <v>25.827295781398647</v>
      </c>
      <c r="AJ430" s="123">
        <v>30.876411057622203</v>
      </c>
      <c r="AK430" s="123">
        <v>33.356828915108515</v>
      </c>
      <c r="AL430" s="123">
        <v>32.82058272090503</v>
      </c>
      <c r="AM430" s="123">
        <v>35.274289630978402</v>
      </c>
      <c r="AN430" s="123">
        <v>36.631324038756404</v>
      </c>
      <c r="AO430" s="123">
        <v>36.419960740552568</v>
      </c>
      <c r="AP430" s="123">
        <v>35.825667581906671</v>
      </c>
      <c r="AQ430" s="123">
        <v>33.744014342099774</v>
      </c>
      <c r="AR430" s="123">
        <v>32.65913977048212</v>
      </c>
      <c r="AS430" s="123">
        <v>31.633003397607311</v>
      </c>
      <c r="AT430" s="123">
        <v>32.005403738865418</v>
      </c>
      <c r="AU430" s="123">
        <v>31.39494597229416</v>
      </c>
      <c r="AV430" s="123">
        <v>31.263224794285499</v>
      </c>
      <c r="AW430" s="123">
        <v>30.715760394970289</v>
      </c>
      <c r="AX430" s="123">
        <v>30.222020254408559</v>
      </c>
      <c r="AY430" s="123">
        <v>30.375613787308758</v>
      </c>
      <c r="AZ430" s="123">
        <v>30.073585618593849</v>
      </c>
    </row>
    <row r="431" spans="1:52" ht="12" customHeight="1" x14ac:dyDescent="0.45">
      <c r="A431" s="120" t="s">
        <v>88</v>
      </c>
      <c r="B431" s="121">
        <v>0</v>
      </c>
      <c r="C431" s="121">
        <v>0</v>
      </c>
      <c r="D431" s="121">
        <v>0</v>
      </c>
      <c r="E431" s="121">
        <v>0</v>
      </c>
      <c r="F431" s="121">
        <v>0</v>
      </c>
      <c r="G431" s="121">
        <v>0</v>
      </c>
      <c r="H431" s="121">
        <v>0</v>
      </c>
      <c r="I431" s="121">
        <v>0</v>
      </c>
      <c r="J431" s="121">
        <v>0</v>
      </c>
      <c r="K431" s="121">
        <v>0</v>
      </c>
      <c r="L431" s="121">
        <v>0</v>
      </c>
      <c r="M431" s="121">
        <v>0</v>
      </c>
      <c r="N431" s="121">
        <v>0</v>
      </c>
      <c r="O431" s="121">
        <v>0.67083621708234353</v>
      </c>
      <c r="P431" s="121">
        <v>1.2158121857997835</v>
      </c>
      <c r="Q431" s="121">
        <v>1.7118186474614778</v>
      </c>
      <c r="R431" s="121">
        <v>1.4460773990298692</v>
      </c>
      <c r="S431" s="121">
        <v>1.8520949681397256</v>
      </c>
      <c r="T431" s="121">
        <v>5.5365905443044392</v>
      </c>
      <c r="U431" s="121">
        <v>8.9728458172141004</v>
      </c>
      <c r="V431" s="121">
        <v>11.085096817629541</v>
      </c>
      <c r="W431" s="121">
        <v>9.9810748765910127</v>
      </c>
      <c r="X431" s="121">
        <v>13.754651338499709</v>
      </c>
      <c r="Y431" s="121">
        <v>14.781655105292097</v>
      </c>
      <c r="Z431" s="121">
        <v>14.678657371813445</v>
      </c>
      <c r="AA431" s="121">
        <v>13.20885183065192</v>
      </c>
      <c r="AB431" s="121">
        <v>11.885699422692198</v>
      </c>
      <c r="AC431" s="121">
        <v>11.84173242803986</v>
      </c>
      <c r="AD431" s="121">
        <v>11.688483817104549</v>
      </c>
      <c r="AE431" s="121">
        <v>14.448747582518884</v>
      </c>
      <c r="AF431" s="121">
        <v>17.256580454845473</v>
      </c>
      <c r="AG431" s="121">
        <v>16.688279116914387</v>
      </c>
      <c r="AH431" s="121">
        <v>22.453753014732101</v>
      </c>
      <c r="AI431" s="121">
        <v>25.827295781398647</v>
      </c>
      <c r="AJ431" s="121">
        <v>30.876411057622203</v>
      </c>
      <c r="AK431" s="121">
        <v>33.356828915108515</v>
      </c>
      <c r="AL431" s="121">
        <v>32.82058272090503</v>
      </c>
      <c r="AM431" s="121">
        <v>35.274289630978402</v>
      </c>
      <c r="AN431" s="121">
        <v>36.631324038756404</v>
      </c>
      <c r="AO431" s="121">
        <v>36.419960740552568</v>
      </c>
      <c r="AP431" s="121">
        <v>35.825667581906671</v>
      </c>
      <c r="AQ431" s="121">
        <v>33.744014342099774</v>
      </c>
      <c r="AR431" s="121">
        <v>32.65913977048212</v>
      </c>
      <c r="AS431" s="121">
        <v>31.633003397607311</v>
      </c>
      <c r="AT431" s="121">
        <v>32.005403738865418</v>
      </c>
      <c r="AU431" s="121">
        <v>31.39494597229416</v>
      </c>
      <c r="AV431" s="121">
        <v>31.263224794285499</v>
      </c>
      <c r="AW431" s="121">
        <v>30.715760394970289</v>
      </c>
      <c r="AX431" s="121">
        <v>30.222020254408559</v>
      </c>
      <c r="AY431" s="121">
        <v>30.375613787308758</v>
      </c>
      <c r="AZ431" s="121">
        <v>30.073585618593849</v>
      </c>
    </row>
    <row r="432" spans="1:52" ht="12" customHeight="1" x14ac:dyDescent="0.45">
      <c r="A432" s="120" t="s">
        <v>89</v>
      </c>
      <c r="B432" s="121">
        <v>0</v>
      </c>
      <c r="C432" s="121">
        <v>0</v>
      </c>
      <c r="D432" s="121">
        <v>0</v>
      </c>
      <c r="E432" s="121">
        <v>0</v>
      </c>
      <c r="F432" s="121">
        <v>0</v>
      </c>
      <c r="G432" s="121">
        <v>0</v>
      </c>
      <c r="H432" s="121">
        <v>0</v>
      </c>
      <c r="I432" s="121">
        <v>0</v>
      </c>
      <c r="J432" s="121">
        <v>0</v>
      </c>
      <c r="K432" s="121">
        <v>0</v>
      </c>
      <c r="L432" s="121">
        <v>0</v>
      </c>
      <c r="M432" s="121">
        <v>0</v>
      </c>
      <c r="N432" s="121">
        <v>0</v>
      </c>
      <c r="O432" s="121">
        <v>0</v>
      </c>
      <c r="P432" s="121">
        <v>0</v>
      </c>
      <c r="Q432" s="121">
        <v>0</v>
      </c>
      <c r="R432" s="121">
        <v>0</v>
      </c>
      <c r="S432" s="121">
        <v>0</v>
      </c>
      <c r="T432" s="121">
        <v>0</v>
      </c>
      <c r="U432" s="121">
        <v>0</v>
      </c>
      <c r="V432" s="121">
        <v>0</v>
      </c>
      <c r="W432" s="121">
        <v>0</v>
      </c>
      <c r="X432" s="121">
        <v>0</v>
      </c>
      <c r="Y432" s="121">
        <v>0</v>
      </c>
      <c r="Z432" s="121">
        <v>0</v>
      </c>
      <c r="AA432" s="121">
        <v>0</v>
      </c>
      <c r="AB432" s="121">
        <v>0</v>
      </c>
      <c r="AC432" s="121">
        <v>0</v>
      </c>
      <c r="AD432" s="121">
        <v>0</v>
      </c>
      <c r="AE432" s="121">
        <v>0</v>
      </c>
      <c r="AF432" s="121">
        <v>0</v>
      </c>
      <c r="AG432" s="121">
        <v>0</v>
      </c>
      <c r="AH432" s="121">
        <v>0</v>
      </c>
      <c r="AI432" s="121">
        <v>0</v>
      </c>
      <c r="AJ432" s="121">
        <v>0</v>
      </c>
      <c r="AK432" s="121">
        <v>0</v>
      </c>
      <c r="AL432" s="121">
        <v>0</v>
      </c>
      <c r="AM432" s="121">
        <v>0</v>
      </c>
      <c r="AN432" s="121">
        <v>0</v>
      </c>
      <c r="AO432" s="121">
        <v>0</v>
      </c>
      <c r="AP432" s="121">
        <v>0</v>
      </c>
      <c r="AQ432" s="121">
        <v>0</v>
      </c>
      <c r="AR432" s="121">
        <v>0</v>
      </c>
      <c r="AS432" s="121">
        <v>0</v>
      </c>
      <c r="AT432" s="121">
        <v>0</v>
      </c>
      <c r="AU432" s="121">
        <v>0</v>
      </c>
      <c r="AV432" s="121">
        <v>0</v>
      </c>
      <c r="AW432" s="121">
        <v>0</v>
      </c>
      <c r="AX432" s="121">
        <v>0</v>
      </c>
      <c r="AY432" s="121">
        <v>0</v>
      </c>
      <c r="AZ432" s="121">
        <v>0</v>
      </c>
    </row>
    <row r="433" spans="1:52" ht="12" customHeight="1" x14ac:dyDescent="0.45">
      <c r="A433" s="124" t="s">
        <v>90</v>
      </c>
      <c r="B433" s="125">
        <v>0</v>
      </c>
      <c r="C433" s="125">
        <v>0</v>
      </c>
      <c r="D433" s="125">
        <v>0</v>
      </c>
      <c r="E433" s="125">
        <v>0</v>
      </c>
      <c r="F433" s="125">
        <v>0</v>
      </c>
      <c r="G433" s="125">
        <v>0</v>
      </c>
      <c r="H433" s="125">
        <v>0</v>
      </c>
      <c r="I433" s="125">
        <v>0</v>
      </c>
      <c r="J433" s="125">
        <v>0</v>
      </c>
      <c r="K433" s="125">
        <v>0</v>
      </c>
      <c r="L433" s="125">
        <v>0</v>
      </c>
      <c r="M433" s="125">
        <v>0</v>
      </c>
      <c r="N433" s="125">
        <v>0</v>
      </c>
      <c r="O433" s="125">
        <v>0</v>
      </c>
      <c r="P433" s="125">
        <v>0</v>
      </c>
      <c r="Q433" s="125">
        <v>0</v>
      </c>
      <c r="R433" s="125">
        <v>0</v>
      </c>
      <c r="S433" s="125">
        <v>0</v>
      </c>
      <c r="T433" s="125">
        <v>0</v>
      </c>
      <c r="U433" s="125">
        <v>0</v>
      </c>
      <c r="V433" s="125">
        <v>0</v>
      </c>
      <c r="W433" s="125">
        <v>0</v>
      </c>
      <c r="X433" s="125">
        <v>0</v>
      </c>
      <c r="Y433" s="125">
        <v>0</v>
      </c>
      <c r="Z433" s="125">
        <v>0</v>
      </c>
      <c r="AA433" s="125">
        <v>0</v>
      </c>
      <c r="AB433" s="125">
        <v>0</v>
      </c>
      <c r="AC433" s="125">
        <v>0</v>
      </c>
      <c r="AD433" s="125">
        <v>0</v>
      </c>
      <c r="AE433" s="125">
        <v>0</v>
      </c>
      <c r="AF433" s="125">
        <v>0</v>
      </c>
      <c r="AG433" s="125">
        <v>0</v>
      </c>
      <c r="AH433" s="125">
        <v>0</v>
      </c>
      <c r="AI433" s="125">
        <v>0</v>
      </c>
      <c r="AJ433" s="125">
        <v>0</v>
      </c>
      <c r="AK433" s="125">
        <v>0</v>
      </c>
      <c r="AL433" s="125">
        <v>0</v>
      </c>
      <c r="AM433" s="125">
        <v>0</v>
      </c>
      <c r="AN433" s="125">
        <v>0</v>
      </c>
      <c r="AO433" s="125">
        <v>0</v>
      </c>
      <c r="AP433" s="125">
        <v>0</v>
      </c>
      <c r="AQ433" s="125">
        <v>0</v>
      </c>
      <c r="AR433" s="125">
        <v>0</v>
      </c>
      <c r="AS433" s="125">
        <v>0</v>
      </c>
      <c r="AT433" s="125">
        <v>0</v>
      </c>
      <c r="AU433" s="125">
        <v>0</v>
      </c>
      <c r="AV433" s="125">
        <v>0</v>
      </c>
      <c r="AW433" s="125">
        <v>0</v>
      </c>
      <c r="AX433" s="125">
        <v>0</v>
      </c>
      <c r="AY433" s="125">
        <v>0</v>
      </c>
      <c r="AZ433" s="125">
        <v>0</v>
      </c>
    </row>
    <row r="434" spans="1:52" ht="12" customHeight="1" x14ac:dyDescent="0.45">
      <c r="A434" s="139" t="s">
        <v>91</v>
      </c>
      <c r="B434" s="137">
        <v>359.85882223900876</v>
      </c>
      <c r="C434" s="137">
        <v>367.74614228275658</v>
      </c>
      <c r="D434" s="137">
        <v>361.79821347380954</v>
      </c>
      <c r="E434" s="137">
        <v>370.75745728237519</v>
      </c>
      <c r="F434" s="137">
        <v>407.39516631790059</v>
      </c>
      <c r="G434" s="137">
        <v>465.68019655127347</v>
      </c>
      <c r="H434" s="137">
        <v>500.06752259559426</v>
      </c>
      <c r="I434" s="137">
        <v>489.43761437451343</v>
      </c>
      <c r="J434" s="137">
        <v>578.03729826954759</v>
      </c>
      <c r="K434" s="137">
        <v>478.85678669020018</v>
      </c>
      <c r="L434" s="137">
        <v>535.89838724496178</v>
      </c>
      <c r="M434" s="137">
        <v>601.6267563324401</v>
      </c>
      <c r="N434" s="137">
        <v>614.45351372218113</v>
      </c>
      <c r="O434" s="137">
        <v>610.38318753573469</v>
      </c>
      <c r="P434" s="137">
        <v>578.62801268785404</v>
      </c>
      <c r="Q434" s="137">
        <v>518.42393774038044</v>
      </c>
      <c r="R434" s="137">
        <v>493.63929856882771</v>
      </c>
      <c r="S434" s="137">
        <v>517.64258375636416</v>
      </c>
      <c r="T434" s="137">
        <v>549.43175565628951</v>
      </c>
      <c r="U434" s="137">
        <v>573.61418370946342</v>
      </c>
      <c r="V434" s="137">
        <v>597.63518203782962</v>
      </c>
      <c r="W434" s="137">
        <v>613.83964054713215</v>
      </c>
      <c r="X434" s="137">
        <v>625.5682796253509</v>
      </c>
      <c r="Y434" s="137">
        <v>641.57341658721225</v>
      </c>
      <c r="Z434" s="137">
        <v>654.94893377013682</v>
      </c>
      <c r="AA434" s="137">
        <v>662.30599991415841</v>
      </c>
      <c r="AB434" s="137">
        <v>666.34408530612507</v>
      </c>
      <c r="AC434" s="137">
        <v>669.49304588684424</v>
      </c>
      <c r="AD434" s="137">
        <v>675.54016205815458</v>
      </c>
      <c r="AE434" s="137">
        <v>683.90939713456135</v>
      </c>
      <c r="AF434" s="137">
        <v>692.56845516824467</v>
      </c>
      <c r="AG434" s="137">
        <v>697.0088041843137</v>
      </c>
      <c r="AH434" s="137">
        <v>700.79526290914589</v>
      </c>
      <c r="AI434" s="137">
        <v>706.85785011815608</v>
      </c>
      <c r="AJ434" s="137">
        <v>714.1930382019948</v>
      </c>
      <c r="AK434" s="137">
        <v>719.47765425222167</v>
      </c>
      <c r="AL434" s="137">
        <v>720.69461426298028</v>
      </c>
      <c r="AM434" s="137">
        <v>726.80248050599209</v>
      </c>
      <c r="AN434" s="137">
        <v>732.35966658590348</v>
      </c>
      <c r="AO434" s="137">
        <v>737.19227698260568</v>
      </c>
      <c r="AP434" s="137">
        <v>738.69215122326659</v>
      </c>
      <c r="AQ434" s="137">
        <v>740.85714159660506</v>
      </c>
      <c r="AR434" s="137">
        <v>738.44345323852463</v>
      </c>
      <c r="AS434" s="137">
        <v>748.78169915712806</v>
      </c>
      <c r="AT434" s="137">
        <v>755.54075137353311</v>
      </c>
      <c r="AU434" s="137">
        <v>757.85894143600365</v>
      </c>
      <c r="AV434" s="137">
        <v>758.99343545510555</v>
      </c>
      <c r="AW434" s="137">
        <v>772.24450347094432</v>
      </c>
      <c r="AX434" s="137">
        <v>775.38583174237772</v>
      </c>
      <c r="AY434" s="137">
        <v>780.6457892152506</v>
      </c>
      <c r="AZ434" s="137">
        <v>789.68717517746325</v>
      </c>
    </row>
    <row r="436" spans="1:52" ht="12" customHeight="1" x14ac:dyDescent="0.45">
      <c r="A436" s="67" t="s">
        <v>168</v>
      </c>
      <c r="B436" s="101"/>
      <c r="C436" s="101"/>
      <c r="D436" s="101"/>
      <c r="E436" s="101"/>
      <c r="F436" s="101"/>
      <c r="G436" s="101"/>
      <c r="H436" s="101"/>
      <c r="I436" s="101"/>
      <c r="J436" s="101"/>
      <c r="K436" s="101"/>
      <c r="L436" s="101"/>
      <c r="M436" s="101"/>
      <c r="N436" s="101"/>
      <c r="O436" s="101"/>
      <c r="P436" s="101"/>
      <c r="Q436" s="101"/>
      <c r="R436" s="101"/>
      <c r="S436" s="101"/>
      <c r="T436" s="101"/>
      <c r="U436" s="101"/>
      <c r="V436" s="101"/>
      <c r="W436" s="101"/>
      <c r="X436" s="101"/>
      <c r="Y436" s="101"/>
      <c r="Z436" s="101"/>
      <c r="AA436" s="101"/>
      <c r="AB436" s="101"/>
      <c r="AC436" s="101"/>
      <c r="AD436" s="101"/>
      <c r="AE436" s="101"/>
      <c r="AF436" s="101"/>
      <c r="AG436" s="101"/>
      <c r="AH436" s="101"/>
      <c r="AI436" s="101"/>
      <c r="AJ436" s="101"/>
      <c r="AK436" s="101"/>
      <c r="AL436" s="101"/>
      <c r="AM436" s="101"/>
      <c r="AN436" s="101"/>
      <c r="AO436" s="101"/>
      <c r="AP436" s="101"/>
      <c r="AQ436" s="101"/>
      <c r="AR436" s="101"/>
      <c r="AS436" s="101"/>
      <c r="AT436" s="101"/>
      <c r="AU436" s="101"/>
      <c r="AV436" s="101"/>
      <c r="AW436" s="101"/>
      <c r="AX436" s="101"/>
      <c r="AY436" s="101"/>
      <c r="AZ436" s="101"/>
    </row>
    <row r="437" spans="1:52" ht="12" customHeight="1" x14ac:dyDescent="0.45">
      <c r="A437" s="118" t="s">
        <v>82</v>
      </c>
      <c r="B437" s="119">
        <v>28.241021683895241</v>
      </c>
      <c r="C437" s="119">
        <v>26.650306466317524</v>
      </c>
      <c r="D437" s="119">
        <v>25.891774788458687</v>
      </c>
      <c r="E437" s="119">
        <v>22.483132716738464</v>
      </c>
      <c r="F437" s="119">
        <v>23.567042742248546</v>
      </c>
      <c r="G437" s="119">
        <v>24.468821125287029</v>
      </c>
      <c r="H437" s="119">
        <v>28.449986420625017</v>
      </c>
      <c r="I437" s="119">
        <v>28.776936611531568</v>
      </c>
      <c r="J437" s="119">
        <v>30.272109361962595</v>
      </c>
      <c r="K437" s="119">
        <v>26.748509176925808</v>
      </c>
      <c r="L437" s="119">
        <v>27.360480357619956</v>
      </c>
      <c r="M437" s="119">
        <v>30.173127143256806</v>
      </c>
      <c r="N437" s="119">
        <v>30.824916129687935</v>
      </c>
      <c r="O437" s="119">
        <v>30.133525912225608</v>
      </c>
      <c r="P437" s="119">
        <v>27.473606862711922</v>
      </c>
      <c r="Q437" s="119">
        <v>25.620194685029055</v>
      </c>
      <c r="R437" s="119">
        <v>23.355423430350253</v>
      </c>
      <c r="S437" s="119">
        <v>23.855226245763856</v>
      </c>
      <c r="T437" s="119">
        <v>24.440573525847846</v>
      </c>
      <c r="U437" s="119">
        <v>25.149854686513027</v>
      </c>
      <c r="V437" s="119">
        <v>25.940298571999822</v>
      </c>
      <c r="W437" s="119">
        <v>26.475674719532705</v>
      </c>
      <c r="X437" s="119">
        <v>26.507840362585672</v>
      </c>
      <c r="Y437" s="119">
        <v>26.708498893058113</v>
      </c>
      <c r="Z437" s="119">
        <v>27.158936826314399</v>
      </c>
      <c r="AA437" s="119">
        <v>27.106995876832023</v>
      </c>
      <c r="AB437" s="119">
        <v>27.159094140962036</v>
      </c>
      <c r="AC437" s="119">
        <v>27.144414777739978</v>
      </c>
      <c r="AD437" s="119">
        <v>27.067544621103771</v>
      </c>
      <c r="AE437" s="119">
        <v>27.005108861674181</v>
      </c>
      <c r="AF437" s="119">
        <v>27.081537655233539</v>
      </c>
      <c r="AG437" s="119">
        <v>27.212792584114403</v>
      </c>
      <c r="AH437" s="119">
        <v>26.980859534234241</v>
      </c>
      <c r="AI437" s="119">
        <v>27.038881618602677</v>
      </c>
      <c r="AJ437" s="119">
        <v>27.096031438024426</v>
      </c>
      <c r="AK437" s="119">
        <v>27.265546206599385</v>
      </c>
      <c r="AL437" s="119">
        <v>27.391866197897034</v>
      </c>
      <c r="AM437" s="119">
        <v>27.367867104617048</v>
      </c>
      <c r="AN437" s="119">
        <v>27.448589597924141</v>
      </c>
      <c r="AO437" s="119">
        <v>27.569941664971356</v>
      </c>
      <c r="AP437" s="119">
        <v>27.551468817245386</v>
      </c>
      <c r="AQ437" s="119">
        <v>27.361750619164635</v>
      </c>
      <c r="AR437" s="119">
        <v>27.296304833241059</v>
      </c>
      <c r="AS437" s="119">
        <v>27.181599967505136</v>
      </c>
      <c r="AT437" s="119">
        <v>27.254263145528679</v>
      </c>
      <c r="AU437" s="119">
        <v>27.185169420720857</v>
      </c>
      <c r="AV437" s="119">
        <v>27.050159510851383</v>
      </c>
      <c r="AW437" s="119">
        <v>27.004693067609093</v>
      </c>
      <c r="AX437" s="119">
        <v>27.181771346779737</v>
      </c>
      <c r="AY437" s="119">
        <v>27.109657876047841</v>
      </c>
      <c r="AZ437" s="119">
        <v>27.156145016943892</v>
      </c>
    </row>
    <row r="438" spans="1:52" ht="12" customHeight="1" x14ac:dyDescent="0.45">
      <c r="A438" s="120" t="s">
        <v>83</v>
      </c>
      <c r="B438" s="121">
        <v>2.2787585794505412</v>
      </c>
      <c r="C438" s="121">
        <v>2.1027896387078688</v>
      </c>
      <c r="D438" s="121">
        <v>2.1051640185366773</v>
      </c>
      <c r="E438" s="121">
        <v>2.0321016157500225</v>
      </c>
      <c r="F438" s="121">
        <v>1.9993882211658061</v>
      </c>
      <c r="G438" s="121">
        <v>1.9262693598472063</v>
      </c>
      <c r="H438" s="121">
        <v>1.8927029210455735</v>
      </c>
      <c r="I438" s="121">
        <v>1.9358927106772439</v>
      </c>
      <c r="J438" s="121">
        <v>1.8440810822689513</v>
      </c>
      <c r="K438" s="121">
        <v>1.8123392847514512</v>
      </c>
      <c r="L438" s="121">
        <v>1.9262260990842512</v>
      </c>
      <c r="M438" s="121">
        <v>1.9767694398131528</v>
      </c>
      <c r="N438" s="121">
        <v>1.9804567326513325</v>
      </c>
      <c r="O438" s="121">
        <v>2.0004035156448499</v>
      </c>
      <c r="P438" s="121">
        <v>2.0161842029111661</v>
      </c>
      <c r="Q438" s="121">
        <v>1.9999456263426278</v>
      </c>
      <c r="R438" s="121">
        <v>2.0220137346809737</v>
      </c>
      <c r="S438" s="121">
        <v>2.0551104190963621</v>
      </c>
      <c r="T438" s="121">
        <v>2.0899606755761431</v>
      </c>
      <c r="U438" s="121">
        <v>2.1033875450535966</v>
      </c>
      <c r="V438" s="121">
        <v>1.9378766728293058</v>
      </c>
      <c r="W438" s="121">
        <v>1.9102013278129442</v>
      </c>
      <c r="X438" s="121">
        <v>1.8744884659974292</v>
      </c>
      <c r="Y438" s="121">
        <v>1.8212094280434046</v>
      </c>
      <c r="Z438" s="121">
        <v>1.8138790491901406</v>
      </c>
      <c r="AA438" s="121">
        <v>1.7717685890830195</v>
      </c>
      <c r="AB438" s="121">
        <v>1.7604717116519002</v>
      </c>
      <c r="AC438" s="121">
        <v>1.7541716001942518</v>
      </c>
      <c r="AD438" s="121">
        <v>1.7563645545180593</v>
      </c>
      <c r="AE438" s="121">
        <v>1.7439898240465113</v>
      </c>
      <c r="AF438" s="121">
        <v>1.7440988927812511</v>
      </c>
      <c r="AG438" s="121">
        <v>1.7452971752607709</v>
      </c>
      <c r="AH438" s="121">
        <v>1.7465645895327784</v>
      </c>
      <c r="AI438" s="121">
        <v>1.7592816418624253</v>
      </c>
      <c r="AJ438" s="121">
        <v>1.7568152647623485</v>
      </c>
      <c r="AK438" s="121">
        <v>1.7660888024690204</v>
      </c>
      <c r="AL438" s="121">
        <v>1.7629198761994025</v>
      </c>
      <c r="AM438" s="121">
        <v>1.7656603887724975</v>
      </c>
      <c r="AN438" s="121">
        <v>1.7717655288164413</v>
      </c>
      <c r="AO438" s="121">
        <v>1.782110075273577</v>
      </c>
      <c r="AP438" s="121">
        <v>1.791151834907122</v>
      </c>
      <c r="AQ438" s="121">
        <v>1.8058393467470835</v>
      </c>
      <c r="AR438" s="121">
        <v>1.8180660816291581</v>
      </c>
      <c r="AS438" s="121">
        <v>1.8600821139374568</v>
      </c>
      <c r="AT438" s="121">
        <v>1.8685292869231411</v>
      </c>
      <c r="AU438" s="121">
        <v>1.9039799961393249</v>
      </c>
      <c r="AV438" s="121">
        <v>1.9026647004860344</v>
      </c>
      <c r="AW438" s="121">
        <v>1.9198508016240425</v>
      </c>
      <c r="AX438" s="121">
        <v>1.9558749440350527</v>
      </c>
      <c r="AY438" s="121">
        <v>1.9583997796637609</v>
      </c>
      <c r="AZ438" s="121">
        <v>1.9806400790473355</v>
      </c>
    </row>
    <row r="439" spans="1:52" ht="12" customHeight="1" x14ac:dyDescent="0.45">
      <c r="A439" s="120" t="s">
        <v>84</v>
      </c>
      <c r="B439" s="121">
        <v>0.71590364172645904</v>
      </c>
      <c r="C439" s="121">
        <v>0.67994139111781338</v>
      </c>
      <c r="D439" s="121">
        <v>0.69958081652993775</v>
      </c>
      <c r="E439" s="121">
        <v>0.63644322550707555</v>
      </c>
      <c r="F439" s="121">
        <v>0.65638425826697044</v>
      </c>
      <c r="G439" s="121">
        <v>0.61074400087746428</v>
      </c>
      <c r="H439" s="121">
        <v>0.60860307270131908</v>
      </c>
      <c r="I439" s="121">
        <v>0.63164883124473803</v>
      </c>
      <c r="J439" s="121">
        <v>0.59274028719282001</v>
      </c>
      <c r="K439" s="121">
        <v>0.56719627281441687</v>
      </c>
      <c r="L439" s="121">
        <v>0.56339219430823217</v>
      </c>
      <c r="M439" s="121">
        <v>0.5870649212285548</v>
      </c>
      <c r="N439" s="121">
        <v>0.57669041774611474</v>
      </c>
      <c r="O439" s="121">
        <v>0.58707217451480698</v>
      </c>
      <c r="P439" s="121">
        <v>0.57093103949737944</v>
      </c>
      <c r="Q439" s="121">
        <v>0.57466971131877786</v>
      </c>
      <c r="R439" s="121">
        <v>0.57745162416750007</v>
      </c>
      <c r="S439" s="121">
        <v>0.57513504880333766</v>
      </c>
      <c r="T439" s="121">
        <v>0.55968064906839132</v>
      </c>
      <c r="U439" s="121">
        <v>0.5473693100163185</v>
      </c>
      <c r="V439" s="121">
        <v>0.54043754018889556</v>
      </c>
      <c r="W439" s="121">
        <v>0.53881361008869399</v>
      </c>
      <c r="X439" s="121">
        <v>0.53148535013237963</v>
      </c>
      <c r="Y439" s="121">
        <v>0.51895824186686745</v>
      </c>
      <c r="Z439" s="121">
        <v>0.5115461074335298</v>
      </c>
      <c r="AA439" s="121">
        <v>0.50058435800618273</v>
      </c>
      <c r="AB439" s="121">
        <v>0.50067140353207884</v>
      </c>
      <c r="AC439" s="121">
        <v>0.49626706659885156</v>
      </c>
      <c r="AD439" s="121">
        <v>0.49069411681059988</v>
      </c>
      <c r="AE439" s="121">
        <v>0.48689202208677579</v>
      </c>
      <c r="AF439" s="121">
        <v>0.48362968931881001</v>
      </c>
      <c r="AG439" s="121">
        <v>0.48182526218177923</v>
      </c>
      <c r="AH439" s="121">
        <v>0.47564880501416645</v>
      </c>
      <c r="AI439" s="121">
        <v>0.47154532667148991</v>
      </c>
      <c r="AJ439" s="121">
        <v>0.46662308437335609</v>
      </c>
      <c r="AK439" s="121">
        <v>0.46418875889565386</v>
      </c>
      <c r="AL439" s="121">
        <v>0.46294925186190089</v>
      </c>
      <c r="AM439" s="121">
        <v>0.4599388978034229</v>
      </c>
      <c r="AN439" s="121">
        <v>0.45903442957342955</v>
      </c>
      <c r="AO439" s="121">
        <v>0.45719508813116533</v>
      </c>
      <c r="AP439" s="121">
        <v>0.45625667477848841</v>
      </c>
      <c r="AQ439" s="121">
        <v>0.45464546784069643</v>
      </c>
      <c r="AR439" s="121">
        <v>0.45436115352864109</v>
      </c>
      <c r="AS439" s="121">
        <v>0.45380400631409734</v>
      </c>
      <c r="AT439" s="121">
        <v>0.45215921116950869</v>
      </c>
      <c r="AU439" s="121">
        <v>0.45314035898825711</v>
      </c>
      <c r="AV439" s="121">
        <v>0.45209459853408873</v>
      </c>
      <c r="AW439" s="121">
        <v>0.45009820276768925</v>
      </c>
      <c r="AX439" s="121">
        <v>0.45211183137240551</v>
      </c>
      <c r="AY439" s="121">
        <v>0.44908376410549411</v>
      </c>
      <c r="AZ439" s="121">
        <v>0.44850234026345304</v>
      </c>
    </row>
    <row r="440" spans="1:52" ht="12" customHeight="1" x14ac:dyDescent="0.45">
      <c r="A440" s="120" t="s">
        <v>85</v>
      </c>
      <c r="B440" s="121">
        <v>1.8161597083793561</v>
      </c>
      <c r="C440" s="121">
        <v>1.7208701540700908</v>
      </c>
      <c r="D440" s="121">
        <v>1.7737712980965468</v>
      </c>
      <c r="E440" s="121">
        <v>1.6098276831386191</v>
      </c>
      <c r="F440" s="121">
        <v>1.6621415101326744</v>
      </c>
      <c r="G440" s="121">
        <v>1.5451724210567193</v>
      </c>
      <c r="H440" s="121">
        <v>1.5425864158294074</v>
      </c>
      <c r="I440" s="121">
        <v>1.6023407610514302</v>
      </c>
      <c r="J440" s="121">
        <v>1.5038804275417903</v>
      </c>
      <c r="K440" s="121">
        <v>1.4392807132271235</v>
      </c>
      <c r="L440" s="121">
        <v>1.4317542436500457</v>
      </c>
      <c r="M440" s="121">
        <v>1.4909028939334144</v>
      </c>
      <c r="N440" s="121">
        <v>1.4659594871922528</v>
      </c>
      <c r="O440" s="121">
        <v>1.48903776249166</v>
      </c>
      <c r="P440" s="121">
        <v>1.447171889829453</v>
      </c>
      <c r="Q440" s="121">
        <v>1.4543462529488731</v>
      </c>
      <c r="R440" s="121">
        <v>1.4600964508113095</v>
      </c>
      <c r="S440" s="121">
        <v>1.4522182416017053</v>
      </c>
      <c r="T440" s="121">
        <v>1.411851707163206</v>
      </c>
      <c r="U440" s="121">
        <v>1.380122439232665</v>
      </c>
      <c r="V440" s="121">
        <v>1.3665689948680584</v>
      </c>
      <c r="W440" s="121">
        <v>1.3598701180206583</v>
      </c>
      <c r="X440" s="121">
        <v>1.3449410765106169</v>
      </c>
      <c r="Y440" s="121">
        <v>1.3241041370550279</v>
      </c>
      <c r="Z440" s="121">
        <v>1.3150006700701895</v>
      </c>
      <c r="AA440" s="121">
        <v>1.3003943922635537</v>
      </c>
      <c r="AB440" s="121">
        <v>1.2987225665817448</v>
      </c>
      <c r="AC440" s="121">
        <v>1.295864714200053</v>
      </c>
      <c r="AD440" s="121">
        <v>1.2941731503103973</v>
      </c>
      <c r="AE440" s="121">
        <v>1.2887841571478893</v>
      </c>
      <c r="AF440" s="121">
        <v>1.2860454185539003</v>
      </c>
      <c r="AG440" s="121">
        <v>1.2857465138731363</v>
      </c>
      <c r="AH440" s="121">
        <v>1.2793056600136365</v>
      </c>
      <c r="AI440" s="121">
        <v>1.2777933139722701</v>
      </c>
      <c r="AJ440" s="121">
        <v>1.2710064629110545</v>
      </c>
      <c r="AK440" s="121">
        <v>1.2693528755151267</v>
      </c>
      <c r="AL440" s="121">
        <v>1.2689413794482287</v>
      </c>
      <c r="AM440" s="121">
        <v>1.265049779882355</v>
      </c>
      <c r="AN440" s="121">
        <v>1.2622258083093516</v>
      </c>
      <c r="AO440" s="121">
        <v>1.2628403234286736</v>
      </c>
      <c r="AP440" s="121">
        <v>1.263705998673599</v>
      </c>
      <c r="AQ440" s="121">
        <v>1.2695759413676495</v>
      </c>
      <c r="AR440" s="121">
        <v>1.2746314977268567</v>
      </c>
      <c r="AS440" s="121">
        <v>1.2887073253620267</v>
      </c>
      <c r="AT440" s="121">
        <v>1.2910700314220138</v>
      </c>
      <c r="AU440" s="121">
        <v>1.304807291027833</v>
      </c>
      <c r="AV440" s="121">
        <v>1.3044872764140869</v>
      </c>
      <c r="AW440" s="121">
        <v>1.305500316376889</v>
      </c>
      <c r="AX440" s="121">
        <v>1.316150011063502</v>
      </c>
      <c r="AY440" s="121">
        <v>1.3115023620883401</v>
      </c>
      <c r="AZ440" s="121">
        <v>1.314570206432107</v>
      </c>
    </row>
    <row r="441" spans="1:52" ht="12" customHeight="1" x14ac:dyDescent="0.45">
      <c r="A441" s="120" t="s">
        <v>86</v>
      </c>
      <c r="B441" s="121">
        <v>23.430199754338886</v>
      </c>
      <c r="C441" s="121">
        <v>22.146705282421749</v>
      </c>
      <c r="D441" s="121">
        <v>21.313258655295524</v>
      </c>
      <c r="E441" s="121">
        <v>18.204760192342746</v>
      </c>
      <c r="F441" s="121">
        <v>19.249128752683095</v>
      </c>
      <c r="G441" s="121">
        <v>20.386635343505638</v>
      </c>
      <c r="H441" s="121">
        <v>24.406094011048715</v>
      </c>
      <c r="I441" s="121">
        <v>24.607054308558155</v>
      </c>
      <c r="J441" s="121">
        <v>26.331407564959033</v>
      </c>
      <c r="K441" s="121">
        <v>22.929692906132814</v>
      </c>
      <c r="L441" s="121">
        <v>23.439107820577426</v>
      </c>
      <c r="M441" s="121">
        <v>26.118389888281683</v>
      </c>
      <c r="N441" s="121">
        <v>26.801809492098236</v>
      </c>
      <c r="O441" s="121">
        <v>26.057012459574292</v>
      </c>
      <c r="P441" s="121">
        <v>23.439319730473922</v>
      </c>
      <c r="Q441" s="121">
        <v>21.591233094418776</v>
      </c>
      <c r="R441" s="121">
        <v>19.29586162069047</v>
      </c>
      <c r="S441" s="121">
        <v>19.772762536262452</v>
      </c>
      <c r="T441" s="121">
        <v>20.379080494040107</v>
      </c>
      <c r="U441" s="121">
        <v>21.118975392210448</v>
      </c>
      <c r="V441" s="121">
        <v>22.095415364113563</v>
      </c>
      <c r="W441" s="121">
        <v>22.666789663610409</v>
      </c>
      <c r="X441" s="121">
        <v>22.756925469945244</v>
      </c>
      <c r="Y441" s="121">
        <v>23.044227086092814</v>
      </c>
      <c r="Z441" s="121">
        <v>23.518510999620538</v>
      </c>
      <c r="AA441" s="121">
        <v>23.534248537479268</v>
      </c>
      <c r="AB441" s="121">
        <v>23.599228459196311</v>
      </c>
      <c r="AC441" s="121">
        <v>23.598111396746823</v>
      </c>
      <c r="AD441" s="121">
        <v>23.526312799464716</v>
      </c>
      <c r="AE441" s="121">
        <v>23.485442858393004</v>
      </c>
      <c r="AF441" s="121">
        <v>23.567763654579579</v>
      </c>
      <c r="AG441" s="121">
        <v>23.699923632798718</v>
      </c>
      <c r="AH441" s="121">
        <v>23.47934047967366</v>
      </c>
      <c r="AI441" s="121">
        <v>23.530261336096491</v>
      </c>
      <c r="AJ441" s="121">
        <v>23.601586625977667</v>
      </c>
      <c r="AK441" s="121">
        <v>23.765915769719584</v>
      </c>
      <c r="AL441" s="121">
        <v>23.897055690387504</v>
      </c>
      <c r="AM441" s="121">
        <v>23.877218038158773</v>
      </c>
      <c r="AN441" s="121">
        <v>23.955563831224918</v>
      </c>
      <c r="AO441" s="121">
        <v>24.067796178137939</v>
      </c>
      <c r="AP441" s="121">
        <v>24.040354308886176</v>
      </c>
      <c r="AQ441" s="121">
        <v>23.831689863209206</v>
      </c>
      <c r="AR441" s="121">
        <v>23.749246100356402</v>
      </c>
      <c r="AS441" s="121">
        <v>23.579006521891554</v>
      </c>
      <c r="AT441" s="121">
        <v>23.642504616014016</v>
      </c>
      <c r="AU441" s="121">
        <v>23.523241774565442</v>
      </c>
      <c r="AV441" s="121">
        <v>23.390912935417173</v>
      </c>
      <c r="AW441" s="121">
        <v>23.329243746840472</v>
      </c>
      <c r="AX441" s="121">
        <v>23.457634560308776</v>
      </c>
      <c r="AY441" s="121">
        <v>23.390671970190247</v>
      </c>
      <c r="AZ441" s="121">
        <v>23.412432391200998</v>
      </c>
    </row>
    <row r="442" spans="1:52" ht="12" customHeight="1" x14ac:dyDescent="0.45">
      <c r="A442" s="122" t="s">
        <v>87</v>
      </c>
      <c r="B442" s="123">
        <v>0</v>
      </c>
      <c r="C442" s="123">
        <v>0</v>
      </c>
      <c r="D442" s="123">
        <v>0</v>
      </c>
      <c r="E442" s="123">
        <v>0</v>
      </c>
      <c r="F442" s="123">
        <v>0</v>
      </c>
      <c r="G442" s="123">
        <v>0</v>
      </c>
      <c r="H442" s="123">
        <v>0</v>
      </c>
      <c r="I442" s="123">
        <v>0</v>
      </c>
      <c r="J442" s="123">
        <v>0</v>
      </c>
      <c r="K442" s="123">
        <v>0</v>
      </c>
      <c r="L442" s="123">
        <v>0</v>
      </c>
      <c r="M442" s="123">
        <v>0</v>
      </c>
      <c r="N442" s="123">
        <v>0</v>
      </c>
      <c r="O442" s="123">
        <v>0.11099195732871001</v>
      </c>
      <c r="P442" s="123">
        <v>0.19251910093627148</v>
      </c>
      <c r="Q442" s="123">
        <v>0.27971748567733606</v>
      </c>
      <c r="R442" s="123">
        <v>0.23992627804030095</v>
      </c>
      <c r="S442" s="123">
        <v>0.30709321837379105</v>
      </c>
      <c r="T442" s="123">
        <v>0.90973852048043402</v>
      </c>
      <c r="U442" s="123">
        <v>1.4568818365837459</v>
      </c>
      <c r="V442" s="123">
        <v>1.7871352011216513</v>
      </c>
      <c r="W442" s="123">
        <v>1.5950673375290396</v>
      </c>
      <c r="X442" s="123">
        <v>2.181379475838932</v>
      </c>
      <c r="Y442" s="123">
        <v>2.2679743435289175</v>
      </c>
      <c r="Z442" s="123">
        <v>2.2284503798508237</v>
      </c>
      <c r="AA442" s="123">
        <v>1.9568005489450555</v>
      </c>
      <c r="AB442" s="123">
        <v>1.7569935184378158</v>
      </c>
      <c r="AC442" s="123">
        <v>1.7311893550897193</v>
      </c>
      <c r="AD442" s="123">
        <v>1.6915200461345981</v>
      </c>
      <c r="AE442" s="123">
        <v>2.0857747385014731</v>
      </c>
      <c r="AF442" s="123">
        <v>2.4564182960831382</v>
      </c>
      <c r="AG442" s="123">
        <v>2.3633807742856892</v>
      </c>
      <c r="AH442" s="123">
        <v>3.1457642190869692</v>
      </c>
      <c r="AI442" s="123">
        <v>3.5848853232164459</v>
      </c>
      <c r="AJ442" s="123">
        <v>4.2696193093264494</v>
      </c>
      <c r="AK442" s="123">
        <v>4.630891316908051</v>
      </c>
      <c r="AL442" s="123">
        <v>4.5839052645412588</v>
      </c>
      <c r="AM442" s="123">
        <v>5.0340364365834738</v>
      </c>
      <c r="AN442" s="123">
        <v>5.3507959057469225</v>
      </c>
      <c r="AO442" s="123">
        <v>5.4846613060808194</v>
      </c>
      <c r="AP442" s="123">
        <v>5.6345794799264972</v>
      </c>
      <c r="AQ442" s="123">
        <v>5.4341423900610515</v>
      </c>
      <c r="AR442" s="123">
        <v>5.4563706372578871</v>
      </c>
      <c r="AS442" s="123">
        <v>5.3284966402757687</v>
      </c>
      <c r="AT442" s="123">
        <v>5.5086730764834053</v>
      </c>
      <c r="AU442" s="123">
        <v>5.2425327522007263</v>
      </c>
      <c r="AV442" s="123">
        <v>5.3222924340785625</v>
      </c>
      <c r="AW442" s="123">
        <v>5.6479530528668462</v>
      </c>
      <c r="AX442" s="123">
        <v>5.3803590795754586</v>
      </c>
      <c r="AY442" s="123">
        <v>5.7536071371486299</v>
      </c>
      <c r="AZ442" s="123">
        <v>5.8528035922069162</v>
      </c>
    </row>
    <row r="443" spans="1:52" ht="12" customHeight="1" x14ac:dyDescent="0.45">
      <c r="A443" s="120" t="s">
        <v>88</v>
      </c>
      <c r="B443" s="121">
        <v>0</v>
      </c>
      <c r="C443" s="121">
        <v>0</v>
      </c>
      <c r="D443" s="121">
        <v>0</v>
      </c>
      <c r="E443" s="121">
        <v>0</v>
      </c>
      <c r="F443" s="121">
        <v>0</v>
      </c>
      <c r="G443" s="121">
        <v>0</v>
      </c>
      <c r="H443" s="121">
        <v>0</v>
      </c>
      <c r="I443" s="121">
        <v>0</v>
      </c>
      <c r="J443" s="121">
        <v>0</v>
      </c>
      <c r="K443" s="121">
        <v>0</v>
      </c>
      <c r="L443" s="121">
        <v>0</v>
      </c>
      <c r="M443" s="121">
        <v>0</v>
      </c>
      <c r="N443" s="121">
        <v>0</v>
      </c>
      <c r="O443" s="121">
        <v>0.11099195732871001</v>
      </c>
      <c r="P443" s="121">
        <v>0.19251910093627148</v>
      </c>
      <c r="Q443" s="121">
        <v>0.27971748567733606</v>
      </c>
      <c r="R443" s="121">
        <v>0.23992627804030095</v>
      </c>
      <c r="S443" s="121">
        <v>0.30709321837379105</v>
      </c>
      <c r="T443" s="121">
        <v>0.90973852048043402</v>
      </c>
      <c r="U443" s="121">
        <v>1.4568818365837459</v>
      </c>
      <c r="V443" s="121">
        <v>1.7871352011216513</v>
      </c>
      <c r="W443" s="121">
        <v>1.5950673375290396</v>
      </c>
      <c r="X443" s="121">
        <v>2.181379475838932</v>
      </c>
      <c r="Y443" s="121">
        <v>2.2679743435289175</v>
      </c>
      <c r="Z443" s="121">
        <v>2.2284503798508237</v>
      </c>
      <c r="AA443" s="121">
        <v>1.9568005489450555</v>
      </c>
      <c r="AB443" s="121">
        <v>1.7569935184378158</v>
      </c>
      <c r="AC443" s="121">
        <v>1.7311893550897193</v>
      </c>
      <c r="AD443" s="121">
        <v>1.6915200461345981</v>
      </c>
      <c r="AE443" s="121">
        <v>2.0857747385014731</v>
      </c>
      <c r="AF443" s="121">
        <v>2.4564182960831382</v>
      </c>
      <c r="AG443" s="121">
        <v>2.3633807742856892</v>
      </c>
      <c r="AH443" s="121">
        <v>3.1457642190869692</v>
      </c>
      <c r="AI443" s="121">
        <v>3.5848853232164459</v>
      </c>
      <c r="AJ443" s="121">
        <v>4.2696193093264494</v>
      </c>
      <c r="AK443" s="121">
        <v>4.630891316908051</v>
      </c>
      <c r="AL443" s="121">
        <v>4.5839052645412588</v>
      </c>
      <c r="AM443" s="121">
        <v>5.0340364365834738</v>
      </c>
      <c r="AN443" s="121">
        <v>5.3507959057469225</v>
      </c>
      <c r="AO443" s="121">
        <v>5.4846613060808194</v>
      </c>
      <c r="AP443" s="121">
        <v>5.6345794799264972</v>
      </c>
      <c r="AQ443" s="121">
        <v>5.4341423900610515</v>
      </c>
      <c r="AR443" s="121">
        <v>5.4563706372578871</v>
      </c>
      <c r="AS443" s="121">
        <v>5.3284966402757687</v>
      </c>
      <c r="AT443" s="121">
        <v>5.5086730764834053</v>
      </c>
      <c r="AU443" s="121">
        <v>5.2425327522007263</v>
      </c>
      <c r="AV443" s="121">
        <v>5.3222924340785625</v>
      </c>
      <c r="AW443" s="121">
        <v>5.6479530528668462</v>
      </c>
      <c r="AX443" s="121">
        <v>5.3803590795754586</v>
      </c>
      <c r="AY443" s="121">
        <v>5.7536071371486299</v>
      </c>
      <c r="AZ443" s="121">
        <v>5.8528035922069162</v>
      </c>
    </row>
    <row r="444" spans="1:52" ht="12" customHeight="1" x14ac:dyDescent="0.45">
      <c r="A444" s="120" t="s">
        <v>89</v>
      </c>
      <c r="B444" s="121">
        <v>0</v>
      </c>
      <c r="C444" s="121">
        <v>0</v>
      </c>
      <c r="D444" s="121">
        <v>0</v>
      </c>
      <c r="E444" s="121">
        <v>0</v>
      </c>
      <c r="F444" s="121">
        <v>0</v>
      </c>
      <c r="G444" s="121">
        <v>0</v>
      </c>
      <c r="H444" s="121">
        <v>0</v>
      </c>
      <c r="I444" s="121">
        <v>0</v>
      </c>
      <c r="J444" s="121">
        <v>0</v>
      </c>
      <c r="K444" s="121">
        <v>0</v>
      </c>
      <c r="L444" s="121">
        <v>0</v>
      </c>
      <c r="M444" s="121">
        <v>0</v>
      </c>
      <c r="N444" s="121">
        <v>0</v>
      </c>
      <c r="O444" s="121">
        <v>0</v>
      </c>
      <c r="P444" s="121">
        <v>0</v>
      </c>
      <c r="Q444" s="121">
        <v>0</v>
      </c>
      <c r="R444" s="121">
        <v>0</v>
      </c>
      <c r="S444" s="121">
        <v>0</v>
      </c>
      <c r="T444" s="121">
        <v>0</v>
      </c>
      <c r="U444" s="121">
        <v>0</v>
      </c>
      <c r="V444" s="121">
        <v>0</v>
      </c>
      <c r="W444" s="121">
        <v>0</v>
      </c>
      <c r="X444" s="121">
        <v>0</v>
      </c>
      <c r="Y444" s="121">
        <v>0</v>
      </c>
      <c r="Z444" s="121">
        <v>0</v>
      </c>
      <c r="AA444" s="121">
        <v>0</v>
      </c>
      <c r="AB444" s="121">
        <v>0</v>
      </c>
      <c r="AC444" s="121">
        <v>0</v>
      </c>
      <c r="AD444" s="121">
        <v>0</v>
      </c>
      <c r="AE444" s="121">
        <v>0</v>
      </c>
      <c r="AF444" s="121">
        <v>0</v>
      </c>
      <c r="AG444" s="121">
        <v>0</v>
      </c>
      <c r="AH444" s="121">
        <v>0</v>
      </c>
      <c r="AI444" s="121">
        <v>0</v>
      </c>
      <c r="AJ444" s="121">
        <v>0</v>
      </c>
      <c r="AK444" s="121">
        <v>0</v>
      </c>
      <c r="AL444" s="121">
        <v>0</v>
      </c>
      <c r="AM444" s="121">
        <v>0</v>
      </c>
      <c r="AN444" s="121">
        <v>0</v>
      </c>
      <c r="AO444" s="121">
        <v>0</v>
      </c>
      <c r="AP444" s="121">
        <v>0</v>
      </c>
      <c r="AQ444" s="121">
        <v>0</v>
      </c>
      <c r="AR444" s="121">
        <v>0</v>
      </c>
      <c r="AS444" s="121">
        <v>0</v>
      </c>
      <c r="AT444" s="121">
        <v>0</v>
      </c>
      <c r="AU444" s="121">
        <v>0</v>
      </c>
      <c r="AV444" s="121">
        <v>0</v>
      </c>
      <c r="AW444" s="121">
        <v>0</v>
      </c>
      <c r="AX444" s="121">
        <v>0</v>
      </c>
      <c r="AY444" s="121">
        <v>0</v>
      </c>
      <c r="AZ444" s="121">
        <v>0</v>
      </c>
    </row>
    <row r="445" spans="1:52" ht="12" customHeight="1" x14ac:dyDescent="0.45">
      <c r="A445" s="124" t="s">
        <v>90</v>
      </c>
      <c r="B445" s="125">
        <v>0</v>
      </c>
      <c r="C445" s="125">
        <v>0</v>
      </c>
      <c r="D445" s="125">
        <v>0</v>
      </c>
      <c r="E445" s="125">
        <v>0</v>
      </c>
      <c r="F445" s="125">
        <v>0</v>
      </c>
      <c r="G445" s="125">
        <v>0</v>
      </c>
      <c r="H445" s="125">
        <v>0</v>
      </c>
      <c r="I445" s="125">
        <v>0</v>
      </c>
      <c r="J445" s="125">
        <v>0</v>
      </c>
      <c r="K445" s="125">
        <v>0</v>
      </c>
      <c r="L445" s="125">
        <v>0</v>
      </c>
      <c r="M445" s="125">
        <v>0</v>
      </c>
      <c r="N445" s="125">
        <v>0</v>
      </c>
      <c r="O445" s="125">
        <v>0</v>
      </c>
      <c r="P445" s="125">
        <v>0</v>
      </c>
      <c r="Q445" s="125">
        <v>0</v>
      </c>
      <c r="R445" s="125">
        <v>0</v>
      </c>
      <c r="S445" s="125">
        <v>0</v>
      </c>
      <c r="T445" s="125">
        <v>0</v>
      </c>
      <c r="U445" s="125">
        <v>0</v>
      </c>
      <c r="V445" s="125">
        <v>0</v>
      </c>
      <c r="W445" s="125">
        <v>0</v>
      </c>
      <c r="X445" s="125">
        <v>0</v>
      </c>
      <c r="Y445" s="125">
        <v>0</v>
      </c>
      <c r="Z445" s="125">
        <v>0</v>
      </c>
      <c r="AA445" s="125">
        <v>0</v>
      </c>
      <c r="AB445" s="125">
        <v>0</v>
      </c>
      <c r="AC445" s="125">
        <v>0</v>
      </c>
      <c r="AD445" s="125">
        <v>0</v>
      </c>
      <c r="AE445" s="125">
        <v>0</v>
      </c>
      <c r="AF445" s="125">
        <v>0</v>
      </c>
      <c r="AG445" s="125">
        <v>0</v>
      </c>
      <c r="AH445" s="125">
        <v>0</v>
      </c>
      <c r="AI445" s="125">
        <v>0</v>
      </c>
      <c r="AJ445" s="125">
        <v>0</v>
      </c>
      <c r="AK445" s="125">
        <v>0</v>
      </c>
      <c r="AL445" s="125">
        <v>0</v>
      </c>
      <c r="AM445" s="125">
        <v>0</v>
      </c>
      <c r="AN445" s="125">
        <v>0</v>
      </c>
      <c r="AO445" s="125">
        <v>0</v>
      </c>
      <c r="AP445" s="125">
        <v>0</v>
      </c>
      <c r="AQ445" s="125">
        <v>0</v>
      </c>
      <c r="AR445" s="125">
        <v>0</v>
      </c>
      <c r="AS445" s="125">
        <v>0</v>
      </c>
      <c r="AT445" s="125">
        <v>0</v>
      </c>
      <c r="AU445" s="125">
        <v>0</v>
      </c>
      <c r="AV445" s="125">
        <v>0</v>
      </c>
      <c r="AW445" s="125">
        <v>0</v>
      </c>
      <c r="AX445" s="125">
        <v>0</v>
      </c>
      <c r="AY445" s="125">
        <v>0</v>
      </c>
      <c r="AZ445" s="125">
        <v>0</v>
      </c>
    </row>
    <row r="446" spans="1:52" ht="12" customHeight="1" x14ac:dyDescent="0.45">
      <c r="A446" s="139" t="s">
        <v>91</v>
      </c>
      <c r="B446" s="137">
        <v>507.7141584030457</v>
      </c>
      <c r="C446" s="137">
        <v>506.18883093972289</v>
      </c>
      <c r="D446" s="137">
        <v>467.99022369314218</v>
      </c>
      <c r="E446" s="137">
        <v>465.30314677134857</v>
      </c>
      <c r="F446" s="137">
        <v>472.47434682934119</v>
      </c>
      <c r="G446" s="137">
        <v>534.3890216791865</v>
      </c>
      <c r="H446" s="137">
        <v>613.62462006358521</v>
      </c>
      <c r="I446" s="137">
        <v>600.24583129952862</v>
      </c>
      <c r="J446" s="137">
        <v>682.9072559532483</v>
      </c>
      <c r="K446" s="137">
        <v>619.51125899930105</v>
      </c>
      <c r="L446" s="137">
        <v>645.32228277818774</v>
      </c>
      <c r="M446" s="137">
        <v>693.09216086251695</v>
      </c>
      <c r="N446" s="137">
        <v>718.75347328368571</v>
      </c>
      <c r="O446" s="137">
        <v>701.27335153822958</v>
      </c>
      <c r="P446" s="137">
        <v>664.20522063768738</v>
      </c>
      <c r="Q446" s="137">
        <v>620.55354045771844</v>
      </c>
      <c r="R446" s="137">
        <v>564.56024785416037</v>
      </c>
      <c r="S446" s="137">
        <v>581.19291516621809</v>
      </c>
      <c r="T446" s="137">
        <v>612.03082631577308</v>
      </c>
      <c r="U446" s="137">
        <v>644.37545285870669</v>
      </c>
      <c r="V446" s="137">
        <v>670.14926187431558</v>
      </c>
      <c r="W446" s="137">
        <v>688.80215164793242</v>
      </c>
      <c r="X446" s="137">
        <v>698.80304505109541</v>
      </c>
      <c r="Y446" s="137">
        <v>718.492637080338</v>
      </c>
      <c r="Z446" s="137">
        <v>736.6151121212821</v>
      </c>
      <c r="AA446" s="137">
        <v>748.01613367647815</v>
      </c>
      <c r="AB446" s="137">
        <v>751.26253193989533</v>
      </c>
      <c r="AC446" s="137">
        <v>755.944416626313</v>
      </c>
      <c r="AD446" s="137">
        <v>759.21454346752364</v>
      </c>
      <c r="AE446" s="137">
        <v>761.69517459660983</v>
      </c>
      <c r="AF446" s="137">
        <v>770.27600910200465</v>
      </c>
      <c r="AG446" s="137">
        <v>776.67087159559935</v>
      </c>
      <c r="AH446" s="137">
        <v>778.25151435627106</v>
      </c>
      <c r="AI446" s="137">
        <v>786.14232358550316</v>
      </c>
      <c r="AJ446" s="137">
        <v>795.87865431684759</v>
      </c>
      <c r="AK446" s="137">
        <v>805.40176350068941</v>
      </c>
      <c r="AL446" s="137">
        <v>810.42118873150775</v>
      </c>
      <c r="AM446" s="137">
        <v>814.47904289536791</v>
      </c>
      <c r="AN446" s="137">
        <v>820.90843773189204</v>
      </c>
      <c r="AO446" s="137">
        <v>827.43940380280753</v>
      </c>
      <c r="AP446" s="137">
        <v>829.86805639709826</v>
      </c>
      <c r="AQ446" s="137">
        <v>826.58888790727042</v>
      </c>
      <c r="AR446" s="137">
        <v>828.74236653002595</v>
      </c>
      <c r="AS446" s="137">
        <v>832.04389642546096</v>
      </c>
      <c r="AT446" s="137">
        <v>840.08190620066807</v>
      </c>
      <c r="AU446" s="137">
        <v>843.43998646403304</v>
      </c>
      <c r="AV446" s="137">
        <v>842.74468374184778</v>
      </c>
      <c r="AW446" s="137">
        <v>848.6647045576575</v>
      </c>
      <c r="AX446" s="137">
        <v>860.94948590125477</v>
      </c>
      <c r="AY446" s="137">
        <v>864.34979493921492</v>
      </c>
      <c r="AZ446" s="137">
        <v>873.49936241538455</v>
      </c>
    </row>
    <row r="448" spans="1:52" ht="12" customHeight="1" x14ac:dyDescent="0.45">
      <c r="A448" s="67" t="s">
        <v>169</v>
      </c>
      <c r="B448" s="101"/>
      <c r="C448" s="101"/>
      <c r="D448" s="101"/>
      <c r="E448" s="101"/>
      <c r="F448" s="101"/>
      <c r="G448" s="101"/>
      <c r="H448" s="101"/>
      <c r="I448" s="101"/>
      <c r="J448" s="101"/>
      <c r="K448" s="101"/>
      <c r="L448" s="101"/>
      <c r="M448" s="101"/>
      <c r="N448" s="101"/>
      <c r="O448" s="101"/>
      <c r="P448" s="101"/>
      <c r="Q448" s="101"/>
      <c r="R448" s="101"/>
      <c r="S448" s="101"/>
      <c r="T448" s="101"/>
      <c r="U448" s="101"/>
      <c r="V448" s="101"/>
      <c r="W448" s="101"/>
      <c r="X448" s="101"/>
      <c r="Y448" s="101"/>
      <c r="Z448" s="101"/>
      <c r="AA448" s="101"/>
      <c r="AB448" s="101"/>
      <c r="AC448" s="101"/>
      <c r="AD448" s="101"/>
      <c r="AE448" s="101"/>
      <c r="AF448" s="101"/>
      <c r="AG448" s="101"/>
      <c r="AH448" s="101"/>
      <c r="AI448" s="101"/>
      <c r="AJ448" s="101"/>
      <c r="AK448" s="101"/>
      <c r="AL448" s="101"/>
      <c r="AM448" s="101"/>
      <c r="AN448" s="101"/>
      <c r="AO448" s="101"/>
      <c r="AP448" s="101"/>
      <c r="AQ448" s="101"/>
      <c r="AR448" s="101"/>
      <c r="AS448" s="101"/>
      <c r="AT448" s="101"/>
      <c r="AU448" s="101"/>
      <c r="AV448" s="101"/>
      <c r="AW448" s="101"/>
      <c r="AX448" s="101"/>
      <c r="AY448" s="101"/>
      <c r="AZ448" s="101"/>
    </row>
    <row r="449" spans="1:52" ht="12" customHeight="1" x14ac:dyDescent="0.45">
      <c r="A449" s="118" t="s">
        <v>82</v>
      </c>
      <c r="B449" s="119">
        <v>159.74265431476772</v>
      </c>
      <c r="C449" s="119">
        <v>159.34704174490915</v>
      </c>
      <c r="D449" s="119">
        <v>146.06515576763962</v>
      </c>
      <c r="E449" s="119">
        <v>143.62068170522406</v>
      </c>
      <c r="F449" s="119">
        <v>144.31945186363362</v>
      </c>
      <c r="G449" s="119">
        <v>154.18909490919791</v>
      </c>
      <c r="H449" s="119">
        <v>172.13505635556294</v>
      </c>
      <c r="I449" s="119">
        <v>171.97043247192755</v>
      </c>
      <c r="J449" s="119">
        <v>189.0561251021951</v>
      </c>
      <c r="K449" s="119">
        <v>167.73968954921932</v>
      </c>
      <c r="L449" s="119">
        <v>164.49492528634607</v>
      </c>
      <c r="M449" s="119">
        <v>171.34557404648115</v>
      </c>
      <c r="N449" s="119">
        <v>177.29204517572512</v>
      </c>
      <c r="O449" s="119">
        <v>170.83097950925685</v>
      </c>
      <c r="P449" s="119">
        <v>156.8065951910778</v>
      </c>
      <c r="Q449" s="119">
        <v>148.77320240941492</v>
      </c>
      <c r="R449" s="119">
        <v>133.72253242533532</v>
      </c>
      <c r="S449" s="119">
        <v>134.19772497559831</v>
      </c>
      <c r="T449" s="119">
        <v>136.12432914656733</v>
      </c>
      <c r="U449" s="119">
        <v>141.46445803687138</v>
      </c>
      <c r="V449" s="119">
        <v>147.563062427365</v>
      </c>
      <c r="W449" s="119">
        <v>150.59458098921303</v>
      </c>
      <c r="X449" s="119">
        <v>151.28833626721664</v>
      </c>
      <c r="Y449" s="119">
        <v>155.42595721510753</v>
      </c>
      <c r="Z449" s="119">
        <v>154.22400420495507</v>
      </c>
      <c r="AA449" s="119">
        <v>155.37829822000094</v>
      </c>
      <c r="AB449" s="119">
        <v>154.08663616176497</v>
      </c>
      <c r="AC449" s="119">
        <v>153.58677973609994</v>
      </c>
      <c r="AD449" s="119">
        <v>153.88555702130648</v>
      </c>
      <c r="AE449" s="119">
        <v>153.36149952572322</v>
      </c>
      <c r="AF449" s="119">
        <v>154.22949755880779</v>
      </c>
      <c r="AG449" s="119">
        <v>154.86002258392321</v>
      </c>
      <c r="AH449" s="119">
        <v>153.5390026561364</v>
      </c>
      <c r="AI449" s="119">
        <v>154.5286782559939</v>
      </c>
      <c r="AJ449" s="119">
        <v>155.84686806853216</v>
      </c>
      <c r="AK449" s="119">
        <v>157.09351425006349</v>
      </c>
      <c r="AL449" s="119">
        <v>158.02083649186579</v>
      </c>
      <c r="AM449" s="119">
        <v>158.13460242440399</v>
      </c>
      <c r="AN449" s="119">
        <v>158.86579142222723</v>
      </c>
      <c r="AO449" s="119">
        <v>160.07710818483264</v>
      </c>
      <c r="AP449" s="119">
        <v>159.49457002340043</v>
      </c>
      <c r="AQ449" s="119">
        <v>158.27513603606587</v>
      </c>
      <c r="AR449" s="119">
        <v>157.70598577553795</v>
      </c>
      <c r="AS449" s="119">
        <v>157.34279414010291</v>
      </c>
      <c r="AT449" s="119">
        <v>156.69924056223462</v>
      </c>
      <c r="AU449" s="119">
        <v>156.11280576543044</v>
      </c>
      <c r="AV449" s="119">
        <v>154.97818672197457</v>
      </c>
      <c r="AW449" s="119">
        <v>153.76822791478827</v>
      </c>
      <c r="AX449" s="119">
        <v>153.38607260257029</v>
      </c>
      <c r="AY449" s="119">
        <v>152.39885781081352</v>
      </c>
      <c r="AZ449" s="119">
        <v>152.40587071443574</v>
      </c>
    </row>
    <row r="450" spans="1:52" ht="12" customHeight="1" x14ac:dyDescent="0.45">
      <c r="A450" s="120" t="s">
        <v>83</v>
      </c>
      <c r="B450" s="121">
        <v>15.009799423622942</v>
      </c>
      <c r="C450" s="121">
        <v>14.030833751210482</v>
      </c>
      <c r="D450" s="121">
        <v>13.348535749725526</v>
      </c>
      <c r="E450" s="121">
        <v>12.505776528242601</v>
      </c>
      <c r="F450" s="121">
        <v>11.803398566910463</v>
      </c>
      <c r="G450" s="121">
        <v>11.243123555661537</v>
      </c>
      <c r="H450" s="121">
        <v>12.115520057469258</v>
      </c>
      <c r="I450" s="121">
        <v>11.891797711273382</v>
      </c>
      <c r="J450" s="121">
        <v>11.415609485033492</v>
      </c>
      <c r="K450" s="121">
        <v>11.077912741928415</v>
      </c>
      <c r="L450" s="121">
        <v>10.716701439445069</v>
      </c>
      <c r="M450" s="121">
        <v>10.466157310838518</v>
      </c>
      <c r="N450" s="121">
        <v>13.321574132865642</v>
      </c>
      <c r="O450" s="121">
        <v>13.830657696405519</v>
      </c>
      <c r="P450" s="121">
        <v>14.197904136702672</v>
      </c>
      <c r="Q450" s="121">
        <v>14.643491854957757</v>
      </c>
      <c r="R450" s="121">
        <v>14.93161832587279</v>
      </c>
      <c r="S450" s="121">
        <v>15.141180447975959</v>
      </c>
      <c r="T450" s="121">
        <v>14.806937655415961</v>
      </c>
      <c r="U450" s="121">
        <v>14.990603886597539</v>
      </c>
      <c r="V450" s="121">
        <v>15.462569834205175</v>
      </c>
      <c r="W450" s="121">
        <v>15.688802747534369</v>
      </c>
      <c r="X450" s="121">
        <v>15.999157393724632</v>
      </c>
      <c r="Y450" s="121">
        <v>16.238404274390039</v>
      </c>
      <c r="Z450" s="121">
        <v>12.396724556276617</v>
      </c>
      <c r="AA450" s="121">
        <v>12.262147220176985</v>
      </c>
      <c r="AB450" s="121">
        <v>12.169559141339549</v>
      </c>
      <c r="AC450" s="121">
        <v>12.160201954408954</v>
      </c>
      <c r="AD450" s="121">
        <v>12.348107891247354</v>
      </c>
      <c r="AE450" s="121">
        <v>12.348042367466935</v>
      </c>
      <c r="AF450" s="121">
        <v>12.28466013746484</v>
      </c>
      <c r="AG450" s="121">
        <v>12.247236415191745</v>
      </c>
      <c r="AH450" s="121">
        <v>12.255992693644602</v>
      </c>
      <c r="AI450" s="121">
        <v>12.134153885872136</v>
      </c>
      <c r="AJ450" s="121">
        <v>12.116783422766341</v>
      </c>
      <c r="AK450" s="121">
        <v>12.146264781315505</v>
      </c>
      <c r="AL450" s="121">
        <v>12.151221861581792</v>
      </c>
      <c r="AM450" s="121">
        <v>12.210481696326717</v>
      </c>
      <c r="AN450" s="121">
        <v>12.22569696384573</v>
      </c>
      <c r="AO450" s="121">
        <v>12.352438865519046</v>
      </c>
      <c r="AP450" s="121">
        <v>12.301818245681469</v>
      </c>
      <c r="AQ450" s="121">
        <v>12.312961747390531</v>
      </c>
      <c r="AR450" s="121">
        <v>12.35922475542824</v>
      </c>
      <c r="AS450" s="121">
        <v>12.374111993868633</v>
      </c>
      <c r="AT450" s="121">
        <v>12.364833634358765</v>
      </c>
      <c r="AU450" s="121">
        <v>12.307027396094357</v>
      </c>
      <c r="AV450" s="121">
        <v>12.333294641186868</v>
      </c>
      <c r="AW450" s="121">
        <v>12.395667415671245</v>
      </c>
      <c r="AX450" s="121">
        <v>12.331577815868537</v>
      </c>
      <c r="AY450" s="121">
        <v>12.355680948632948</v>
      </c>
      <c r="AZ450" s="121">
        <v>12.392458615955155</v>
      </c>
    </row>
    <row r="451" spans="1:52" ht="12" customHeight="1" x14ac:dyDescent="0.45">
      <c r="A451" s="120" t="s">
        <v>84</v>
      </c>
      <c r="B451" s="121">
        <v>3.7758977356125927</v>
      </c>
      <c r="C451" s="121">
        <v>3.6937741971745877</v>
      </c>
      <c r="D451" s="121">
        <v>3.6246567747001652</v>
      </c>
      <c r="E451" s="121">
        <v>3.6115294527594117</v>
      </c>
      <c r="F451" s="121">
        <v>3.5828562654626022</v>
      </c>
      <c r="G451" s="121">
        <v>3.5235337164429521</v>
      </c>
      <c r="H451" s="121">
        <v>3.4214749784193996</v>
      </c>
      <c r="I451" s="121">
        <v>3.4836101091334908</v>
      </c>
      <c r="J451" s="121">
        <v>3.3834189871421261</v>
      </c>
      <c r="K451" s="121">
        <v>3.2806185595800095</v>
      </c>
      <c r="L451" s="121">
        <v>3.2412000070831271</v>
      </c>
      <c r="M451" s="121">
        <v>3.2107966589037473</v>
      </c>
      <c r="N451" s="121">
        <v>3.1579955457634377</v>
      </c>
      <c r="O451" s="121">
        <v>3.0655281876620202</v>
      </c>
      <c r="P451" s="121">
        <v>2.9817396640276264</v>
      </c>
      <c r="Q451" s="121">
        <v>2.9832911398028696</v>
      </c>
      <c r="R451" s="121">
        <v>3.0125410252140266</v>
      </c>
      <c r="S451" s="121">
        <v>3.0390206712926018</v>
      </c>
      <c r="T451" s="121">
        <v>3.0169920623267541</v>
      </c>
      <c r="U451" s="121">
        <v>2.9711809070737094</v>
      </c>
      <c r="V451" s="121">
        <v>2.949870018029412</v>
      </c>
      <c r="W451" s="121">
        <v>2.9558498178938182</v>
      </c>
      <c r="X451" s="121">
        <v>2.9451198357965169</v>
      </c>
      <c r="Y451" s="121">
        <v>2.9336816226769642</v>
      </c>
      <c r="Z451" s="121">
        <v>2.9180933657070991</v>
      </c>
      <c r="AA451" s="121">
        <v>2.9109638077776134</v>
      </c>
      <c r="AB451" s="121">
        <v>2.9086342018440545</v>
      </c>
      <c r="AC451" s="121">
        <v>2.9018017491947647</v>
      </c>
      <c r="AD451" s="121">
        <v>2.8984855431535026</v>
      </c>
      <c r="AE451" s="121">
        <v>2.8733017589982226</v>
      </c>
      <c r="AF451" s="121">
        <v>2.849537886190348</v>
      </c>
      <c r="AG451" s="121">
        <v>2.8393646852200995</v>
      </c>
      <c r="AH451" s="121">
        <v>2.8095398190091898</v>
      </c>
      <c r="AI451" s="121">
        <v>2.8003694105974968</v>
      </c>
      <c r="AJ451" s="121">
        <v>2.792251595668052</v>
      </c>
      <c r="AK451" s="121">
        <v>2.7786896797121305</v>
      </c>
      <c r="AL451" s="121">
        <v>2.7736373968209689</v>
      </c>
      <c r="AM451" s="121">
        <v>2.759835816576969</v>
      </c>
      <c r="AN451" s="121">
        <v>2.7474584615035007</v>
      </c>
      <c r="AO451" s="121">
        <v>2.7302631321670647</v>
      </c>
      <c r="AP451" s="121">
        <v>2.726698211943928</v>
      </c>
      <c r="AQ451" s="121">
        <v>2.7307614785352259</v>
      </c>
      <c r="AR451" s="121">
        <v>2.719944064859424</v>
      </c>
      <c r="AS451" s="121">
        <v>2.7166681400408921</v>
      </c>
      <c r="AT451" s="121">
        <v>2.7106715322092696</v>
      </c>
      <c r="AU451" s="121">
        <v>2.7167141870610685</v>
      </c>
      <c r="AV451" s="121">
        <v>2.7031139915678071</v>
      </c>
      <c r="AW451" s="121">
        <v>2.6802168762499274</v>
      </c>
      <c r="AX451" s="121">
        <v>2.6763774093100867</v>
      </c>
      <c r="AY451" s="121">
        <v>2.6526874347350358</v>
      </c>
      <c r="AZ451" s="121">
        <v>2.6264984789330015</v>
      </c>
    </row>
    <row r="452" spans="1:52" ht="12" customHeight="1" x14ac:dyDescent="0.45">
      <c r="A452" s="120" t="s">
        <v>85</v>
      </c>
      <c r="B452" s="121">
        <v>2.7646110814410219</v>
      </c>
      <c r="C452" s="121">
        <v>2.7043261786207418</v>
      </c>
      <c r="D452" s="121">
        <v>2.6544933194820528</v>
      </c>
      <c r="E452" s="121">
        <v>2.6448438826354534</v>
      </c>
      <c r="F452" s="121">
        <v>2.6250486544796598</v>
      </c>
      <c r="G452" s="121">
        <v>2.5796595045080446</v>
      </c>
      <c r="H452" s="121">
        <v>2.5074407733385149</v>
      </c>
      <c r="I452" s="121">
        <v>2.553597232981609</v>
      </c>
      <c r="J452" s="121">
        <v>2.480031482616766</v>
      </c>
      <c r="K452" s="121">
        <v>2.4037048049959955</v>
      </c>
      <c r="L452" s="121">
        <v>2.3766987384658327</v>
      </c>
      <c r="M452" s="121">
        <v>2.3508283717600853</v>
      </c>
      <c r="N452" s="121">
        <v>2.3099681224499373</v>
      </c>
      <c r="O452" s="121">
        <v>2.2434786547189542</v>
      </c>
      <c r="P452" s="121">
        <v>2.1823034350841568</v>
      </c>
      <c r="Q452" s="121">
        <v>2.1831006378313611</v>
      </c>
      <c r="R452" s="121">
        <v>2.1985883308715426</v>
      </c>
      <c r="S452" s="121">
        <v>2.2098304838072824</v>
      </c>
      <c r="T452" s="121">
        <v>2.1803459554765023</v>
      </c>
      <c r="U452" s="121">
        <v>2.1451687054117752</v>
      </c>
      <c r="V452" s="121">
        <v>2.1324880419910746</v>
      </c>
      <c r="W452" s="121">
        <v>2.1328800639903545</v>
      </c>
      <c r="X452" s="121">
        <v>2.1191900819304608</v>
      </c>
      <c r="Y452" s="121">
        <v>2.1128948625125328</v>
      </c>
      <c r="Z452" s="121">
        <v>2.1087661755545066</v>
      </c>
      <c r="AA452" s="121">
        <v>2.1068250930845078</v>
      </c>
      <c r="AB452" s="121">
        <v>2.10678488857863</v>
      </c>
      <c r="AC452" s="121">
        <v>2.1044985165027952</v>
      </c>
      <c r="AD452" s="121">
        <v>2.1018147023338511</v>
      </c>
      <c r="AE452" s="121">
        <v>2.0938563643647337</v>
      </c>
      <c r="AF452" s="121">
        <v>2.0857500138783607</v>
      </c>
      <c r="AG452" s="121">
        <v>2.0827831526596357</v>
      </c>
      <c r="AH452" s="121">
        <v>2.0714732991589804</v>
      </c>
      <c r="AI452" s="121">
        <v>2.0657415392227496</v>
      </c>
      <c r="AJ452" s="121">
        <v>2.0561993173460587</v>
      </c>
      <c r="AK452" s="121">
        <v>2.0520023272704844</v>
      </c>
      <c r="AL452" s="121">
        <v>2.0518047008667462</v>
      </c>
      <c r="AM452" s="121">
        <v>2.0449356833259764</v>
      </c>
      <c r="AN452" s="121">
        <v>2.0400160252494093</v>
      </c>
      <c r="AO452" s="121">
        <v>2.035994875457015</v>
      </c>
      <c r="AP452" s="121">
        <v>2.032819714042621</v>
      </c>
      <c r="AQ452" s="121">
        <v>2.0326295381889796</v>
      </c>
      <c r="AR452" s="121">
        <v>2.0279864804298033</v>
      </c>
      <c r="AS452" s="121">
        <v>2.0253349134449476</v>
      </c>
      <c r="AT452" s="121">
        <v>2.0199969911565239</v>
      </c>
      <c r="AU452" s="121">
        <v>2.0200826238458669</v>
      </c>
      <c r="AV452" s="121">
        <v>2.0140277887222839</v>
      </c>
      <c r="AW452" s="121">
        <v>2.003477827042671</v>
      </c>
      <c r="AX452" s="121">
        <v>2.0002703683325378</v>
      </c>
      <c r="AY452" s="121">
        <v>1.9896182448734807</v>
      </c>
      <c r="AZ452" s="121">
        <v>1.9800943076104021</v>
      </c>
    </row>
    <row r="453" spans="1:52" ht="12" customHeight="1" x14ac:dyDescent="0.45">
      <c r="A453" s="120" t="s">
        <v>86</v>
      </c>
      <c r="B453" s="121">
        <v>138.19234607409118</v>
      </c>
      <c r="C453" s="121">
        <v>138.91810761790333</v>
      </c>
      <c r="D453" s="121">
        <v>126.43746992373188</v>
      </c>
      <c r="E453" s="121">
        <v>124.8585318415866</v>
      </c>
      <c r="F453" s="121">
        <v>126.30814837678088</v>
      </c>
      <c r="G453" s="121">
        <v>136.84277813258538</v>
      </c>
      <c r="H453" s="121">
        <v>154.09062054633577</v>
      </c>
      <c r="I453" s="121">
        <v>154.04142741853906</v>
      </c>
      <c r="J453" s="121">
        <v>171.77706514740271</v>
      </c>
      <c r="K453" s="121">
        <v>150.9774534427149</v>
      </c>
      <c r="L453" s="121">
        <v>148.16032510135204</v>
      </c>
      <c r="M453" s="121">
        <v>155.31779170497879</v>
      </c>
      <c r="N453" s="121">
        <v>158.50250737464611</v>
      </c>
      <c r="O453" s="121">
        <v>151.69131497047036</v>
      </c>
      <c r="P453" s="121">
        <v>137.44464795526335</v>
      </c>
      <c r="Q453" s="121">
        <v>128.96331877682294</v>
      </c>
      <c r="R453" s="121">
        <v>113.57978474337696</v>
      </c>
      <c r="S453" s="121">
        <v>113.80769337252245</v>
      </c>
      <c r="T453" s="121">
        <v>116.12005347334812</v>
      </c>
      <c r="U453" s="121">
        <v>121.35750453778834</v>
      </c>
      <c r="V453" s="121">
        <v>127.01813453313933</v>
      </c>
      <c r="W453" s="121">
        <v>129.81704835979448</v>
      </c>
      <c r="X453" s="121">
        <v>130.22486895576503</v>
      </c>
      <c r="Y453" s="121">
        <v>134.140976455528</v>
      </c>
      <c r="Z453" s="121">
        <v>136.80042010741684</v>
      </c>
      <c r="AA453" s="121">
        <v>138.09836209896184</v>
      </c>
      <c r="AB453" s="121">
        <v>136.90165793000273</v>
      </c>
      <c r="AC453" s="121">
        <v>136.42027751599343</v>
      </c>
      <c r="AD453" s="121">
        <v>136.53714888457176</v>
      </c>
      <c r="AE453" s="121">
        <v>136.04629903489334</v>
      </c>
      <c r="AF453" s="121">
        <v>137.00954952127424</v>
      </c>
      <c r="AG453" s="121">
        <v>137.69063833085173</v>
      </c>
      <c r="AH453" s="121">
        <v>136.40199684432363</v>
      </c>
      <c r="AI453" s="121">
        <v>137.52841342030152</v>
      </c>
      <c r="AJ453" s="121">
        <v>138.88163373275171</v>
      </c>
      <c r="AK453" s="121">
        <v>140.11655746176538</v>
      </c>
      <c r="AL453" s="121">
        <v>141.04417253259629</v>
      </c>
      <c r="AM453" s="121">
        <v>141.11934922817434</v>
      </c>
      <c r="AN453" s="121">
        <v>141.8526199716286</v>
      </c>
      <c r="AO453" s="121">
        <v>142.9584113116895</v>
      </c>
      <c r="AP453" s="121">
        <v>142.43323385173241</v>
      </c>
      <c r="AQ453" s="121">
        <v>141.19878327195113</v>
      </c>
      <c r="AR453" s="121">
        <v>140.59883047482049</v>
      </c>
      <c r="AS453" s="121">
        <v>140.22667909274844</v>
      </c>
      <c r="AT453" s="121">
        <v>139.60373840451007</v>
      </c>
      <c r="AU453" s="121">
        <v>139.06898155842913</v>
      </c>
      <c r="AV453" s="121">
        <v>137.92775030049762</v>
      </c>
      <c r="AW453" s="121">
        <v>136.68886579582443</v>
      </c>
      <c r="AX453" s="121">
        <v>136.37784700905914</v>
      </c>
      <c r="AY453" s="121">
        <v>135.40087118257205</v>
      </c>
      <c r="AZ453" s="121">
        <v>135.40681931193717</v>
      </c>
    </row>
    <row r="454" spans="1:52" ht="12" customHeight="1" x14ac:dyDescent="0.45">
      <c r="A454" s="122" t="s">
        <v>87</v>
      </c>
      <c r="B454" s="123">
        <v>0</v>
      </c>
      <c r="C454" s="123">
        <v>0</v>
      </c>
      <c r="D454" s="123">
        <v>0</v>
      </c>
      <c r="E454" s="123">
        <v>0</v>
      </c>
      <c r="F454" s="123">
        <v>0</v>
      </c>
      <c r="G454" s="123">
        <v>0</v>
      </c>
      <c r="H454" s="123">
        <v>0</v>
      </c>
      <c r="I454" s="123">
        <v>0</v>
      </c>
      <c r="J454" s="123">
        <v>0</v>
      </c>
      <c r="K454" s="123">
        <v>0</v>
      </c>
      <c r="L454" s="123">
        <v>0</v>
      </c>
      <c r="M454" s="123">
        <v>0</v>
      </c>
      <c r="N454" s="123">
        <v>0</v>
      </c>
      <c r="O454" s="123">
        <v>0.39429388003389926</v>
      </c>
      <c r="P454" s="123">
        <v>0.67964149553104336</v>
      </c>
      <c r="Q454" s="123">
        <v>0.94074501408410827</v>
      </c>
      <c r="R454" s="123">
        <v>0.80417717126360555</v>
      </c>
      <c r="S454" s="123">
        <v>1.045277599740088</v>
      </c>
      <c r="T454" s="123">
        <v>3.1825081589301689</v>
      </c>
      <c r="U454" s="123">
        <v>5.1267361475169144</v>
      </c>
      <c r="V454" s="123">
        <v>6.3298838289931725</v>
      </c>
      <c r="W454" s="123">
        <v>5.726839838647261</v>
      </c>
      <c r="X454" s="123">
        <v>7.8740592798909343</v>
      </c>
      <c r="Y454" s="123">
        <v>8.4609632999430548</v>
      </c>
      <c r="Z454" s="123">
        <v>8.4280972875582574</v>
      </c>
      <c r="AA454" s="123">
        <v>7.5910718586823043</v>
      </c>
      <c r="AB454" s="123">
        <v>6.8379932215951555</v>
      </c>
      <c r="AC454" s="123">
        <v>6.7840349039215173</v>
      </c>
      <c r="AD454" s="123">
        <v>6.656899883394841</v>
      </c>
      <c r="AE454" s="123">
        <v>8.1543269917529102</v>
      </c>
      <c r="AF454" s="123">
        <v>9.6148490557777908</v>
      </c>
      <c r="AG454" s="123">
        <v>9.2329021387686812</v>
      </c>
      <c r="AH454" s="123">
        <v>12.347452134962772</v>
      </c>
      <c r="AI454" s="123">
        <v>14.24410686936673</v>
      </c>
      <c r="AJ454" s="123">
        <v>17.072277000688466</v>
      </c>
      <c r="AK454" s="123">
        <v>18.49405361231284</v>
      </c>
      <c r="AL454" s="123">
        <v>18.310324873540054</v>
      </c>
      <c r="AM454" s="123">
        <v>20.141232163580995</v>
      </c>
      <c r="AN454" s="123">
        <v>21.43129141022699</v>
      </c>
      <c r="AO454" s="123">
        <v>21.830023141733342</v>
      </c>
      <c r="AP454" s="123">
        <v>22.622201509807944</v>
      </c>
      <c r="AQ454" s="123">
        <v>22.231727696064389</v>
      </c>
      <c r="AR454" s="123">
        <v>22.457868270305802</v>
      </c>
      <c r="AS454" s="123">
        <v>22.87160818178701</v>
      </c>
      <c r="AT454" s="123">
        <v>24.028525775097517</v>
      </c>
      <c r="AU454" s="123">
        <v>23.819063637997754</v>
      </c>
      <c r="AV454" s="123">
        <v>24.180339575592846</v>
      </c>
      <c r="AW454" s="123">
        <v>26.286243429545546</v>
      </c>
      <c r="AX454" s="123">
        <v>25.814868419491383</v>
      </c>
      <c r="AY454" s="123">
        <v>27.600103951672455</v>
      </c>
      <c r="AZ454" s="123">
        <v>28.731675633375655</v>
      </c>
    </row>
    <row r="455" spans="1:52" ht="12" customHeight="1" x14ac:dyDescent="0.45">
      <c r="A455" s="120" t="s">
        <v>88</v>
      </c>
      <c r="B455" s="121">
        <v>0</v>
      </c>
      <c r="C455" s="121">
        <v>0</v>
      </c>
      <c r="D455" s="121">
        <v>0</v>
      </c>
      <c r="E455" s="121">
        <v>0</v>
      </c>
      <c r="F455" s="121">
        <v>0</v>
      </c>
      <c r="G455" s="121">
        <v>0</v>
      </c>
      <c r="H455" s="121">
        <v>0</v>
      </c>
      <c r="I455" s="121">
        <v>0</v>
      </c>
      <c r="J455" s="121">
        <v>0</v>
      </c>
      <c r="K455" s="121">
        <v>0</v>
      </c>
      <c r="L455" s="121">
        <v>0</v>
      </c>
      <c r="M455" s="121">
        <v>0</v>
      </c>
      <c r="N455" s="121">
        <v>0</v>
      </c>
      <c r="O455" s="121">
        <v>0.39429388003389926</v>
      </c>
      <c r="P455" s="121">
        <v>0.67964149553104336</v>
      </c>
      <c r="Q455" s="121">
        <v>0.94074501408410827</v>
      </c>
      <c r="R455" s="121">
        <v>0.80417717126360555</v>
      </c>
      <c r="S455" s="121">
        <v>1.045277599740088</v>
      </c>
      <c r="T455" s="121">
        <v>3.1825081589301689</v>
      </c>
      <c r="U455" s="121">
        <v>5.1267361475169144</v>
      </c>
      <c r="V455" s="121">
        <v>6.3298838289931725</v>
      </c>
      <c r="W455" s="121">
        <v>5.726839838647261</v>
      </c>
      <c r="X455" s="121">
        <v>7.8740592798909343</v>
      </c>
      <c r="Y455" s="121">
        <v>8.4609632999430548</v>
      </c>
      <c r="Z455" s="121">
        <v>8.4280972875582574</v>
      </c>
      <c r="AA455" s="121">
        <v>7.5910718586823043</v>
      </c>
      <c r="AB455" s="121">
        <v>6.8379932215951555</v>
      </c>
      <c r="AC455" s="121">
        <v>6.7840349039215173</v>
      </c>
      <c r="AD455" s="121">
        <v>6.656899883394841</v>
      </c>
      <c r="AE455" s="121">
        <v>8.1543269917529102</v>
      </c>
      <c r="AF455" s="121">
        <v>9.6148490557777908</v>
      </c>
      <c r="AG455" s="121">
        <v>9.2329021387686812</v>
      </c>
      <c r="AH455" s="121">
        <v>12.347452134962772</v>
      </c>
      <c r="AI455" s="121">
        <v>14.24410686936673</v>
      </c>
      <c r="AJ455" s="121">
        <v>17.072277000688466</v>
      </c>
      <c r="AK455" s="121">
        <v>18.49405361231284</v>
      </c>
      <c r="AL455" s="121">
        <v>18.310324873540054</v>
      </c>
      <c r="AM455" s="121">
        <v>20.141232163580995</v>
      </c>
      <c r="AN455" s="121">
        <v>21.43129141022699</v>
      </c>
      <c r="AO455" s="121">
        <v>21.830023141733342</v>
      </c>
      <c r="AP455" s="121">
        <v>22.622201509807944</v>
      </c>
      <c r="AQ455" s="121">
        <v>22.231727696064389</v>
      </c>
      <c r="AR455" s="121">
        <v>22.457868270305802</v>
      </c>
      <c r="AS455" s="121">
        <v>22.87160818178701</v>
      </c>
      <c r="AT455" s="121">
        <v>24.028525775097517</v>
      </c>
      <c r="AU455" s="121">
        <v>23.819063637997754</v>
      </c>
      <c r="AV455" s="121">
        <v>24.180339575592846</v>
      </c>
      <c r="AW455" s="121">
        <v>26.286243429545546</v>
      </c>
      <c r="AX455" s="121">
        <v>25.814868419491383</v>
      </c>
      <c r="AY455" s="121">
        <v>27.600103951672455</v>
      </c>
      <c r="AZ455" s="121">
        <v>28.731675633375655</v>
      </c>
    </row>
    <row r="456" spans="1:52" ht="12" customHeight="1" x14ac:dyDescent="0.45">
      <c r="A456" s="120" t="s">
        <v>89</v>
      </c>
      <c r="B456" s="121">
        <v>0</v>
      </c>
      <c r="C456" s="121">
        <v>0</v>
      </c>
      <c r="D456" s="121">
        <v>0</v>
      </c>
      <c r="E456" s="121">
        <v>0</v>
      </c>
      <c r="F456" s="121">
        <v>0</v>
      </c>
      <c r="G456" s="121">
        <v>0</v>
      </c>
      <c r="H456" s="121">
        <v>0</v>
      </c>
      <c r="I456" s="121">
        <v>0</v>
      </c>
      <c r="J456" s="121">
        <v>0</v>
      </c>
      <c r="K456" s="121">
        <v>0</v>
      </c>
      <c r="L456" s="121">
        <v>0</v>
      </c>
      <c r="M456" s="121">
        <v>0</v>
      </c>
      <c r="N456" s="121">
        <v>0</v>
      </c>
      <c r="O456" s="121">
        <v>0</v>
      </c>
      <c r="P456" s="121">
        <v>0</v>
      </c>
      <c r="Q456" s="121">
        <v>0</v>
      </c>
      <c r="R456" s="121">
        <v>0</v>
      </c>
      <c r="S456" s="121">
        <v>0</v>
      </c>
      <c r="T456" s="121">
        <v>0</v>
      </c>
      <c r="U456" s="121">
        <v>0</v>
      </c>
      <c r="V456" s="121">
        <v>0</v>
      </c>
      <c r="W456" s="121">
        <v>0</v>
      </c>
      <c r="X456" s="121">
        <v>0</v>
      </c>
      <c r="Y456" s="121">
        <v>0</v>
      </c>
      <c r="Z456" s="121">
        <v>0</v>
      </c>
      <c r="AA456" s="121">
        <v>0</v>
      </c>
      <c r="AB456" s="121">
        <v>0</v>
      </c>
      <c r="AC456" s="121">
        <v>0</v>
      </c>
      <c r="AD456" s="121">
        <v>0</v>
      </c>
      <c r="AE456" s="121">
        <v>0</v>
      </c>
      <c r="AF456" s="121">
        <v>0</v>
      </c>
      <c r="AG456" s="121">
        <v>0</v>
      </c>
      <c r="AH456" s="121">
        <v>0</v>
      </c>
      <c r="AI456" s="121">
        <v>0</v>
      </c>
      <c r="AJ456" s="121">
        <v>0</v>
      </c>
      <c r="AK456" s="121">
        <v>0</v>
      </c>
      <c r="AL456" s="121">
        <v>0</v>
      </c>
      <c r="AM456" s="121">
        <v>0</v>
      </c>
      <c r="AN456" s="121">
        <v>0</v>
      </c>
      <c r="AO456" s="121">
        <v>0</v>
      </c>
      <c r="AP456" s="121">
        <v>0</v>
      </c>
      <c r="AQ456" s="121">
        <v>0</v>
      </c>
      <c r="AR456" s="121">
        <v>0</v>
      </c>
      <c r="AS456" s="121">
        <v>0</v>
      </c>
      <c r="AT456" s="121">
        <v>0</v>
      </c>
      <c r="AU456" s="121">
        <v>0</v>
      </c>
      <c r="AV456" s="121">
        <v>0</v>
      </c>
      <c r="AW456" s="121">
        <v>0</v>
      </c>
      <c r="AX456" s="121">
        <v>0</v>
      </c>
      <c r="AY456" s="121">
        <v>0</v>
      </c>
      <c r="AZ456" s="121">
        <v>0</v>
      </c>
    </row>
    <row r="457" spans="1:52" ht="12" customHeight="1" x14ac:dyDescent="0.45">
      <c r="A457" s="124" t="s">
        <v>90</v>
      </c>
      <c r="B457" s="125">
        <v>0</v>
      </c>
      <c r="C457" s="125">
        <v>0</v>
      </c>
      <c r="D457" s="125">
        <v>0</v>
      </c>
      <c r="E457" s="125">
        <v>0</v>
      </c>
      <c r="F457" s="125">
        <v>0</v>
      </c>
      <c r="G457" s="125">
        <v>0</v>
      </c>
      <c r="H457" s="125">
        <v>0</v>
      </c>
      <c r="I457" s="125">
        <v>0</v>
      </c>
      <c r="J457" s="125">
        <v>0</v>
      </c>
      <c r="K457" s="125">
        <v>0</v>
      </c>
      <c r="L457" s="125">
        <v>0</v>
      </c>
      <c r="M457" s="125">
        <v>0</v>
      </c>
      <c r="N457" s="125">
        <v>0</v>
      </c>
      <c r="O457" s="125">
        <v>0</v>
      </c>
      <c r="P457" s="125">
        <v>0</v>
      </c>
      <c r="Q457" s="125">
        <v>0</v>
      </c>
      <c r="R457" s="125">
        <v>0</v>
      </c>
      <c r="S457" s="125">
        <v>0</v>
      </c>
      <c r="T457" s="125">
        <v>0</v>
      </c>
      <c r="U457" s="125">
        <v>0</v>
      </c>
      <c r="V457" s="125">
        <v>0</v>
      </c>
      <c r="W457" s="125">
        <v>0</v>
      </c>
      <c r="X457" s="125">
        <v>0</v>
      </c>
      <c r="Y457" s="125">
        <v>0</v>
      </c>
      <c r="Z457" s="125">
        <v>0</v>
      </c>
      <c r="AA457" s="125">
        <v>0</v>
      </c>
      <c r="AB457" s="125">
        <v>0</v>
      </c>
      <c r="AC457" s="125">
        <v>0</v>
      </c>
      <c r="AD457" s="125">
        <v>0</v>
      </c>
      <c r="AE457" s="125">
        <v>0</v>
      </c>
      <c r="AF457" s="125">
        <v>0</v>
      </c>
      <c r="AG457" s="125">
        <v>0</v>
      </c>
      <c r="AH457" s="125">
        <v>0</v>
      </c>
      <c r="AI457" s="125">
        <v>0</v>
      </c>
      <c r="AJ457" s="125">
        <v>0</v>
      </c>
      <c r="AK457" s="125">
        <v>0</v>
      </c>
      <c r="AL457" s="125">
        <v>0</v>
      </c>
      <c r="AM457" s="125">
        <v>0</v>
      </c>
      <c r="AN457" s="125">
        <v>0</v>
      </c>
      <c r="AO457" s="125">
        <v>0</v>
      </c>
      <c r="AP457" s="125">
        <v>0</v>
      </c>
      <c r="AQ457" s="125">
        <v>0</v>
      </c>
      <c r="AR457" s="125">
        <v>0</v>
      </c>
      <c r="AS457" s="125">
        <v>0</v>
      </c>
      <c r="AT457" s="125">
        <v>0</v>
      </c>
      <c r="AU457" s="125">
        <v>0</v>
      </c>
      <c r="AV457" s="125">
        <v>0</v>
      </c>
      <c r="AW457" s="125">
        <v>0</v>
      </c>
      <c r="AX457" s="125">
        <v>0</v>
      </c>
      <c r="AY457" s="125">
        <v>0</v>
      </c>
      <c r="AZ457" s="125">
        <v>0</v>
      </c>
    </row>
    <row r="458" spans="1:52" ht="12" customHeight="1" x14ac:dyDescent="0.45">
      <c r="A458" s="139" t="s">
        <v>91</v>
      </c>
      <c r="B458" s="137">
        <v>555.92338351131446</v>
      </c>
      <c r="C458" s="137">
        <v>566.58513768900332</v>
      </c>
      <c r="D458" s="137">
        <v>527.94345606392756</v>
      </c>
      <c r="E458" s="137">
        <v>527.58811444716264</v>
      </c>
      <c r="F458" s="137">
        <v>534.44734675116933</v>
      </c>
      <c r="G458" s="137">
        <v>586.6456555825747</v>
      </c>
      <c r="H458" s="137">
        <v>676.40132695581485</v>
      </c>
      <c r="I458" s="137">
        <v>668.32103287516713</v>
      </c>
      <c r="J458" s="137">
        <v>756.79154506048337</v>
      </c>
      <c r="K458" s="137">
        <v>691.04159342602713</v>
      </c>
      <c r="L458" s="137">
        <v>690.20220040440188</v>
      </c>
      <c r="M458" s="137">
        <v>737.41010450784609</v>
      </c>
      <c r="N458" s="137">
        <v>782.33752629706271</v>
      </c>
      <c r="O458" s="137">
        <v>787.17451535120301</v>
      </c>
      <c r="P458" s="137">
        <v>747.96270792515759</v>
      </c>
      <c r="Q458" s="137">
        <v>715.40803161825806</v>
      </c>
      <c r="R458" s="137">
        <v>638.52657478934213</v>
      </c>
      <c r="S458" s="137">
        <v>638.31747764603494</v>
      </c>
      <c r="T458" s="137">
        <v>658.3920886702831</v>
      </c>
      <c r="U458" s="137">
        <v>697.18150291910513</v>
      </c>
      <c r="V458" s="137">
        <v>731.40927143077511</v>
      </c>
      <c r="W458" s="137">
        <v>748.04355446055933</v>
      </c>
      <c r="X458" s="137">
        <v>758.36500124206555</v>
      </c>
      <c r="Y458" s="137">
        <v>785.0918279480187</v>
      </c>
      <c r="Z458" s="137">
        <v>781.97348275757042</v>
      </c>
      <c r="AA458" s="137">
        <v>792.92681821898293</v>
      </c>
      <c r="AB458" s="137">
        <v>790.73855937020573</v>
      </c>
      <c r="AC458" s="137">
        <v>793.25230080121128</v>
      </c>
      <c r="AD458" s="137">
        <v>797.75573009926268</v>
      </c>
      <c r="AE458" s="137">
        <v>801.65725079355332</v>
      </c>
      <c r="AF458" s="137">
        <v>813.31961957152191</v>
      </c>
      <c r="AG458" s="137">
        <v>820.89932866566232</v>
      </c>
      <c r="AH458" s="137">
        <v>821.70831867620484</v>
      </c>
      <c r="AI458" s="137">
        <v>830.68880155591432</v>
      </c>
      <c r="AJ458" s="137">
        <v>844.96364488880761</v>
      </c>
      <c r="AK458" s="137">
        <v>857.65134708300945</v>
      </c>
      <c r="AL458" s="137">
        <v>866.31233150643652</v>
      </c>
      <c r="AM458" s="137">
        <v>873.78645263746375</v>
      </c>
      <c r="AN458" s="137">
        <v>884.60102562572877</v>
      </c>
      <c r="AO458" s="137">
        <v>897.77109595600371</v>
      </c>
      <c r="AP458" s="137">
        <v>899.69409984379195</v>
      </c>
      <c r="AQ458" s="137">
        <v>897.22024899443818</v>
      </c>
      <c r="AR458" s="137">
        <v>901.33233717159897</v>
      </c>
      <c r="AS458" s="137">
        <v>905.07682744690021</v>
      </c>
      <c r="AT458" s="137">
        <v>908.75451464839443</v>
      </c>
      <c r="AU458" s="137">
        <v>907.90336194326937</v>
      </c>
      <c r="AV458" s="137">
        <v>908.304094288898</v>
      </c>
      <c r="AW458" s="137">
        <v>911.14777786481375</v>
      </c>
      <c r="AX458" s="137">
        <v>914.72242516912058</v>
      </c>
      <c r="AY458" s="137">
        <v>918.39940543980629</v>
      </c>
      <c r="AZ458" s="137">
        <v>928.02747818643479</v>
      </c>
    </row>
  </sheetData>
  <pageMargins left="0.39370078740157483" right="0.39370078740157483" top="0.75196850393700787" bottom="0.39370078740157483" header="0.31496062992125984" footer="0.31496062992125984"/>
  <pageSetup paperSize="9" scale="28" fitToHeight="0" orientation="landscape" horizontalDpi="1200" verticalDpi="1200"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Z519"/>
  <sheetViews>
    <sheetView showGridLines="0" zoomScaleNormal="100" workbookViewId="0">
      <pane xSplit="1" ySplit="1" topLeftCell="H31" activePane="bottomRight" state="frozen"/>
      <selection activeCell="B2" sqref="B2"/>
      <selection pane="topRight" activeCell="B2" sqref="B2"/>
      <selection pane="bottomLeft" activeCell="B2" sqref="B2"/>
      <selection pane="bottomRight" activeCell="AP34" sqref="AP34"/>
    </sheetView>
  </sheetViews>
  <sheetFormatPr defaultColWidth="9.1328125" defaultRowHeight="12" customHeight="1" x14ac:dyDescent="0.45"/>
  <cols>
    <col min="1" max="1" width="50.73046875" style="133" customWidth="1"/>
    <col min="2" max="52" width="8.73046875" style="134" customWidth="1"/>
    <col min="53" max="16384" width="9.1328125" style="133"/>
  </cols>
  <sheetData>
    <row r="1" spans="1:52" ht="12" customHeight="1" x14ac:dyDescent="0.45">
      <c r="A1" s="23" t="s">
        <v>170</v>
      </c>
      <c r="B1" s="24">
        <v>2000</v>
      </c>
      <c r="C1" s="24">
        <v>2001</v>
      </c>
      <c r="D1" s="24">
        <v>2002</v>
      </c>
      <c r="E1" s="24">
        <v>2003</v>
      </c>
      <c r="F1" s="24">
        <v>2004</v>
      </c>
      <c r="G1" s="24">
        <v>2005</v>
      </c>
      <c r="H1" s="24">
        <v>2006</v>
      </c>
      <c r="I1" s="24">
        <v>2007</v>
      </c>
      <c r="J1" s="24">
        <v>2008</v>
      </c>
      <c r="K1" s="24">
        <v>2009</v>
      </c>
      <c r="L1" s="24">
        <v>2010</v>
      </c>
      <c r="M1" s="24">
        <v>2011</v>
      </c>
      <c r="N1" s="24">
        <v>2012</v>
      </c>
      <c r="O1" s="24">
        <v>2013</v>
      </c>
      <c r="P1" s="24">
        <v>2014</v>
      </c>
      <c r="Q1" s="24">
        <v>2015</v>
      </c>
      <c r="R1" s="24">
        <v>2016</v>
      </c>
      <c r="S1" s="24">
        <v>2017</v>
      </c>
      <c r="T1" s="24">
        <v>2018</v>
      </c>
      <c r="U1" s="24">
        <v>2019</v>
      </c>
      <c r="V1" s="24">
        <v>2020</v>
      </c>
      <c r="W1" s="24">
        <v>2021</v>
      </c>
      <c r="X1" s="24">
        <v>2022</v>
      </c>
      <c r="Y1" s="24">
        <v>2023</v>
      </c>
      <c r="Z1" s="24">
        <v>2024</v>
      </c>
      <c r="AA1" s="24">
        <v>2025</v>
      </c>
      <c r="AB1" s="24">
        <v>2026</v>
      </c>
      <c r="AC1" s="24">
        <v>2027</v>
      </c>
      <c r="AD1" s="24">
        <v>2028</v>
      </c>
      <c r="AE1" s="24">
        <v>2029</v>
      </c>
      <c r="AF1" s="24">
        <v>2030</v>
      </c>
      <c r="AG1" s="24">
        <v>2031</v>
      </c>
      <c r="AH1" s="24">
        <v>2032</v>
      </c>
      <c r="AI1" s="24">
        <v>2033</v>
      </c>
      <c r="AJ1" s="24">
        <v>2034</v>
      </c>
      <c r="AK1" s="24">
        <v>2035</v>
      </c>
      <c r="AL1" s="24">
        <v>2036</v>
      </c>
      <c r="AM1" s="24">
        <v>2037</v>
      </c>
      <c r="AN1" s="24">
        <v>2038</v>
      </c>
      <c r="AO1" s="24">
        <v>2039</v>
      </c>
      <c r="AP1" s="24">
        <v>2040</v>
      </c>
      <c r="AQ1" s="24">
        <v>2041</v>
      </c>
      <c r="AR1" s="24">
        <v>2042</v>
      </c>
      <c r="AS1" s="24">
        <v>2043</v>
      </c>
      <c r="AT1" s="24">
        <v>2044</v>
      </c>
      <c r="AU1" s="24">
        <v>2045</v>
      </c>
      <c r="AV1" s="24">
        <v>2046</v>
      </c>
      <c r="AW1" s="24">
        <v>2047</v>
      </c>
      <c r="AX1" s="24">
        <v>2048</v>
      </c>
      <c r="AY1" s="24">
        <v>2049</v>
      </c>
      <c r="AZ1" s="24">
        <v>2050</v>
      </c>
    </row>
    <row r="2" spans="1:52" ht="12" customHeight="1" x14ac:dyDescent="0.45">
      <c r="A2" s="173"/>
      <c r="B2" s="174"/>
      <c r="C2" s="174"/>
      <c r="D2" s="174"/>
      <c r="E2" s="174"/>
      <c r="F2" s="174"/>
      <c r="G2" s="174"/>
      <c r="H2" s="174"/>
      <c r="I2" s="174"/>
      <c r="J2" s="174"/>
      <c r="K2" s="174"/>
      <c r="L2" s="174"/>
      <c r="M2" s="174"/>
      <c r="N2" s="174"/>
      <c r="O2" s="174"/>
      <c r="P2" s="174"/>
      <c r="Q2" s="174"/>
      <c r="R2" s="174"/>
      <c r="S2" s="174"/>
      <c r="T2" s="174"/>
      <c r="U2" s="174"/>
      <c r="V2" s="174"/>
      <c r="W2" s="174"/>
      <c r="X2" s="174"/>
      <c r="Y2" s="174"/>
      <c r="Z2" s="174"/>
      <c r="AA2" s="174"/>
      <c r="AB2" s="174"/>
      <c r="AC2" s="174"/>
      <c r="AD2" s="174"/>
      <c r="AE2" s="174"/>
      <c r="AF2" s="174"/>
      <c r="AG2" s="174"/>
      <c r="AH2" s="174"/>
      <c r="AI2" s="174"/>
      <c r="AJ2" s="174"/>
      <c r="AK2" s="174"/>
      <c r="AL2" s="174"/>
      <c r="AM2" s="174"/>
      <c r="AN2" s="174"/>
      <c r="AO2" s="174"/>
      <c r="AP2" s="174"/>
      <c r="AQ2" s="174"/>
      <c r="AR2" s="174"/>
      <c r="AS2" s="174"/>
      <c r="AT2" s="174"/>
      <c r="AU2" s="174"/>
      <c r="AV2" s="174"/>
      <c r="AW2" s="174"/>
      <c r="AX2" s="174"/>
      <c r="AY2" s="174"/>
      <c r="AZ2" s="174"/>
    </row>
    <row r="3" spans="1:52" ht="12" customHeight="1" x14ac:dyDescent="0.45">
      <c r="A3" s="138" t="s">
        <v>10</v>
      </c>
      <c r="B3" s="28">
        <v>205632.54052442004</v>
      </c>
      <c r="C3" s="28">
        <v>213239.87361063279</v>
      </c>
      <c r="D3" s="28">
        <v>217881.38503619836</v>
      </c>
      <c r="E3" s="28">
        <v>214688.49135853886</v>
      </c>
      <c r="F3" s="28">
        <v>209043.59901123479</v>
      </c>
      <c r="G3" s="28">
        <v>214187.04664683438</v>
      </c>
      <c r="H3" s="28">
        <v>217361.22266986308</v>
      </c>
      <c r="I3" s="28">
        <v>222050.06519816216</v>
      </c>
      <c r="J3" s="28">
        <v>221181.86982197239</v>
      </c>
      <c r="K3" s="28">
        <v>211040.89490886909</v>
      </c>
      <c r="L3" s="28">
        <v>224217.79885043445</v>
      </c>
      <c r="M3" s="28">
        <v>227175.50214538618</v>
      </c>
      <c r="N3" s="28">
        <v>223424.00917680658</v>
      </c>
      <c r="O3" s="28">
        <v>221788.34906461631</v>
      </c>
      <c r="P3" s="28">
        <v>227411.95593795786</v>
      </c>
      <c r="Q3" s="28">
        <v>240638.97897833015</v>
      </c>
      <c r="R3" s="28">
        <v>246306.42248857266</v>
      </c>
      <c r="S3" s="28">
        <v>251608.99452653792</v>
      </c>
      <c r="T3" s="28">
        <v>256963.94641120743</v>
      </c>
      <c r="U3" s="28">
        <v>261476.37225982465</v>
      </c>
      <c r="V3" s="28">
        <v>265396.98375387408</v>
      </c>
      <c r="W3" s="28">
        <v>268847.82524389873</v>
      </c>
      <c r="X3" s="28">
        <v>272012.92183046561</v>
      </c>
      <c r="Y3" s="28">
        <v>275006.40346409671</v>
      </c>
      <c r="Z3" s="28">
        <v>277860.36008280003</v>
      </c>
      <c r="AA3" s="28">
        <v>280663.99555887911</v>
      </c>
      <c r="AB3" s="28">
        <v>283627.56564599264</v>
      </c>
      <c r="AC3" s="28">
        <v>286726.93511463015</v>
      </c>
      <c r="AD3" s="28">
        <v>289949.28963041224</v>
      </c>
      <c r="AE3" s="28">
        <v>293254.61363074405</v>
      </c>
      <c r="AF3" s="28">
        <v>296618.6025277382</v>
      </c>
      <c r="AG3" s="28">
        <v>300043.14485417731</v>
      </c>
      <c r="AH3" s="28">
        <v>303550.79669353896</v>
      </c>
      <c r="AI3" s="28">
        <v>307164.39823749359</v>
      </c>
      <c r="AJ3" s="28">
        <v>310875.66429506865</v>
      </c>
      <c r="AK3" s="28">
        <v>314684.36686921027</v>
      </c>
      <c r="AL3" s="28">
        <v>318634.82082733896</v>
      </c>
      <c r="AM3" s="28">
        <v>322733.7179954435</v>
      </c>
      <c r="AN3" s="28">
        <v>326967.93198274681</v>
      </c>
      <c r="AO3" s="28">
        <v>331345.23277970892</v>
      </c>
      <c r="AP3" s="28">
        <v>335894.38637274294</v>
      </c>
      <c r="AQ3" s="28">
        <v>340615.27843055583</v>
      </c>
      <c r="AR3" s="28">
        <v>345496.26428693079</v>
      </c>
      <c r="AS3" s="28">
        <v>350543.62912807171</v>
      </c>
      <c r="AT3" s="28">
        <v>355763.33315448702</v>
      </c>
      <c r="AU3" s="28">
        <v>361204.98605885037</v>
      </c>
      <c r="AV3" s="28">
        <v>366822.06953095971</v>
      </c>
      <c r="AW3" s="28">
        <v>372591.73299443716</v>
      </c>
      <c r="AX3" s="28">
        <v>378468.30198526825</v>
      </c>
      <c r="AY3" s="28">
        <v>384441.48280808469</v>
      </c>
      <c r="AZ3" s="28">
        <v>390507.93869324506</v>
      </c>
    </row>
    <row r="4" spans="1:52" ht="12" customHeight="1" x14ac:dyDescent="0.45">
      <c r="A4" s="194" t="s">
        <v>171</v>
      </c>
      <c r="B4" s="195">
        <v>128853.21364789407</v>
      </c>
      <c r="C4" s="195">
        <v>127152.54998059093</v>
      </c>
      <c r="D4" s="195">
        <v>125836.90894096345</v>
      </c>
      <c r="E4" s="195">
        <v>122714.9660732029</v>
      </c>
      <c r="F4" s="195">
        <v>122054.08286666661</v>
      </c>
      <c r="G4" s="195">
        <v>124609.13915797253</v>
      </c>
      <c r="H4" s="195">
        <v>124945.57726897678</v>
      </c>
      <c r="I4" s="195">
        <v>128110.91889999153</v>
      </c>
      <c r="J4" s="195">
        <v>123589.36277917406</v>
      </c>
      <c r="K4" s="195">
        <v>111092.62096847818</v>
      </c>
      <c r="L4" s="195">
        <v>122522.72842367568</v>
      </c>
      <c r="M4" s="195">
        <v>125874.92942309851</v>
      </c>
      <c r="N4" s="195">
        <v>124630.86511017264</v>
      </c>
      <c r="O4" s="195">
        <v>123722.45927620603</v>
      </c>
      <c r="P4" s="195">
        <v>127512.13192906851</v>
      </c>
      <c r="Q4" s="195">
        <v>139298.75165501281</v>
      </c>
      <c r="R4" s="195">
        <v>142139.74917249405</v>
      </c>
      <c r="S4" s="195">
        <v>145493.00386979413</v>
      </c>
      <c r="T4" s="195">
        <v>149015.14934937941</v>
      </c>
      <c r="U4" s="195">
        <v>151934.02558488809</v>
      </c>
      <c r="V4" s="195">
        <v>154418.97418656541</v>
      </c>
      <c r="W4" s="195">
        <v>156551.80502014677</v>
      </c>
      <c r="X4" s="195">
        <v>158508.44282785547</v>
      </c>
      <c r="Y4" s="195">
        <v>160343.08263339795</v>
      </c>
      <c r="Z4" s="195">
        <v>162074.7262839764</v>
      </c>
      <c r="AA4" s="195">
        <v>163752.4931019957</v>
      </c>
      <c r="AB4" s="195">
        <v>165483.56252622753</v>
      </c>
      <c r="AC4" s="195">
        <v>167253.91678211751</v>
      </c>
      <c r="AD4" s="195">
        <v>169063.25326051263</v>
      </c>
      <c r="AE4" s="195">
        <v>170896.56326065338</v>
      </c>
      <c r="AF4" s="195">
        <v>172744.62098732323</v>
      </c>
      <c r="AG4" s="195">
        <v>174615.00621743931</v>
      </c>
      <c r="AH4" s="195">
        <v>176515.68360688555</v>
      </c>
      <c r="AI4" s="195">
        <v>178458.99021095259</v>
      </c>
      <c r="AJ4" s="195">
        <v>180443.49234302112</v>
      </c>
      <c r="AK4" s="195">
        <v>182465.73270068635</v>
      </c>
      <c r="AL4" s="195">
        <v>184553.49256957162</v>
      </c>
      <c r="AM4" s="195">
        <v>186716.27283826016</v>
      </c>
      <c r="AN4" s="195">
        <v>188946.55569319375</v>
      </c>
      <c r="AO4" s="195">
        <v>191246.2438321322</v>
      </c>
      <c r="AP4" s="195">
        <v>193635.99627156893</v>
      </c>
      <c r="AQ4" s="195">
        <v>196105.44589679223</v>
      </c>
      <c r="AR4" s="195">
        <v>198646.26514173255</v>
      </c>
      <c r="AS4" s="195">
        <v>201263.71059944702</v>
      </c>
      <c r="AT4" s="195">
        <v>203962.56951257214</v>
      </c>
      <c r="AU4" s="195">
        <v>206770.35836820566</v>
      </c>
      <c r="AV4" s="195">
        <v>209658.26190330402</v>
      </c>
      <c r="AW4" s="195">
        <v>212611.23427447525</v>
      </c>
      <c r="AX4" s="195">
        <v>215608.38477966271</v>
      </c>
      <c r="AY4" s="195">
        <v>218647.28228464519</v>
      </c>
      <c r="AZ4" s="195">
        <v>221731.42794520245</v>
      </c>
    </row>
    <row r="5" spans="1:52" ht="10.5" x14ac:dyDescent="0.45">
      <c r="A5" s="183" t="s">
        <v>172</v>
      </c>
      <c r="B5" s="176">
        <v>50401.755559824545</v>
      </c>
      <c r="C5" s="176">
        <v>51586.2092126672</v>
      </c>
      <c r="D5" s="176">
        <v>52364.96736730713</v>
      </c>
      <c r="E5" s="176">
        <v>52799.855375396139</v>
      </c>
      <c r="F5" s="176">
        <v>52638.151981918119</v>
      </c>
      <c r="G5" s="176">
        <v>53461.140366771258</v>
      </c>
      <c r="H5" s="176">
        <v>55299.801613106436</v>
      </c>
      <c r="I5" s="176">
        <v>57101.972978422593</v>
      </c>
      <c r="J5" s="176">
        <v>60192.189704274184</v>
      </c>
      <c r="K5" s="176">
        <v>53330.856255589359</v>
      </c>
      <c r="L5" s="176">
        <v>61328.200319073905</v>
      </c>
      <c r="M5" s="176">
        <v>62617.226736925368</v>
      </c>
      <c r="N5" s="176">
        <v>59988.588018839509</v>
      </c>
      <c r="O5" s="176">
        <v>58829.646363703978</v>
      </c>
      <c r="P5" s="176">
        <v>58557.114505622092</v>
      </c>
      <c r="Q5" s="176">
        <v>66380.739866064017</v>
      </c>
      <c r="R5" s="176">
        <v>68299.756659323437</v>
      </c>
      <c r="S5" s="176">
        <v>70140.34240169861</v>
      </c>
      <c r="T5" s="176">
        <v>71934.413780161398</v>
      </c>
      <c r="U5" s="176">
        <v>73320.616513350426</v>
      </c>
      <c r="V5" s="176">
        <v>74552.147269876543</v>
      </c>
      <c r="W5" s="176">
        <v>75603.022340060721</v>
      </c>
      <c r="X5" s="176">
        <v>76566.031359494678</v>
      </c>
      <c r="Y5" s="176">
        <v>77453.966674205236</v>
      </c>
      <c r="Z5" s="176">
        <v>78266.320414766131</v>
      </c>
      <c r="AA5" s="176">
        <v>79020.214644060528</v>
      </c>
      <c r="AB5" s="176">
        <v>79761.044799924915</v>
      </c>
      <c r="AC5" s="176">
        <v>80493.6854220854</v>
      </c>
      <c r="AD5" s="176">
        <v>81226.080758430791</v>
      </c>
      <c r="AE5" s="176">
        <v>81958.278888614906</v>
      </c>
      <c r="AF5" s="176">
        <v>82692.009259354789</v>
      </c>
      <c r="AG5" s="176">
        <v>83432.769595476915</v>
      </c>
      <c r="AH5" s="176">
        <v>84177.276986773984</v>
      </c>
      <c r="AI5" s="176">
        <v>84932.02890901803</v>
      </c>
      <c r="AJ5" s="176">
        <v>85699.839247882555</v>
      </c>
      <c r="AK5" s="176">
        <v>86479.407873390257</v>
      </c>
      <c r="AL5" s="176">
        <v>87283.45588900143</v>
      </c>
      <c r="AM5" s="176">
        <v>88118.168316429874</v>
      </c>
      <c r="AN5" s="176">
        <v>88979.890368371809</v>
      </c>
      <c r="AO5" s="176">
        <v>89867.493245341175</v>
      </c>
      <c r="AP5" s="176">
        <v>90791.748754757602</v>
      </c>
      <c r="AQ5" s="176">
        <v>91744.08634291972</v>
      </c>
      <c r="AR5" s="176">
        <v>92719.364425096021</v>
      </c>
      <c r="AS5" s="176">
        <v>93719.817458457153</v>
      </c>
      <c r="AT5" s="176">
        <v>94746.14191914571</v>
      </c>
      <c r="AU5" s="176">
        <v>95807.014983570087</v>
      </c>
      <c r="AV5" s="176">
        <v>96888.899143163144</v>
      </c>
      <c r="AW5" s="176">
        <v>97985.324910903728</v>
      </c>
      <c r="AX5" s="176">
        <v>99090.327808028116</v>
      </c>
      <c r="AY5" s="176">
        <v>100204.86895708671</v>
      </c>
      <c r="AZ5" s="176">
        <v>101334.66771254294</v>
      </c>
    </row>
    <row r="6" spans="1:52" ht="10.5" x14ac:dyDescent="0.45">
      <c r="A6" s="183" t="s">
        <v>173</v>
      </c>
      <c r="B6" s="176">
        <v>78451.458088069528</v>
      </c>
      <c r="C6" s="176">
        <v>75566.340767923743</v>
      </c>
      <c r="D6" s="176">
        <v>73471.94157365631</v>
      </c>
      <c r="E6" s="176">
        <v>69915.110697806755</v>
      </c>
      <c r="F6" s="176">
        <v>69415.930884748479</v>
      </c>
      <c r="G6" s="176">
        <v>71147.998791201273</v>
      </c>
      <c r="H6" s="176">
        <v>69645.77565587034</v>
      </c>
      <c r="I6" s="176">
        <v>71008.945921568942</v>
      </c>
      <c r="J6" s="176">
        <v>63397.173074899882</v>
      </c>
      <c r="K6" s="176">
        <v>57761.76471288882</v>
      </c>
      <c r="L6" s="176">
        <v>61194.528104601777</v>
      </c>
      <c r="M6" s="176">
        <v>63257.70268617315</v>
      </c>
      <c r="N6" s="176">
        <v>64642.277091333133</v>
      </c>
      <c r="O6" s="176">
        <v>64892.812912502057</v>
      </c>
      <c r="P6" s="176">
        <v>68955.017423446407</v>
      </c>
      <c r="Q6" s="176">
        <v>72918.011788948788</v>
      </c>
      <c r="R6" s="176">
        <v>73839.992513170626</v>
      </c>
      <c r="S6" s="176">
        <v>75352.66146809551</v>
      </c>
      <c r="T6" s="176">
        <v>77080.735569217999</v>
      </c>
      <c r="U6" s="176">
        <v>78613.409071537666</v>
      </c>
      <c r="V6" s="176">
        <v>79866.826916688864</v>
      </c>
      <c r="W6" s="176">
        <v>80948.782680086064</v>
      </c>
      <c r="X6" s="176">
        <v>81942.411468360777</v>
      </c>
      <c r="Y6" s="176">
        <v>82889.115959192713</v>
      </c>
      <c r="Z6" s="176">
        <v>83808.405869210255</v>
      </c>
      <c r="AA6" s="176">
        <v>84732.278457935172</v>
      </c>
      <c r="AB6" s="176">
        <v>85722.517726302613</v>
      </c>
      <c r="AC6" s="176">
        <v>86760.231360032092</v>
      </c>
      <c r="AD6" s="176">
        <v>87837.172502081841</v>
      </c>
      <c r="AE6" s="176">
        <v>88938.28437203847</v>
      </c>
      <c r="AF6" s="176">
        <v>90052.611727968426</v>
      </c>
      <c r="AG6" s="176">
        <v>91182.23662196238</v>
      </c>
      <c r="AH6" s="176">
        <v>92338.406620111564</v>
      </c>
      <c r="AI6" s="176">
        <v>93526.961301934556</v>
      </c>
      <c r="AJ6" s="176">
        <v>94743.653095138565</v>
      </c>
      <c r="AK6" s="176">
        <v>95986.324827296092</v>
      </c>
      <c r="AL6" s="176">
        <v>97270.036680570192</v>
      </c>
      <c r="AM6" s="176">
        <v>98598.104521830304</v>
      </c>
      <c r="AN6" s="176">
        <v>99966.665324821937</v>
      </c>
      <c r="AO6" s="176">
        <v>101378.75058679104</v>
      </c>
      <c r="AP6" s="176">
        <v>102844.24751681135</v>
      </c>
      <c r="AQ6" s="176">
        <v>104361.35955387251</v>
      </c>
      <c r="AR6" s="176">
        <v>105926.90071663653</v>
      </c>
      <c r="AS6" s="176">
        <v>107543.89314098988</v>
      </c>
      <c r="AT6" s="176">
        <v>109216.42759342642</v>
      </c>
      <c r="AU6" s="176">
        <v>110963.34338463556</v>
      </c>
      <c r="AV6" s="176">
        <v>112769.36276014088</v>
      </c>
      <c r="AW6" s="176">
        <v>114625.90936357154</v>
      </c>
      <c r="AX6" s="176">
        <v>116518.05697163458</v>
      </c>
      <c r="AY6" s="176">
        <v>118442.41332755848</v>
      </c>
      <c r="AZ6" s="176">
        <v>120396.76023265952</v>
      </c>
    </row>
    <row r="7" spans="1:52" ht="10.5" x14ac:dyDescent="0.45">
      <c r="A7" s="196" t="s">
        <v>174</v>
      </c>
      <c r="B7" s="197">
        <v>76779.326876525971</v>
      </c>
      <c r="C7" s="197">
        <v>86087.32363004185</v>
      </c>
      <c r="D7" s="197">
        <v>92044.476095234932</v>
      </c>
      <c r="E7" s="197">
        <v>91973.525285335942</v>
      </c>
      <c r="F7" s="197">
        <v>86989.516144568188</v>
      </c>
      <c r="G7" s="197">
        <v>89577.907488861849</v>
      </c>
      <c r="H7" s="197">
        <v>92415.645400886307</v>
      </c>
      <c r="I7" s="197">
        <v>93939.146298170614</v>
      </c>
      <c r="J7" s="197">
        <v>97592.50704279833</v>
      </c>
      <c r="K7" s="197">
        <v>99948.273940390907</v>
      </c>
      <c r="L7" s="197">
        <v>101695.07042675877</v>
      </c>
      <c r="M7" s="197">
        <v>101300.57272228767</v>
      </c>
      <c r="N7" s="197">
        <v>98793.144066633933</v>
      </c>
      <c r="O7" s="197">
        <v>98065.889788410263</v>
      </c>
      <c r="P7" s="197">
        <v>99899.824008889351</v>
      </c>
      <c r="Q7" s="197">
        <v>101340.22732331736</v>
      </c>
      <c r="R7" s="197">
        <v>104166.67331607862</v>
      </c>
      <c r="S7" s="197">
        <v>106115.99065674379</v>
      </c>
      <c r="T7" s="197">
        <v>107948.79706182804</v>
      </c>
      <c r="U7" s="197">
        <v>109542.34667493656</v>
      </c>
      <c r="V7" s="197">
        <v>110978.00956730868</v>
      </c>
      <c r="W7" s="197">
        <v>112296.02022375194</v>
      </c>
      <c r="X7" s="197">
        <v>113504.47900261014</v>
      </c>
      <c r="Y7" s="197">
        <v>114663.32083069875</v>
      </c>
      <c r="Z7" s="197">
        <v>115785.63379882362</v>
      </c>
      <c r="AA7" s="197">
        <v>116911.50245688338</v>
      </c>
      <c r="AB7" s="197">
        <v>118144.00311976508</v>
      </c>
      <c r="AC7" s="197">
        <v>119473.01833251267</v>
      </c>
      <c r="AD7" s="197">
        <v>120886.03636989958</v>
      </c>
      <c r="AE7" s="197">
        <v>122358.05037009064</v>
      </c>
      <c r="AF7" s="197">
        <v>123873.98154041494</v>
      </c>
      <c r="AG7" s="197">
        <v>125428.13863673799</v>
      </c>
      <c r="AH7" s="197">
        <v>127035.11308665339</v>
      </c>
      <c r="AI7" s="197">
        <v>128705.40802654099</v>
      </c>
      <c r="AJ7" s="197">
        <v>130432.17195204753</v>
      </c>
      <c r="AK7" s="197">
        <v>132218.63416852392</v>
      </c>
      <c r="AL7" s="197">
        <v>134081.32825776731</v>
      </c>
      <c r="AM7" s="197">
        <v>136017.44515718336</v>
      </c>
      <c r="AN7" s="197">
        <v>138021.3762895531</v>
      </c>
      <c r="AO7" s="197">
        <v>140098.98894757676</v>
      </c>
      <c r="AP7" s="197">
        <v>142258.39010117401</v>
      </c>
      <c r="AQ7" s="197">
        <v>144509.83253376363</v>
      </c>
      <c r="AR7" s="197">
        <v>146849.99914519826</v>
      </c>
      <c r="AS7" s="197">
        <v>149279.91852862466</v>
      </c>
      <c r="AT7" s="197">
        <v>151800.76364191488</v>
      </c>
      <c r="AU7" s="197">
        <v>154434.6276906447</v>
      </c>
      <c r="AV7" s="197">
        <v>157163.80762765565</v>
      </c>
      <c r="AW7" s="197">
        <v>159980.49871996191</v>
      </c>
      <c r="AX7" s="197">
        <v>162859.91720560551</v>
      </c>
      <c r="AY7" s="197">
        <v>165794.2005234395</v>
      </c>
      <c r="AZ7" s="197">
        <v>168776.51074804258</v>
      </c>
    </row>
    <row r="8" spans="1:52" ht="12" customHeight="1" x14ac:dyDescent="0.45">
      <c r="A8" s="177"/>
      <c r="B8" s="178"/>
      <c r="C8" s="178"/>
      <c r="D8" s="178"/>
      <c r="E8" s="178"/>
      <c r="F8" s="178"/>
      <c r="G8" s="178"/>
      <c r="H8" s="178"/>
      <c r="I8" s="178"/>
      <c r="J8" s="178"/>
      <c r="K8" s="178"/>
      <c r="L8" s="178"/>
      <c r="M8" s="178"/>
      <c r="N8" s="178"/>
      <c r="O8" s="178"/>
      <c r="P8" s="178"/>
      <c r="Q8" s="178"/>
      <c r="R8" s="178"/>
      <c r="S8" s="178"/>
      <c r="T8" s="178"/>
      <c r="U8" s="178"/>
      <c r="V8" s="178"/>
      <c r="W8" s="178"/>
      <c r="X8" s="178"/>
      <c r="Y8" s="178"/>
      <c r="Z8" s="178"/>
      <c r="AA8" s="178"/>
      <c r="AB8" s="178"/>
      <c r="AC8" s="178"/>
      <c r="AD8" s="178"/>
      <c r="AE8" s="178"/>
      <c r="AF8" s="178"/>
      <c r="AG8" s="178"/>
      <c r="AH8" s="178"/>
      <c r="AI8" s="178"/>
      <c r="AJ8" s="178"/>
      <c r="AK8" s="178"/>
      <c r="AL8" s="178"/>
      <c r="AM8" s="178"/>
      <c r="AN8" s="178"/>
      <c r="AO8" s="178"/>
      <c r="AP8" s="178"/>
      <c r="AQ8" s="178"/>
      <c r="AR8" s="178"/>
      <c r="AS8" s="178"/>
      <c r="AT8" s="178"/>
      <c r="AU8" s="178"/>
      <c r="AV8" s="178"/>
      <c r="AW8" s="178"/>
      <c r="AX8" s="178"/>
      <c r="AY8" s="178"/>
      <c r="AZ8" s="178"/>
    </row>
    <row r="9" spans="1:52" ht="12" customHeight="1" x14ac:dyDescent="0.45">
      <c r="A9" s="138" t="s">
        <v>135</v>
      </c>
      <c r="B9" s="179"/>
      <c r="C9" s="179"/>
      <c r="D9" s="179"/>
      <c r="E9" s="179"/>
      <c r="F9" s="179"/>
      <c r="G9" s="179"/>
      <c r="H9" s="179"/>
      <c r="I9" s="179"/>
      <c r="J9" s="179"/>
      <c r="K9" s="179"/>
      <c r="L9" s="179"/>
      <c r="M9" s="179"/>
      <c r="N9" s="179"/>
      <c r="O9" s="179"/>
      <c r="P9" s="179"/>
      <c r="Q9" s="179"/>
      <c r="R9" s="179"/>
      <c r="S9" s="179"/>
      <c r="T9" s="179"/>
      <c r="U9" s="179"/>
      <c r="V9" s="179"/>
      <c r="W9" s="179"/>
      <c r="X9" s="179"/>
      <c r="Y9" s="179"/>
      <c r="Z9" s="179"/>
      <c r="AA9" s="179"/>
      <c r="AB9" s="179"/>
      <c r="AC9" s="179"/>
      <c r="AD9" s="179"/>
      <c r="AE9" s="179"/>
      <c r="AF9" s="179"/>
      <c r="AG9" s="179"/>
      <c r="AH9" s="179"/>
      <c r="AI9" s="179"/>
      <c r="AJ9" s="179"/>
      <c r="AK9" s="179"/>
      <c r="AL9" s="179"/>
      <c r="AM9" s="179"/>
      <c r="AN9" s="179"/>
      <c r="AO9" s="179"/>
      <c r="AP9" s="179"/>
      <c r="AQ9" s="179"/>
      <c r="AR9" s="179"/>
      <c r="AS9" s="179"/>
      <c r="AT9" s="179"/>
      <c r="AU9" s="179"/>
      <c r="AV9" s="179"/>
      <c r="AW9" s="179"/>
      <c r="AX9" s="179"/>
      <c r="AY9" s="179"/>
      <c r="AZ9" s="179"/>
    </row>
    <row r="10" spans="1:52" ht="12" customHeight="1" x14ac:dyDescent="0.45">
      <c r="A10" s="29" t="s">
        <v>175</v>
      </c>
      <c r="B10" s="30">
        <v>62362.761378855139</v>
      </c>
      <c r="C10" s="30">
        <v>64742.604300376945</v>
      </c>
      <c r="D10" s="30">
        <v>67303.370377468018</v>
      </c>
      <c r="E10" s="30">
        <v>72972.516669982273</v>
      </c>
      <c r="F10" s="30">
        <v>70776.390815835242</v>
      </c>
      <c r="G10" s="30">
        <v>72153.41486299994</v>
      </c>
      <c r="H10" s="30">
        <v>72099.440994541263</v>
      </c>
      <c r="I10" s="30">
        <v>77692.566957317045</v>
      </c>
      <c r="J10" s="30">
        <v>79872.610618384817</v>
      </c>
      <c r="K10" s="30">
        <v>70430.191402794415</v>
      </c>
      <c r="L10" s="30">
        <v>77875.792606917457</v>
      </c>
      <c r="M10" s="30">
        <v>80001.934296334177</v>
      </c>
      <c r="N10" s="30">
        <v>81144.919789627602</v>
      </c>
      <c r="O10" s="30">
        <v>85607.027308585326</v>
      </c>
      <c r="P10" s="30">
        <v>84701.804294404748</v>
      </c>
      <c r="Q10" s="30">
        <v>86440.62947288953</v>
      </c>
      <c r="R10" s="30">
        <v>86866.202424340678</v>
      </c>
      <c r="S10" s="30">
        <v>88718.742412704203</v>
      </c>
      <c r="T10" s="30">
        <v>90212.258878982815</v>
      </c>
      <c r="U10" s="30">
        <v>91758.785820115256</v>
      </c>
      <c r="V10" s="30">
        <v>93219.054591794571</v>
      </c>
      <c r="W10" s="30">
        <v>94321.174578021513</v>
      </c>
      <c r="X10" s="30">
        <v>95534.183137790475</v>
      </c>
      <c r="Y10" s="30">
        <v>96478.845677334204</v>
      </c>
      <c r="Z10" s="30">
        <v>97192.217967362623</v>
      </c>
      <c r="AA10" s="30">
        <v>98016.859486829766</v>
      </c>
      <c r="AB10" s="30">
        <v>98894.266399676213</v>
      </c>
      <c r="AC10" s="30">
        <v>99784.492667930594</v>
      </c>
      <c r="AD10" s="30">
        <v>100590.21739399096</v>
      </c>
      <c r="AE10" s="30">
        <v>101305.96732901767</v>
      </c>
      <c r="AF10" s="30">
        <v>101884.18503469131</v>
      </c>
      <c r="AG10" s="30">
        <v>102608.6304174328</v>
      </c>
      <c r="AH10" s="30">
        <v>103231.76618345953</v>
      </c>
      <c r="AI10" s="30">
        <v>103870.38781574811</v>
      </c>
      <c r="AJ10" s="30">
        <v>104427.76811394109</v>
      </c>
      <c r="AK10" s="30">
        <v>104931.21551093721</v>
      </c>
      <c r="AL10" s="30">
        <v>105599.36301175045</v>
      </c>
      <c r="AM10" s="30">
        <v>106217.97355700471</v>
      </c>
      <c r="AN10" s="30">
        <v>106906.97646763918</v>
      </c>
      <c r="AO10" s="30">
        <v>107538.76266964663</v>
      </c>
      <c r="AP10" s="30">
        <v>108240.17352646806</v>
      </c>
      <c r="AQ10" s="30">
        <v>108962.18922513281</v>
      </c>
      <c r="AR10" s="30">
        <v>109822.87040571959</v>
      </c>
      <c r="AS10" s="30">
        <v>110529.36687097375</v>
      </c>
      <c r="AT10" s="30">
        <v>111352.70237090053</v>
      </c>
      <c r="AU10" s="30">
        <v>111980.75902617183</v>
      </c>
      <c r="AV10" s="30">
        <v>112818.61879555312</v>
      </c>
      <c r="AW10" s="30">
        <v>113610.56030672655</v>
      </c>
      <c r="AX10" s="30">
        <v>114423.03429501892</v>
      </c>
      <c r="AY10" s="30">
        <v>115172.04567753038</v>
      </c>
      <c r="AZ10" s="30">
        <v>115897.59464401708</v>
      </c>
    </row>
    <row r="11" spans="1:52" ht="12" customHeight="1" x14ac:dyDescent="0.45">
      <c r="A11" s="175" t="s">
        <v>176</v>
      </c>
      <c r="B11" s="176">
        <v>26013.374692114834</v>
      </c>
      <c r="C11" s="176">
        <v>26250.301578039198</v>
      </c>
      <c r="D11" s="176">
        <v>25453.59492879613</v>
      </c>
      <c r="E11" s="176">
        <v>26520.457672772045</v>
      </c>
      <c r="F11" s="176">
        <v>25858.599737731547</v>
      </c>
      <c r="G11" s="176">
        <v>26295.48770740327</v>
      </c>
      <c r="H11" s="176">
        <v>25164.489962998527</v>
      </c>
      <c r="I11" s="176">
        <v>26752.502007489355</v>
      </c>
      <c r="J11" s="176">
        <v>23699.950095537224</v>
      </c>
      <c r="K11" s="176">
        <v>23556.310380737043</v>
      </c>
      <c r="L11" s="176">
        <v>23457.330920277145</v>
      </c>
      <c r="M11" s="176">
        <v>23395.724224551428</v>
      </c>
      <c r="N11" s="176">
        <v>23507.848022515431</v>
      </c>
      <c r="O11" s="176">
        <v>23232.311846420504</v>
      </c>
      <c r="P11" s="176">
        <v>24457.299725274032</v>
      </c>
      <c r="Q11" s="176">
        <v>23732.061206377468</v>
      </c>
      <c r="R11" s="176">
        <v>23619.093216234629</v>
      </c>
      <c r="S11" s="176">
        <v>24021.195194557167</v>
      </c>
      <c r="T11" s="176">
        <v>24452.29190040546</v>
      </c>
      <c r="U11" s="176">
        <v>24730.88887849103</v>
      </c>
      <c r="V11" s="176">
        <v>25014.811712960043</v>
      </c>
      <c r="W11" s="176">
        <v>25241.039683590512</v>
      </c>
      <c r="X11" s="176">
        <v>25544.030582718959</v>
      </c>
      <c r="Y11" s="176">
        <v>25721.739750887176</v>
      </c>
      <c r="Z11" s="176">
        <v>25835.515364388757</v>
      </c>
      <c r="AA11" s="176">
        <v>26055.547760557587</v>
      </c>
      <c r="AB11" s="176">
        <v>26330.038050304112</v>
      </c>
      <c r="AC11" s="176">
        <v>26617.286271887882</v>
      </c>
      <c r="AD11" s="176">
        <v>26900.633655484598</v>
      </c>
      <c r="AE11" s="176">
        <v>27168.649868791632</v>
      </c>
      <c r="AF11" s="176">
        <v>27414.632770979417</v>
      </c>
      <c r="AG11" s="176">
        <v>27629.512313736348</v>
      </c>
      <c r="AH11" s="176">
        <v>27917.923790958997</v>
      </c>
      <c r="AI11" s="176">
        <v>28158.438265137742</v>
      </c>
      <c r="AJ11" s="176">
        <v>28345.569579014122</v>
      </c>
      <c r="AK11" s="176">
        <v>28551.095299548062</v>
      </c>
      <c r="AL11" s="176">
        <v>28833.537911173593</v>
      </c>
      <c r="AM11" s="176">
        <v>29137.068419311261</v>
      </c>
      <c r="AN11" s="176">
        <v>29436.492441520306</v>
      </c>
      <c r="AO11" s="176">
        <v>29715.2327371022</v>
      </c>
      <c r="AP11" s="176">
        <v>30025.694659908153</v>
      </c>
      <c r="AQ11" s="176">
        <v>30368.008063205893</v>
      </c>
      <c r="AR11" s="176">
        <v>30742.860028241139</v>
      </c>
      <c r="AS11" s="176">
        <v>31057.229749024387</v>
      </c>
      <c r="AT11" s="176">
        <v>31410.110288363983</v>
      </c>
      <c r="AU11" s="176">
        <v>31749.859400760364</v>
      </c>
      <c r="AV11" s="176">
        <v>32158.103431272993</v>
      </c>
      <c r="AW11" s="176">
        <v>32569.605629496742</v>
      </c>
      <c r="AX11" s="176">
        <v>32919.639782370738</v>
      </c>
      <c r="AY11" s="176">
        <v>33306.607518916746</v>
      </c>
      <c r="AZ11" s="176">
        <v>33714.420363824873</v>
      </c>
    </row>
    <row r="12" spans="1:52" ht="12" customHeight="1" x14ac:dyDescent="0.45">
      <c r="A12" s="31" t="s">
        <v>177</v>
      </c>
      <c r="B12" s="32">
        <v>1939.0830610897251</v>
      </c>
      <c r="C12" s="32">
        <v>2329.3815990718294</v>
      </c>
      <c r="D12" s="32">
        <v>2463.9051534551745</v>
      </c>
      <c r="E12" s="32">
        <v>2677.5381618724268</v>
      </c>
      <c r="F12" s="32">
        <v>2449.8960323565407</v>
      </c>
      <c r="G12" s="32">
        <v>2528.2494563218097</v>
      </c>
      <c r="H12" s="32">
        <v>2542.4387565199781</v>
      </c>
      <c r="I12" s="32">
        <v>2558.5131186839153</v>
      </c>
      <c r="J12" s="32">
        <v>2628.7231089599745</v>
      </c>
      <c r="K12" s="32">
        <v>2882.5549325530515</v>
      </c>
      <c r="L12" s="32">
        <v>2606.7986364527583</v>
      </c>
      <c r="M12" s="32">
        <v>2580.4864497430699</v>
      </c>
      <c r="N12" s="32">
        <v>2594.1461304676754</v>
      </c>
      <c r="O12" s="32">
        <v>2739.1332832511289</v>
      </c>
      <c r="P12" s="32">
        <v>2767.2917194268643</v>
      </c>
      <c r="Q12" s="32">
        <v>2911.2264729770145</v>
      </c>
      <c r="R12" s="32">
        <v>2916.9969702774224</v>
      </c>
      <c r="S12" s="32">
        <v>2961.1514543095318</v>
      </c>
      <c r="T12" s="32">
        <v>3005.9567650396698</v>
      </c>
      <c r="U12" s="32">
        <v>3038.856477213892</v>
      </c>
      <c r="V12" s="32">
        <v>3074.5079724617694</v>
      </c>
      <c r="W12" s="32">
        <v>3093.6888925905864</v>
      </c>
      <c r="X12" s="32">
        <v>3120.1633098122547</v>
      </c>
      <c r="Y12" s="32">
        <v>3138.3017049945865</v>
      </c>
      <c r="Z12" s="32">
        <v>3147.8399504297126</v>
      </c>
      <c r="AA12" s="32">
        <v>3166.6923818890532</v>
      </c>
      <c r="AB12" s="32">
        <v>3191.4894783670156</v>
      </c>
      <c r="AC12" s="32">
        <v>3217.5182995970654</v>
      </c>
      <c r="AD12" s="32">
        <v>3243.2823340836176</v>
      </c>
      <c r="AE12" s="32">
        <v>3272.2083407205196</v>
      </c>
      <c r="AF12" s="32">
        <v>3301.0258471688917</v>
      </c>
      <c r="AG12" s="32">
        <v>3329.4656719127838</v>
      </c>
      <c r="AH12" s="32">
        <v>3360.001839840249</v>
      </c>
      <c r="AI12" s="32">
        <v>3392.2214311540183</v>
      </c>
      <c r="AJ12" s="32">
        <v>3423.4136951802839</v>
      </c>
      <c r="AK12" s="32">
        <v>3455.2850954961814</v>
      </c>
      <c r="AL12" s="32">
        <v>3491.4278671604757</v>
      </c>
      <c r="AM12" s="32">
        <v>3528.1201678934904</v>
      </c>
      <c r="AN12" s="32">
        <v>3567.94310849146</v>
      </c>
      <c r="AO12" s="32">
        <v>3608.2448755289361</v>
      </c>
      <c r="AP12" s="32">
        <v>3650.3474524585854</v>
      </c>
      <c r="AQ12" s="32">
        <v>3695.2516336430667</v>
      </c>
      <c r="AR12" s="32">
        <v>3740.4474620963192</v>
      </c>
      <c r="AS12" s="32">
        <v>3785.6918026306425</v>
      </c>
      <c r="AT12" s="32">
        <v>3833.934356535744</v>
      </c>
      <c r="AU12" s="32">
        <v>3882.4240208873671</v>
      </c>
      <c r="AV12" s="32">
        <v>3934.4773997086668</v>
      </c>
      <c r="AW12" s="32">
        <v>3989.2472465476303</v>
      </c>
      <c r="AX12" s="32">
        <v>4043.4496785860983</v>
      </c>
      <c r="AY12" s="32">
        <v>4098.0694909103895</v>
      </c>
      <c r="AZ12" s="32">
        <v>4154.2265243035818</v>
      </c>
    </row>
    <row r="13" spans="1:52" ht="12" customHeight="1" x14ac:dyDescent="0.45">
      <c r="A13" s="177"/>
      <c r="B13" s="180"/>
      <c r="C13" s="180"/>
      <c r="D13" s="180"/>
      <c r="E13" s="180"/>
      <c r="F13" s="180"/>
      <c r="G13" s="180"/>
      <c r="H13" s="180"/>
      <c r="I13" s="180"/>
      <c r="J13" s="180"/>
      <c r="K13" s="180"/>
      <c r="L13" s="180"/>
      <c r="M13" s="180"/>
      <c r="N13" s="180"/>
      <c r="O13" s="180"/>
      <c r="P13" s="180"/>
      <c r="Q13" s="180"/>
      <c r="R13" s="180"/>
      <c r="S13" s="180"/>
      <c r="T13" s="180"/>
      <c r="U13" s="180"/>
      <c r="V13" s="180"/>
      <c r="W13" s="180"/>
      <c r="X13" s="180"/>
      <c r="Y13" s="180"/>
      <c r="Z13" s="180"/>
      <c r="AA13" s="180"/>
      <c r="AB13" s="180"/>
      <c r="AC13" s="180"/>
      <c r="AD13" s="180"/>
      <c r="AE13" s="180"/>
      <c r="AF13" s="180"/>
      <c r="AG13" s="180"/>
      <c r="AH13" s="180"/>
      <c r="AI13" s="180"/>
      <c r="AJ13" s="180"/>
      <c r="AK13" s="180"/>
      <c r="AL13" s="180"/>
      <c r="AM13" s="180"/>
      <c r="AN13" s="180"/>
      <c r="AO13" s="180"/>
      <c r="AP13" s="180"/>
      <c r="AQ13" s="180"/>
      <c r="AR13" s="180"/>
      <c r="AS13" s="180"/>
      <c r="AT13" s="180"/>
      <c r="AU13" s="180"/>
      <c r="AV13" s="180"/>
      <c r="AW13" s="180"/>
      <c r="AX13" s="180"/>
      <c r="AY13" s="180"/>
      <c r="AZ13" s="180"/>
    </row>
    <row r="14" spans="1:52" ht="12" hidden="1" customHeight="1" x14ac:dyDescent="0.45">
      <c r="A14" s="138" t="s">
        <v>14</v>
      </c>
      <c r="B14" s="136"/>
      <c r="C14" s="136"/>
      <c r="D14" s="136"/>
      <c r="E14" s="136"/>
      <c r="F14" s="136"/>
      <c r="G14" s="136"/>
      <c r="H14" s="136"/>
      <c r="I14" s="136"/>
      <c r="J14" s="136"/>
      <c r="K14" s="136"/>
      <c r="L14" s="136"/>
      <c r="M14" s="136"/>
      <c r="N14" s="136"/>
      <c r="O14" s="136"/>
      <c r="P14" s="136"/>
      <c r="Q14" s="136"/>
      <c r="R14" s="136"/>
      <c r="S14" s="136"/>
      <c r="T14" s="136"/>
      <c r="U14" s="136"/>
      <c r="V14" s="136"/>
      <c r="W14" s="136"/>
      <c r="X14" s="136"/>
      <c r="Y14" s="136"/>
      <c r="Z14" s="136"/>
      <c r="AA14" s="136"/>
      <c r="AB14" s="136"/>
      <c r="AC14" s="136"/>
      <c r="AD14" s="136"/>
      <c r="AE14" s="136"/>
      <c r="AF14" s="136"/>
      <c r="AG14" s="136"/>
      <c r="AH14" s="136"/>
      <c r="AI14" s="136"/>
      <c r="AJ14" s="136"/>
      <c r="AK14" s="136"/>
      <c r="AL14" s="136"/>
      <c r="AM14" s="136"/>
      <c r="AN14" s="136"/>
      <c r="AO14" s="136"/>
      <c r="AP14" s="136"/>
      <c r="AQ14" s="136"/>
      <c r="AR14" s="136"/>
      <c r="AS14" s="136"/>
      <c r="AT14" s="136"/>
      <c r="AU14" s="136"/>
      <c r="AV14" s="136"/>
      <c r="AW14" s="136"/>
      <c r="AX14" s="136"/>
      <c r="AY14" s="136"/>
      <c r="AZ14" s="136"/>
    </row>
    <row r="15" spans="1:52" ht="12" hidden="1" customHeight="1" x14ac:dyDescent="0.45">
      <c r="A15" s="36" t="s">
        <v>15</v>
      </c>
      <c r="B15" s="37">
        <v>0</v>
      </c>
      <c r="C15" s="37">
        <v>0</v>
      </c>
      <c r="D15" s="37">
        <v>0</v>
      </c>
      <c r="E15" s="37">
        <v>0</v>
      </c>
      <c r="F15" s="37">
        <v>0</v>
      </c>
      <c r="G15" s="37">
        <v>0</v>
      </c>
      <c r="H15" s="37">
        <v>0</v>
      </c>
      <c r="I15" s="37">
        <v>0</v>
      </c>
      <c r="J15" s="37">
        <v>0</v>
      </c>
      <c r="K15" s="37">
        <v>0</v>
      </c>
      <c r="L15" s="37">
        <v>0</v>
      </c>
      <c r="M15" s="37">
        <v>0</v>
      </c>
      <c r="N15" s="37">
        <v>0</v>
      </c>
      <c r="O15" s="37">
        <v>4.207857602677036</v>
      </c>
      <c r="P15" s="37">
        <v>5.5733466970043164</v>
      </c>
      <c r="Q15" s="37">
        <v>6.9723042046886921</v>
      </c>
      <c r="R15" s="37">
        <v>4.8819781891344451</v>
      </c>
      <c r="S15" s="37">
        <v>5.3474026050022267</v>
      </c>
      <c r="T15" s="37">
        <v>14.131983940011503</v>
      </c>
      <c r="U15" s="37">
        <v>20.45061654920481</v>
      </c>
      <c r="V15" s="37">
        <v>22.750163749787703</v>
      </c>
      <c r="W15" s="37">
        <v>20.487668377578938</v>
      </c>
      <c r="X15" s="37">
        <v>28.374247577550172</v>
      </c>
      <c r="Y15" s="37">
        <v>30.533062358233494</v>
      </c>
      <c r="Z15" s="37">
        <v>30.352687324637461</v>
      </c>
      <c r="AA15" s="37">
        <v>27.329939594943717</v>
      </c>
      <c r="AB15" s="37">
        <v>24.609466638219345</v>
      </c>
      <c r="AC15" s="37">
        <v>22.161040977167421</v>
      </c>
      <c r="AD15" s="37">
        <v>19.95745788222068</v>
      </c>
      <c r="AE15" s="37">
        <v>22.733556337697081</v>
      </c>
      <c r="AF15" s="37">
        <v>25.181220668510989</v>
      </c>
      <c r="AG15" s="37">
        <v>24.381828883542461</v>
      </c>
      <c r="AH15" s="37">
        <v>33.121879533240261</v>
      </c>
      <c r="AI15" s="37">
        <v>38.506971307564349</v>
      </c>
      <c r="AJ15" s="37">
        <v>47.150562640638981</v>
      </c>
      <c r="AK15" s="37">
        <v>52.29624341464794</v>
      </c>
      <c r="AL15" s="37">
        <v>52.293513028098111</v>
      </c>
      <c r="AM15" s="37">
        <v>59.320850414677871</v>
      </c>
      <c r="AN15" s="37">
        <v>65.162003656664382</v>
      </c>
      <c r="AO15" s="37">
        <v>68.732000711900454</v>
      </c>
      <c r="AP15" s="37">
        <v>72.897190929419153</v>
      </c>
      <c r="AQ15" s="37">
        <v>72.497724082681898</v>
      </c>
      <c r="AR15" s="37">
        <v>75.357064469233762</v>
      </c>
      <c r="AS15" s="37">
        <v>78.328557275639426</v>
      </c>
      <c r="AT15" s="37">
        <v>84.869633813664421</v>
      </c>
      <c r="AU15" s="37">
        <v>84.204623125351731</v>
      </c>
      <c r="AV15" s="37">
        <v>87.82703740762345</v>
      </c>
      <c r="AW15" s="37">
        <v>100.64290143600581</v>
      </c>
      <c r="AX15" s="37">
        <v>99.962631834684004</v>
      </c>
      <c r="AY15" s="37">
        <v>111.98682238530425</v>
      </c>
      <c r="AZ15" s="37">
        <v>121.6596794242233</v>
      </c>
    </row>
    <row r="16" spans="1:52" ht="12" hidden="1" customHeight="1" x14ac:dyDescent="0.45">
      <c r="A16" s="38" t="s">
        <v>16</v>
      </c>
      <c r="B16" s="39">
        <v>0</v>
      </c>
      <c r="C16" s="39">
        <v>0</v>
      </c>
      <c r="D16" s="39">
        <v>0</v>
      </c>
      <c r="E16" s="39">
        <v>0</v>
      </c>
      <c r="F16" s="39">
        <v>0</v>
      </c>
      <c r="G16" s="39">
        <v>0</v>
      </c>
      <c r="H16" s="39">
        <v>0</v>
      </c>
      <c r="I16" s="39">
        <v>0</v>
      </c>
      <c r="J16" s="39">
        <v>0</v>
      </c>
      <c r="K16" s="39">
        <v>0</v>
      </c>
      <c r="L16" s="39">
        <v>0</v>
      </c>
      <c r="M16" s="39">
        <v>0</v>
      </c>
      <c r="N16" s="39">
        <v>0</v>
      </c>
      <c r="O16" s="39">
        <v>0</v>
      </c>
      <c r="P16" s="39">
        <v>0</v>
      </c>
      <c r="Q16" s="39">
        <v>0</v>
      </c>
      <c r="R16" s="39">
        <v>0</v>
      </c>
      <c r="S16" s="39">
        <v>0</v>
      </c>
      <c r="T16" s="39">
        <v>0</v>
      </c>
      <c r="U16" s="39">
        <v>0</v>
      </c>
      <c r="V16" s="39">
        <v>0</v>
      </c>
      <c r="W16" s="39">
        <v>0</v>
      </c>
      <c r="X16" s="39">
        <v>0</v>
      </c>
      <c r="Y16" s="39">
        <v>0</v>
      </c>
      <c r="Z16" s="39">
        <v>0</v>
      </c>
      <c r="AA16" s="39">
        <v>0</v>
      </c>
      <c r="AB16" s="39">
        <v>0</v>
      </c>
      <c r="AC16" s="39">
        <v>0</v>
      </c>
      <c r="AD16" s="39">
        <v>0</v>
      </c>
      <c r="AE16" s="39">
        <v>0</v>
      </c>
      <c r="AF16" s="39">
        <v>0</v>
      </c>
      <c r="AG16" s="39">
        <v>0</v>
      </c>
      <c r="AH16" s="39">
        <v>0</v>
      </c>
      <c r="AI16" s="39">
        <v>0</v>
      </c>
      <c r="AJ16" s="39">
        <v>0</v>
      </c>
      <c r="AK16" s="39">
        <v>0</v>
      </c>
      <c r="AL16" s="39">
        <v>0</v>
      </c>
      <c r="AM16" s="39">
        <v>0</v>
      </c>
      <c r="AN16" s="39">
        <v>0</v>
      </c>
      <c r="AO16" s="39">
        <v>0</v>
      </c>
      <c r="AP16" s="39">
        <v>0</v>
      </c>
      <c r="AQ16" s="39">
        <v>0</v>
      </c>
      <c r="AR16" s="39">
        <v>0</v>
      </c>
      <c r="AS16" s="39">
        <v>0</v>
      </c>
      <c r="AT16" s="39">
        <v>0</v>
      </c>
      <c r="AU16" s="39">
        <v>0</v>
      </c>
      <c r="AV16" s="39">
        <v>0</v>
      </c>
      <c r="AW16" s="39">
        <v>0</v>
      </c>
      <c r="AX16" s="39">
        <v>0</v>
      </c>
      <c r="AY16" s="39">
        <v>0</v>
      </c>
      <c r="AZ16" s="39">
        <v>0</v>
      </c>
    </row>
    <row r="17" spans="1:52" ht="12" hidden="1" customHeight="1" x14ac:dyDescent="0.45">
      <c r="A17" s="40" t="s">
        <v>17</v>
      </c>
      <c r="B17" s="41">
        <v>0</v>
      </c>
      <c r="C17" s="41">
        <v>0</v>
      </c>
      <c r="D17" s="41">
        <v>0</v>
      </c>
      <c r="E17" s="41">
        <v>0</v>
      </c>
      <c r="F17" s="41">
        <v>0</v>
      </c>
      <c r="G17" s="41">
        <v>0</v>
      </c>
      <c r="H17" s="41">
        <v>0</v>
      </c>
      <c r="I17" s="41">
        <v>0</v>
      </c>
      <c r="J17" s="41">
        <v>0</v>
      </c>
      <c r="K17" s="41">
        <v>0</v>
      </c>
      <c r="L17" s="41">
        <v>0</v>
      </c>
      <c r="M17" s="41">
        <v>0</v>
      </c>
      <c r="N17" s="41">
        <v>0</v>
      </c>
      <c r="O17" s="41">
        <v>0</v>
      </c>
      <c r="P17" s="41">
        <v>0</v>
      </c>
      <c r="Q17" s="41">
        <v>0</v>
      </c>
      <c r="R17" s="41">
        <v>0</v>
      </c>
      <c r="S17" s="41">
        <v>0</v>
      </c>
      <c r="T17" s="41">
        <v>0</v>
      </c>
      <c r="U17" s="41">
        <v>0</v>
      </c>
      <c r="V17" s="41">
        <v>0</v>
      </c>
      <c r="W17" s="41">
        <v>0</v>
      </c>
      <c r="X17" s="41">
        <v>0</v>
      </c>
      <c r="Y17" s="41">
        <v>0</v>
      </c>
      <c r="Z17" s="41">
        <v>0</v>
      </c>
      <c r="AA17" s="41">
        <v>0</v>
      </c>
      <c r="AB17" s="41">
        <v>0</v>
      </c>
      <c r="AC17" s="41">
        <v>0</v>
      </c>
      <c r="AD17" s="41">
        <v>0</v>
      </c>
      <c r="AE17" s="41">
        <v>0</v>
      </c>
      <c r="AF17" s="41">
        <v>0</v>
      </c>
      <c r="AG17" s="41">
        <v>0</v>
      </c>
      <c r="AH17" s="41">
        <v>0</v>
      </c>
      <c r="AI17" s="41">
        <v>0</v>
      </c>
      <c r="AJ17" s="41">
        <v>0</v>
      </c>
      <c r="AK17" s="41">
        <v>0</v>
      </c>
      <c r="AL17" s="41">
        <v>0</v>
      </c>
      <c r="AM17" s="41">
        <v>0</v>
      </c>
      <c r="AN17" s="41">
        <v>0</v>
      </c>
      <c r="AO17" s="41">
        <v>0</v>
      </c>
      <c r="AP17" s="41">
        <v>0</v>
      </c>
      <c r="AQ17" s="41">
        <v>0</v>
      </c>
      <c r="AR17" s="41">
        <v>0</v>
      </c>
      <c r="AS17" s="41">
        <v>0</v>
      </c>
      <c r="AT17" s="41">
        <v>0</v>
      </c>
      <c r="AU17" s="41">
        <v>0</v>
      </c>
      <c r="AV17" s="41">
        <v>0</v>
      </c>
      <c r="AW17" s="41">
        <v>0</v>
      </c>
      <c r="AX17" s="41">
        <v>0</v>
      </c>
      <c r="AY17" s="41">
        <v>0</v>
      </c>
      <c r="AZ17" s="41">
        <v>0</v>
      </c>
    </row>
    <row r="18" spans="1:52" ht="12" hidden="1" customHeight="1" x14ac:dyDescent="0.45">
      <c r="A18" s="181"/>
      <c r="B18" s="182"/>
      <c r="C18" s="182"/>
      <c r="D18" s="182"/>
      <c r="E18" s="182"/>
      <c r="F18" s="182"/>
      <c r="G18" s="182"/>
      <c r="H18" s="182"/>
      <c r="I18" s="182"/>
      <c r="J18" s="182"/>
      <c r="K18" s="182"/>
      <c r="L18" s="182"/>
      <c r="M18" s="182"/>
      <c r="N18" s="182"/>
      <c r="O18" s="182"/>
      <c r="P18" s="182"/>
      <c r="Q18" s="182"/>
      <c r="R18" s="182"/>
      <c r="S18" s="182"/>
      <c r="T18" s="182"/>
      <c r="U18" s="182"/>
      <c r="V18" s="182"/>
      <c r="W18" s="182"/>
      <c r="X18" s="182"/>
      <c r="Y18" s="182"/>
      <c r="Z18" s="182"/>
      <c r="AA18" s="182"/>
      <c r="AB18" s="182"/>
      <c r="AC18" s="182"/>
      <c r="AD18" s="182"/>
      <c r="AE18" s="182"/>
      <c r="AF18" s="182"/>
      <c r="AG18" s="182"/>
      <c r="AH18" s="182"/>
      <c r="AI18" s="182"/>
      <c r="AJ18" s="182"/>
      <c r="AK18" s="182"/>
      <c r="AL18" s="182"/>
      <c r="AM18" s="182"/>
      <c r="AN18" s="182"/>
      <c r="AO18" s="182"/>
      <c r="AP18" s="182"/>
      <c r="AQ18" s="182"/>
      <c r="AR18" s="182"/>
      <c r="AS18" s="182"/>
      <c r="AT18" s="182"/>
      <c r="AU18" s="182"/>
      <c r="AV18" s="182"/>
      <c r="AW18" s="182"/>
      <c r="AX18" s="182"/>
      <c r="AY18" s="182"/>
      <c r="AZ18" s="182"/>
    </row>
    <row r="19" spans="1:52" ht="12" customHeight="1" x14ac:dyDescent="0.45">
      <c r="A19" s="138" t="s">
        <v>18</v>
      </c>
      <c r="B19" s="42"/>
      <c r="C19" s="42"/>
      <c r="D19" s="42"/>
      <c r="E19" s="42"/>
      <c r="F19" s="42"/>
      <c r="G19" s="42"/>
      <c r="H19" s="42"/>
      <c r="I19" s="42"/>
      <c r="J19" s="42"/>
      <c r="K19" s="42"/>
      <c r="L19" s="42"/>
      <c r="M19" s="42"/>
      <c r="N19" s="42"/>
      <c r="O19" s="42"/>
      <c r="P19" s="42"/>
      <c r="Q19" s="42"/>
      <c r="R19" s="42"/>
      <c r="S19" s="42"/>
      <c r="T19" s="42"/>
      <c r="U19" s="42"/>
      <c r="V19" s="42"/>
      <c r="W19" s="42"/>
      <c r="X19" s="42"/>
      <c r="Y19" s="42"/>
      <c r="Z19" s="42"/>
      <c r="AA19" s="42"/>
      <c r="AB19" s="42"/>
      <c r="AC19" s="42"/>
      <c r="AD19" s="42"/>
      <c r="AE19" s="42"/>
      <c r="AF19" s="42"/>
      <c r="AG19" s="42"/>
      <c r="AH19" s="42"/>
      <c r="AI19" s="42"/>
      <c r="AJ19" s="42"/>
      <c r="AK19" s="42"/>
      <c r="AL19" s="42"/>
      <c r="AM19" s="42"/>
      <c r="AN19" s="42"/>
      <c r="AO19" s="42"/>
      <c r="AP19" s="42"/>
      <c r="AQ19" s="42"/>
      <c r="AR19" s="42"/>
      <c r="AS19" s="42"/>
      <c r="AT19" s="42"/>
      <c r="AU19" s="42"/>
      <c r="AV19" s="42"/>
      <c r="AW19" s="42"/>
      <c r="AX19" s="42"/>
      <c r="AY19" s="42"/>
      <c r="AZ19" s="42"/>
    </row>
    <row r="20" spans="1:52" ht="12" customHeight="1" x14ac:dyDescent="0.45">
      <c r="A20" s="43" t="s">
        <v>19</v>
      </c>
      <c r="B20" s="44">
        <v>56787.255491108168</v>
      </c>
      <c r="C20" s="44">
        <v>57178.744180000002</v>
      </c>
      <c r="D20" s="44">
        <v>57555.368879999987</v>
      </c>
      <c r="E20" s="44">
        <v>60390.542720000005</v>
      </c>
      <c r="F20" s="44">
        <v>57469.876850000001</v>
      </c>
      <c r="G20" s="44">
        <v>57633.433614108013</v>
      </c>
      <c r="H20" s="44">
        <v>55830.553360000005</v>
      </c>
      <c r="I20" s="44">
        <v>58148.72105</v>
      </c>
      <c r="J20" s="44">
        <v>56418.622889999991</v>
      </c>
      <c r="K20" s="44">
        <v>49807.508899999993</v>
      </c>
      <c r="L20" s="44">
        <v>51715.847021317932</v>
      </c>
      <c r="M20" s="44">
        <v>52185.454291860966</v>
      </c>
      <c r="N20" s="44">
        <v>51822.476417218058</v>
      </c>
      <c r="O20" s="44">
        <v>52601.795176741769</v>
      </c>
      <c r="P20" s="44">
        <v>51622.234298979107</v>
      </c>
      <c r="Q20" s="44">
        <v>50386.588040582312</v>
      </c>
      <c r="R20" s="44">
        <v>50356.623860486492</v>
      </c>
      <c r="S20" s="44">
        <v>51249.472843431256</v>
      </c>
      <c r="T20" s="44">
        <v>51180.607643414936</v>
      </c>
      <c r="U20" s="44">
        <v>51119.883111793381</v>
      </c>
      <c r="V20" s="44">
        <v>51582.32009242104</v>
      </c>
      <c r="W20" s="44">
        <v>51876.386164176642</v>
      </c>
      <c r="X20" s="44">
        <v>51957.341269539851</v>
      </c>
      <c r="Y20" s="44">
        <v>51860.537103791663</v>
      </c>
      <c r="Z20" s="44">
        <v>51946.247777499011</v>
      </c>
      <c r="AA20" s="44">
        <v>52062.368656850245</v>
      </c>
      <c r="AB20" s="44">
        <v>52366.961515964809</v>
      </c>
      <c r="AC20" s="44">
        <v>52384.720078265702</v>
      </c>
      <c r="AD20" s="44">
        <v>52643.213102611531</v>
      </c>
      <c r="AE20" s="44">
        <v>52784.567383767324</v>
      </c>
      <c r="AF20" s="44">
        <v>52718.342037269045</v>
      </c>
      <c r="AG20" s="44">
        <v>52869.049618889956</v>
      </c>
      <c r="AH20" s="44">
        <v>52829.180544838113</v>
      </c>
      <c r="AI20" s="44">
        <v>52811.646979782083</v>
      </c>
      <c r="AJ20" s="44">
        <v>52815.613471471224</v>
      </c>
      <c r="AK20" s="44">
        <v>52773.644061024985</v>
      </c>
      <c r="AL20" s="44">
        <v>53084.011213714359</v>
      </c>
      <c r="AM20" s="44">
        <v>53182.946410308075</v>
      </c>
      <c r="AN20" s="44">
        <v>53335.271502874799</v>
      </c>
      <c r="AO20" s="44">
        <v>53477.623606740141</v>
      </c>
      <c r="AP20" s="44">
        <v>53643.367975882327</v>
      </c>
      <c r="AQ20" s="44">
        <v>53811.355884009798</v>
      </c>
      <c r="AR20" s="44">
        <v>54009.281440247476</v>
      </c>
      <c r="AS20" s="44">
        <v>53958.536656686003</v>
      </c>
      <c r="AT20" s="44">
        <v>54075.68749835834</v>
      </c>
      <c r="AU20" s="44">
        <v>54220.067990216048</v>
      </c>
      <c r="AV20" s="44">
        <v>54417.05086599612</v>
      </c>
      <c r="AW20" s="44">
        <v>54376.843086300956</v>
      </c>
      <c r="AX20" s="44">
        <v>54611.692371540186</v>
      </c>
      <c r="AY20" s="44">
        <v>54792.194535531307</v>
      </c>
      <c r="AZ20" s="44">
        <v>54861.649694844637</v>
      </c>
    </row>
    <row r="21" spans="1:52" ht="12" customHeight="1" x14ac:dyDescent="0.45">
      <c r="A21" s="45" t="s">
        <v>20</v>
      </c>
      <c r="B21" s="46">
        <v>2974.6850060002885</v>
      </c>
      <c r="C21" s="46">
        <v>3079.0777799999983</v>
      </c>
      <c r="D21" s="46">
        <v>3283.8880499999968</v>
      </c>
      <c r="E21" s="46">
        <v>3140.2735999999954</v>
      </c>
      <c r="F21" s="46">
        <v>3016.699829999995</v>
      </c>
      <c r="G21" s="46">
        <v>2712.2216315125679</v>
      </c>
      <c r="H21" s="46">
        <v>2595.8347600000047</v>
      </c>
      <c r="I21" s="46">
        <v>2398.5250199999991</v>
      </c>
      <c r="J21" s="46">
        <v>2972.9566099999993</v>
      </c>
      <c r="K21" s="46">
        <v>2709.104069999999</v>
      </c>
      <c r="L21" s="46">
        <v>2641.1293682532464</v>
      </c>
      <c r="M21" s="46">
        <v>2516.1865073514464</v>
      </c>
      <c r="N21" s="46">
        <v>2536.7288621418279</v>
      </c>
      <c r="O21" s="46">
        <v>2752.8054430376255</v>
      </c>
      <c r="P21" s="46">
        <v>2798.4564679894015</v>
      </c>
      <c r="Q21" s="46">
        <v>3059.4928844050737</v>
      </c>
      <c r="R21" s="46">
        <v>3021.8001264468803</v>
      </c>
      <c r="S21" s="46">
        <v>3156.2741523873929</v>
      </c>
      <c r="T21" s="46">
        <v>3044.800343291151</v>
      </c>
      <c r="U21" s="46">
        <v>2990.8158069173464</v>
      </c>
      <c r="V21" s="46">
        <v>2956.2566444976337</v>
      </c>
      <c r="W21" s="46">
        <v>2921.6038786077943</v>
      </c>
      <c r="X21" s="46">
        <v>2776.3981991559176</v>
      </c>
      <c r="Y21" s="46">
        <v>2602.6467908680361</v>
      </c>
      <c r="Z21" s="46">
        <v>2476.4894849635311</v>
      </c>
      <c r="AA21" s="46">
        <v>2446.6824306674289</v>
      </c>
      <c r="AB21" s="46">
        <v>2395.2705114866012</v>
      </c>
      <c r="AC21" s="46">
        <v>2328.6914793315536</v>
      </c>
      <c r="AD21" s="46">
        <v>2239.3905076403835</v>
      </c>
      <c r="AE21" s="46">
        <v>2220.8314280591226</v>
      </c>
      <c r="AF21" s="46">
        <v>2121.2427362340022</v>
      </c>
      <c r="AG21" s="46">
        <v>2000.9684819519928</v>
      </c>
      <c r="AH21" s="46">
        <v>1847.4195643873247</v>
      </c>
      <c r="AI21" s="46">
        <v>1601.115496653862</v>
      </c>
      <c r="AJ21" s="46">
        <v>1520.9993916598153</v>
      </c>
      <c r="AK21" s="46">
        <v>1436.3614297991373</v>
      </c>
      <c r="AL21" s="46">
        <v>1431.2676514534317</v>
      </c>
      <c r="AM21" s="46">
        <v>1379.1360878234809</v>
      </c>
      <c r="AN21" s="46">
        <v>1286.9446347605699</v>
      </c>
      <c r="AO21" s="46">
        <v>1217.2469551612503</v>
      </c>
      <c r="AP21" s="46">
        <v>1150.6082707123173</v>
      </c>
      <c r="AQ21" s="46">
        <v>1070.2588071266475</v>
      </c>
      <c r="AR21" s="46">
        <v>962.85183642164202</v>
      </c>
      <c r="AS21" s="46">
        <v>883.75173936579256</v>
      </c>
      <c r="AT21" s="46">
        <v>828.39965100044299</v>
      </c>
      <c r="AU21" s="46">
        <v>781.56230835876727</v>
      </c>
      <c r="AV21" s="46">
        <v>711.82471967226979</v>
      </c>
      <c r="AW21" s="46">
        <v>638.80007936519428</v>
      </c>
      <c r="AX21" s="46">
        <v>481.06248176436884</v>
      </c>
      <c r="AY21" s="46">
        <v>419.41575059891539</v>
      </c>
      <c r="AZ21" s="46">
        <v>367.69182959064091</v>
      </c>
    </row>
    <row r="22" spans="1:52" ht="12" customHeight="1" x14ac:dyDescent="0.45">
      <c r="A22" s="49" t="s">
        <v>23</v>
      </c>
      <c r="B22" s="50">
        <v>7435.3540838913905</v>
      </c>
      <c r="C22" s="50">
        <v>8231.0027200000059</v>
      </c>
      <c r="D22" s="50">
        <v>8113.2650699999995</v>
      </c>
      <c r="E22" s="50">
        <v>9444.1386700000148</v>
      </c>
      <c r="F22" s="50">
        <v>8489.2578700000049</v>
      </c>
      <c r="G22" s="50">
        <v>7830.7510904031042</v>
      </c>
      <c r="H22" s="50">
        <v>7976.1324700000168</v>
      </c>
      <c r="I22" s="50">
        <v>9036.8469799999875</v>
      </c>
      <c r="J22" s="50">
        <v>7977.3933799999995</v>
      </c>
      <c r="K22" s="50">
        <v>7169.2576099999978</v>
      </c>
      <c r="L22" s="50">
        <v>7102.9586160442959</v>
      </c>
      <c r="M22" s="50">
        <v>7125.4034546071816</v>
      </c>
      <c r="N22" s="50">
        <v>7022.7107353241208</v>
      </c>
      <c r="O22" s="50">
        <v>6334.5872239468936</v>
      </c>
      <c r="P22" s="50">
        <v>6406.1558493396096</v>
      </c>
      <c r="Q22" s="50">
        <v>6123.8145972144694</v>
      </c>
      <c r="R22" s="50">
        <v>6182.0305681510181</v>
      </c>
      <c r="S22" s="50">
        <v>6177.1103451929066</v>
      </c>
      <c r="T22" s="50">
        <v>6040.2691115374646</v>
      </c>
      <c r="U22" s="50">
        <v>5937.7339312194035</v>
      </c>
      <c r="V22" s="50">
        <v>5890.4353563894056</v>
      </c>
      <c r="W22" s="50">
        <v>5821.7768475599187</v>
      </c>
      <c r="X22" s="50">
        <v>5676.5273565606585</v>
      </c>
      <c r="Y22" s="50">
        <v>5410.8433815471399</v>
      </c>
      <c r="Z22" s="50">
        <v>5277.6721552996341</v>
      </c>
      <c r="AA22" s="50">
        <v>5189.9372537967229</v>
      </c>
      <c r="AB22" s="50">
        <v>5076.3799825325104</v>
      </c>
      <c r="AC22" s="50">
        <v>4787.3611751254111</v>
      </c>
      <c r="AD22" s="50">
        <v>4689.1570884925268</v>
      </c>
      <c r="AE22" s="50">
        <v>4635.9670386115104</v>
      </c>
      <c r="AF22" s="50">
        <v>4328.1367079168704</v>
      </c>
      <c r="AG22" s="50">
        <v>4263.5321423849846</v>
      </c>
      <c r="AH22" s="50">
        <v>4035.2439118659163</v>
      </c>
      <c r="AI22" s="50">
        <v>3824.2218879852444</v>
      </c>
      <c r="AJ22" s="50">
        <v>3696.7603548779111</v>
      </c>
      <c r="AK22" s="50">
        <v>3498.0625038637522</v>
      </c>
      <c r="AL22" s="50">
        <v>3498.3625746949374</v>
      </c>
      <c r="AM22" s="50">
        <v>3385.5460372194284</v>
      </c>
      <c r="AN22" s="50">
        <v>3269.0652716640507</v>
      </c>
      <c r="AO22" s="50">
        <v>3177.8770879083613</v>
      </c>
      <c r="AP22" s="50">
        <v>3099.6018241426295</v>
      </c>
      <c r="AQ22" s="50">
        <v>2977.2262457576335</v>
      </c>
      <c r="AR22" s="50">
        <v>2892.2910044623427</v>
      </c>
      <c r="AS22" s="50">
        <v>2714.8563494818632</v>
      </c>
      <c r="AT22" s="50">
        <v>2606.007247816729</v>
      </c>
      <c r="AU22" s="50">
        <v>2563.8487256775979</v>
      </c>
      <c r="AV22" s="50">
        <v>2512.2514943827291</v>
      </c>
      <c r="AW22" s="50">
        <v>2351.8514972259723</v>
      </c>
      <c r="AX22" s="50">
        <v>2294.1523294321728</v>
      </c>
      <c r="AY22" s="50">
        <v>2232.4370069937804</v>
      </c>
      <c r="AZ22" s="50">
        <v>2098.9761801416394</v>
      </c>
    </row>
    <row r="23" spans="1:52" ht="12" customHeight="1" x14ac:dyDescent="0.45">
      <c r="A23" s="47" t="s">
        <v>24</v>
      </c>
      <c r="B23" s="48">
        <v>2910.6925276451761</v>
      </c>
      <c r="C23" s="48">
        <v>3194.80258</v>
      </c>
      <c r="D23" s="48">
        <v>3476.8276499999988</v>
      </c>
      <c r="E23" s="48">
        <v>4134.03089</v>
      </c>
      <c r="F23" s="48">
        <v>3704.20937</v>
      </c>
      <c r="G23" s="48">
        <v>3307.2659933711793</v>
      </c>
      <c r="H23" s="48">
        <v>3731.1504200000008</v>
      </c>
      <c r="I23" s="48">
        <v>4458.4444499999991</v>
      </c>
      <c r="J23" s="48">
        <v>3953.3802499999997</v>
      </c>
      <c r="K23" s="48">
        <v>3492.9823499999998</v>
      </c>
      <c r="L23" s="48">
        <v>3553.3280134116176</v>
      </c>
      <c r="M23" s="48">
        <v>3252.8816234617939</v>
      </c>
      <c r="N23" s="48">
        <v>3240.7091130632434</v>
      </c>
      <c r="O23" s="48">
        <v>3175.6665940135708</v>
      </c>
      <c r="P23" s="48">
        <v>3176.3410177907381</v>
      </c>
      <c r="Q23" s="48">
        <v>3124.9691347106209</v>
      </c>
      <c r="R23" s="48">
        <v>3184.2957738636887</v>
      </c>
      <c r="S23" s="48">
        <v>3166.4812368557868</v>
      </c>
      <c r="T23" s="48">
        <v>3104.288700106069</v>
      </c>
      <c r="U23" s="48">
        <v>3089.4602204636431</v>
      </c>
      <c r="V23" s="48">
        <v>3099.6154872349207</v>
      </c>
      <c r="W23" s="48">
        <v>3094.2978392941036</v>
      </c>
      <c r="X23" s="48">
        <v>3063.016724917401</v>
      </c>
      <c r="Y23" s="48">
        <v>2994.0744546854967</v>
      </c>
      <c r="Z23" s="48">
        <v>2957.8649798497477</v>
      </c>
      <c r="AA23" s="48">
        <v>2967.1815509417052</v>
      </c>
      <c r="AB23" s="48">
        <v>2961.9837404242303</v>
      </c>
      <c r="AC23" s="48">
        <v>2867.9888393054271</v>
      </c>
      <c r="AD23" s="48">
        <v>2843.6446199369466</v>
      </c>
      <c r="AE23" s="48">
        <v>2800.6509687160369</v>
      </c>
      <c r="AF23" s="48">
        <v>2663.8624119252631</v>
      </c>
      <c r="AG23" s="48">
        <v>2638.7044122630473</v>
      </c>
      <c r="AH23" s="48">
        <v>2544.1770343907724</v>
      </c>
      <c r="AI23" s="48">
        <v>2458.4654540523393</v>
      </c>
      <c r="AJ23" s="48">
        <v>2423.3872952436773</v>
      </c>
      <c r="AK23" s="48">
        <v>2358.6782380698714</v>
      </c>
      <c r="AL23" s="48">
        <v>2359.0076085014998</v>
      </c>
      <c r="AM23" s="48">
        <v>2306.6177850837362</v>
      </c>
      <c r="AN23" s="48">
        <v>2235.333934526323</v>
      </c>
      <c r="AO23" s="48">
        <v>2178.3475126280578</v>
      </c>
      <c r="AP23" s="48">
        <v>2128.7365952061091</v>
      </c>
      <c r="AQ23" s="48">
        <v>2055.2693811423592</v>
      </c>
      <c r="AR23" s="48">
        <v>2010.701886780839</v>
      </c>
      <c r="AS23" s="48">
        <v>1899.6715587304282</v>
      </c>
      <c r="AT23" s="48">
        <v>1820.5846801171124</v>
      </c>
      <c r="AU23" s="48">
        <v>1807.4083604103753</v>
      </c>
      <c r="AV23" s="48">
        <v>1792.7843977639707</v>
      </c>
      <c r="AW23" s="48">
        <v>1696.9092962862098</v>
      </c>
      <c r="AX23" s="48">
        <v>1667.0586805395105</v>
      </c>
      <c r="AY23" s="48">
        <v>1619.8181403551685</v>
      </c>
      <c r="AZ23" s="48">
        <v>1519.8253308649525</v>
      </c>
    </row>
    <row r="24" spans="1:52" ht="12" customHeight="1" x14ac:dyDescent="0.45">
      <c r="A24" s="47" t="s">
        <v>25</v>
      </c>
      <c r="B24" s="48">
        <v>835.32093584498682</v>
      </c>
      <c r="C24" s="48">
        <v>996.7584099999998</v>
      </c>
      <c r="D24" s="48">
        <v>772.63683999999955</v>
      </c>
      <c r="E24" s="48">
        <v>555.13376999999878</v>
      </c>
      <c r="F24" s="48">
        <v>473.67314000000033</v>
      </c>
      <c r="G24" s="48">
        <v>528.7595641066863</v>
      </c>
      <c r="H24" s="48">
        <v>480.50653000000227</v>
      </c>
      <c r="I24" s="48">
        <v>505.64388999999846</v>
      </c>
      <c r="J24" s="48">
        <v>534.86671000000081</v>
      </c>
      <c r="K24" s="48">
        <v>625.12025999999958</v>
      </c>
      <c r="L24" s="48">
        <v>585.61914480016378</v>
      </c>
      <c r="M24" s="48">
        <v>736.403680504269</v>
      </c>
      <c r="N24" s="48">
        <v>730.54668045094763</v>
      </c>
      <c r="O24" s="48">
        <v>520.34719629671827</v>
      </c>
      <c r="P24" s="48">
        <v>629.95689895773251</v>
      </c>
      <c r="Q24" s="48">
        <v>586.12757995520349</v>
      </c>
      <c r="R24" s="48">
        <v>574.69071875883651</v>
      </c>
      <c r="S24" s="48">
        <v>568.77696728131195</v>
      </c>
      <c r="T24" s="48">
        <v>565.02540116788293</v>
      </c>
      <c r="U24" s="48">
        <v>557.63809674278934</v>
      </c>
      <c r="V24" s="48">
        <v>556.47766036096152</v>
      </c>
      <c r="W24" s="48">
        <v>552.52596004442705</v>
      </c>
      <c r="X24" s="48">
        <v>548.23724547614643</v>
      </c>
      <c r="Y24" s="48">
        <v>538.63677658645713</v>
      </c>
      <c r="Z24" s="48">
        <v>532.62077103819149</v>
      </c>
      <c r="AA24" s="48">
        <v>529.12679794918654</v>
      </c>
      <c r="AB24" s="48">
        <v>529.92944269599252</v>
      </c>
      <c r="AC24" s="48">
        <v>529.18151286282466</v>
      </c>
      <c r="AD24" s="48">
        <v>530.33827840819663</v>
      </c>
      <c r="AE24" s="48">
        <v>531.67402197417334</v>
      </c>
      <c r="AF24" s="48">
        <v>534.74496439151312</v>
      </c>
      <c r="AG24" s="48">
        <v>532.08325193213454</v>
      </c>
      <c r="AH24" s="48">
        <v>531.85935709511011</v>
      </c>
      <c r="AI24" s="48">
        <v>523.20988997350685</v>
      </c>
      <c r="AJ24" s="48">
        <v>513.71646566408049</v>
      </c>
      <c r="AK24" s="48">
        <v>495.1234939902933</v>
      </c>
      <c r="AL24" s="48">
        <v>499.00703896986408</v>
      </c>
      <c r="AM24" s="48">
        <v>499.71327179807861</v>
      </c>
      <c r="AN24" s="48">
        <v>500.0838992226208</v>
      </c>
      <c r="AO24" s="48">
        <v>499.53678001513128</v>
      </c>
      <c r="AP24" s="48">
        <v>498.78385667271181</v>
      </c>
      <c r="AQ24" s="48">
        <v>494.15592793516248</v>
      </c>
      <c r="AR24" s="48">
        <v>491.13400409327704</v>
      </c>
      <c r="AS24" s="48">
        <v>480.7515469458487</v>
      </c>
      <c r="AT24" s="48">
        <v>476.43833230296752</v>
      </c>
      <c r="AU24" s="48">
        <v>473.03676222749988</v>
      </c>
      <c r="AV24" s="48">
        <v>468.82365493329098</v>
      </c>
      <c r="AW24" s="48">
        <v>454.09166515351797</v>
      </c>
      <c r="AX24" s="48">
        <v>451.20227599640424</v>
      </c>
      <c r="AY24" s="48">
        <v>446.3563047791813</v>
      </c>
      <c r="AZ24" s="48">
        <v>439.34839848869808</v>
      </c>
    </row>
    <row r="25" spans="1:52" ht="12" customHeight="1" x14ac:dyDescent="0.45">
      <c r="A25" s="47" t="s">
        <v>26</v>
      </c>
      <c r="B25" s="48">
        <v>369.8989964950037</v>
      </c>
      <c r="C25" s="48">
        <v>488.61787000000044</v>
      </c>
      <c r="D25" s="48">
        <v>477.61748999999833</v>
      </c>
      <c r="E25" s="48">
        <v>547.56216000000006</v>
      </c>
      <c r="F25" s="48">
        <v>595.30893999999796</v>
      </c>
      <c r="G25" s="48">
        <v>595.47869354217369</v>
      </c>
      <c r="H25" s="48">
        <v>488.8142200000002</v>
      </c>
      <c r="I25" s="48">
        <v>516.74932999999908</v>
      </c>
      <c r="J25" s="48">
        <v>570.46619999999939</v>
      </c>
      <c r="K25" s="48">
        <v>509.9088100000003</v>
      </c>
      <c r="L25" s="48">
        <v>544.3774007713331</v>
      </c>
      <c r="M25" s="48">
        <v>813.0574794083949</v>
      </c>
      <c r="N25" s="48">
        <v>613.38091870964229</v>
      </c>
      <c r="O25" s="48">
        <v>441.2885556502381</v>
      </c>
      <c r="P25" s="48">
        <v>452.49556510370542</v>
      </c>
      <c r="Q25" s="48">
        <v>437.03631604067874</v>
      </c>
      <c r="R25" s="48">
        <v>437.66996382764677</v>
      </c>
      <c r="S25" s="48">
        <v>450.53934117939053</v>
      </c>
      <c r="T25" s="48">
        <v>438.30893191609823</v>
      </c>
      <c r="U25" s="48">
        <v>421.53234640512034</v>
      </c>
      <c r="V25" s="48">
        <v>408.44236975218416</v>
      </c>
      <c r="W25" s="48">
        <v>396.4820953016083</v>
      </c>
      <c r="X25" s="48">
        <v>383.96768282850093</v>
      </c>
      <c r="Y25" s="48">
        <v>351.83862890574346</v>
      </c>
      <c r="Z25" s="48">
        <v>335.52304779186761</v>
      </c>
      <c r="AA25" s="48">
        <v>325.94120399854694</v>
      </c>
      <c r="AB25" s="48">
        <v>320.341517153165</v>
      </c>
      <c r="AC25" s="48">
        <v>301.3172039331626</v>
      </c>
      <c r="AD25" s="48">
        <v>295.78037135940633</v>
      </c>
      <c r="AE25" s="48">
        <v>290.64648399627146</v>
      </c>
      <c r="AF25" s="48">
        <v>282.14439206245714</v>
      </c>
      <c r="AG25" s="48">
        <v>272.26049611977254</v>
      </c>
      <c r="AH25" s="48">
        <v>261.21150470992603</v>
      </c>
      <c r="AI25" s="48">
        <v>247.48314814043854</v>
      </c>
      <c r="AJ25" s="48">
        <v>238.566769139088</v>
      </c>
      <c r="AK25" s="48">
        <v>216.3007570894091</v>
      </c>
      <c r="AL25" s="48">
        <v>216.48681504019561</v>
      </c>
      <c r="AM25" s="48">
        <v>207.6692035979278</v>
      </c>
      <c r="AN25" s="48">
        <v>200.99291571285846</v>
      </c>
      <c r="AO25" s="48">
        <v>196.09863433036605</v>
      </c>
      <c r="AP25" s="48">
        <v>191.44015556965803</v>
      </c>
      <c r="AQ25" s="48">
        <v>182.32969056314155</v>
      </c>
      <c r="AR25" s="48">
        <v>173.15845749829381</v>
      </c>
      <c r="AS25" s="48">
        <v>157.55176220794434</v>
      </c>
      <c r="AT25" s="48">
        <v>146.90647574380128</v>
      </c>
      <c r="AU25" s="48">
        <v>140.74607070255789</v>
      </c>
      <c r="AV25" s="48">
        <v>135.48054637661519</v>
      </c>
      <c r="AW25" s="48">
        <v>121.92754519085395</v>
      </c>
      <c r="AX25" s="48">
        <v>115.41811924794791</v>
      </c>
      <c r="AY25" s="48">
        <v>109.35206637856854</v>
      </c>
      <c r="AZ25" s="48">
        <v>103.48957970868449</v>
      </c>
    </row>
    <row r="26" spans="1:52" ht="12" customHeight="1" x14ac:dyDescent="0.45">
      <c r="A26" s="47" t="s">
        <v>27</v>
      </c>
      <c r="B26" s="48">
        <v>2951.1892645014445</v>
      </c>
      <c r="C26" s="48">
        <v>3133.7492599999991</v>
      </c>
      <c r="D26" s="48">
        <v>2741.8960699999989</v>
      </c>
      <c r="E26" s="48">
        <v>3348.7617700000005</v>
      </c>
      <c r="F26" s="48">
        <v>2954.9657599999996</v>
      </c>
      <c r="G26" s="48">
        <v>2655.97003476587</v>
      </c>
      <c r="H26" s="48">
        <v>2613.8313900000003</v>
      </c>
      <c r="I26" s="48">
        <v>2770.4727699999989</v>
      </c>
      <c r="J26" s="48">
        <v>2428.47507</v>
      </c>
      <c r="K26" s="48">
        <v>2092.2619699999987</v>
      </c>
      <c r="L26" s="48">
        <v>1954.7103702975285</v>
      </c>
      <c r="M26" s="48">
        <v>2067.4427228519494</v>
      </c>
      <c r="N26" s="48">
        <v>1734.9705104607929</v>
      </c>
      <c r="O26" s="48">
        <v>1745.500098114873</v>
      </c>
      <c r="P26" s="48">
        <v>1627.9714509826572</v>
      </c>
      <c r="Q26" s="48">
        <v>1804.7129417345313</v>
      </c>
      <c r="R26" s="48">
        <v>1828.4562923393578</v>
      </c>
      <c r="S26" s="48">
        <v>1832.8550896521529</v>
      </c>
      <c r="T26" s="48">
        <v>1778.9957779863612</v>
      </c>
      <c r="U26" s="48">
        <v>1719.1831864547485</v>
      </c>
      <c r="V26" s="48">
        <v>1680.7068320273643</v>
      </c>
      <c r="W26" s="48">
        <v>1635.6388640177549</v>
      </c>
      <c r="X26" s="48">
        <v>1548.6852890580806</v>
      </c>
      <c r="Y26" s="48">
        <v>1410.6744461084959</v>
      </c>
      <c r="Z26" s="48">
        <v>1365.2090616828</v>
      </c>
      <c r="AA26" s="48">
        <v>1286.869866799819</v>
      </c>
      <c r="AB26" s="48">
        <v>1189.6618774737481</v>
      </c>
      <c r="AC26" s="48">
        <v>1021.1241269130002</v>
      </c>
      <c r="AD26" s="48">
        <v>959.04475338592772</v>
      </c>
      <c r="AE26" s="48">
        <v>954.35485797164984</v>
      </c>
      <c r="AF26" s="48">
        <v>796.08306588674884</v>
      </c>
      <c r="AG26" s="48">
        <v>775.6835376580301</v>
      </c>
      <c r="AH26" s="48">
        <v>655.28695310558032</v>
      </c>
      <c r="AI26" s="48">
        <v>555.67425422422866</v>
      </c>
      <c r="AJ26" s="48">
        <v>485.59300748798745</v>
      </c>
      <c r="AK26" s="48">
        <v>409.13623710032914</v>
      </c>
      <c r="AL26" s="48">
        <v>405.20829815905023</v>
      </c>
      <c r="AM26" s="48">
        <v>355.07191164181165</v>
      </c>
      <c r="AN26" s="48">
        <v>318.17681194450091</v>
      </c>
      <c r="AO26" s="48">
        <v>290.68363286323438</v>
      </c>
      <c r="AP26" s="48">
        <v>268.59520579826159</v>
      </c>
      <c r="AQ26" s="48">
        <v>234.63072093120707</v>
      </c>
      <c r="AR26" s="48">
        <v>207.29759952619759</v>
      </c>
      <c r="AS26" s="48">
        <v>168.22369358016499</v>
      </c>
      <c r="AT26" s="48">
        <v>154.46614628182721</v>
      </c>
      <c r="AU26" s="48">
        <v>136.39498645452224</v>
      </c>
      <c r="AV26" s="48">
        <v>110.29091325424262</v>
      </c>
      <c r="AW26" s="48">
        <v>74.911450388778064</v>
      </c>
      <c r="AX26" s="48">
        <v>57.739385503069542</v>
      </c>
      <c r="AY26" s="48">
        <v>54.51408419264726</v>
      </c>
      <c r="AZ26" s="48">
        <v>34.545999875233676</v>
      </c>
    </row>
    <row r="27" spans="1:52" ht="12" customHeight="1" x14ac:dyDescent="0.45">
      <c r="A27" s="47" t="s">
        <v>28</v>
      </c>
      <c r="B27" s="48">
        <v>368.25235940478012</v>
      </c>
      <c r="C27" s="48">
        <v>417.07460000000697</v>
      </c>
      <c r="D27" s="48">
        <v>644.28702000000317</v>
      </c>
      <c r="E27" s="48">
        <v>858.6500800000166</v>
      </c>
      <c r="F27" s="48">
        <v>761.10066000000825</v>
      </c>
      <c r="G27" s="48">
        <v>743.27680461719513</v>
      </c>
      <c r="H27" s="48">
        <v>661.82991000001357</v>
      </c>
      <c r="I27" s="48">
        <v>785.53653999999233</v>
      </c>
      <c r="J27" s="48">
        <v>490.20515000000012</v>
      </c>
      <c r="K27" s="48">
        <v>448.98422000000028</v>
      </c>
      <c r="L27" s="48">
        <v>464.92368676365362</v>
      </c>
      <c r="M27" s="48">
        <v>255.61794838077367</v>
      </c>
      <c r="N27" s="48">
        <v>703.10351263949474</v>
      </c>
      <c r="O27" s="48">
        <v>451.78477987149284</v>
      </c>
      <c r="P27" s="48">
        <v>519.39091650477587</v>
      </c>
      <c r="Q27" s="48">
        <v>170.96862477343407</v>
      </c>
      <c r="R27" s="48">
        <v>156.91781936148803</v>
      </c>
      <c r="S27" s="48">
        <v>158.45771022426516</v>
      </c>
      <c r="T27" s="48">
        <v>153.65030036105355</v>
      </c>
      <c r="U27" s="48">
        <v>149.92008115310315</v>
      </c>
      <c r="V27" s="48">
        <v>145.19300701397515</v>
      </c>
      <c r="W27" s="48">
        <v>142.83208890202468</v>
      </c>
      <c r="X27" s="48">
        <v>132.62041428053033</v>
      </c>
      <c r="Y27" s="48">
        <v>115.61907526094686</v>
      </c>
      <c r="Z27" s="48">
        <v>86.454294937027456</v>
      </c>
      <c r="AA27" s="48">
        <v>80.817834107465529</v>
      </c>
      <c r="AB27" s="48">
        <v>74.463404785373925</v>
      </c>
      <c r="AC27" s="48">
        <v>67.749492110996115</v>
      </c>
      <c r="AD27" s="48">
        <v>60.349065402049845</v>
      </c>
      <c r="AE27" s="48">
        <v>58.640705953379253</v>
      </c>
      <c r="AF27" s="48">
        <v>51.301873650888204</v>
      </c>
      <c r="AG27" s="48">
        <v>44.800444412000573</v>
      </c>
      <c r="AH27" s="48">
        <v>42.709062564527215</v>
      </c>
      <c r="AI27" s="48">
        <v>39.389141594731058</v>
      </c>
      <c r="AJ27" s="48">
        <v>35.496817343077893</v>
      </c>
      <c r="AK27" s="48">
        <v>18.823777613848844</v>
      </c>
      <c r="AL27" s="48">
        <v>18.652814024327665</v>
      </c>
      <c r="AM27" s="48">
        <v>16.473865097874508</v>
      </c>
      <c r="AN27" s="48">
        <v>14.477710257747107</v>
      </c>
      <c r="AO27" s="48">
        <v>13.210528071571693</v>
      </c>
      <c r="AP27" s="48">
        <v>12.046010895888708</v>
      </c>
      <c r="AQ27" s="48">
        <v>10.840525185762786</v>
      </c>
      <c r="AR27" s="48">
        <v>9.9990565637351523</v>
      </c>
      <c r="AS27" s="48">
        <v>8.6577880174770119</v>
      </c>
      <c r="AT27" s="48">
        <v>7.6116133710204918</v>
      </c>
      <c r="AU27" s="48">
        <v>6.2625458826427565</v>
      </c>
      <c r="AV27" s="48">
        <v>4.8719820546094237</v>
      </c>
      <c r="AW27" s="48">
        <v>4.0115402066127963</v>
      </c>
      <c r="AX27" s="48">
        <v>2.7338681452405926</v>
      </c>
      <c r="AY27" s="48">
        <v>2.3964112882150266</v>
      </c>
      <c r="AZ27" s="48">
        <v>1.7668712040702055</v>
      </c>
    </row>
    <row r="28" spans="1:52" ht="12" customHeight="1" x14ac:dyDescent="0.45">
      <c r="A28" s="49" t="s">
        <v>29</v>
      </c>
      <c r="B28" s="50">
        <v>23114.938299983707</v>
      </c>
      <c r="C28" s="50">
        <v>23035.953699999995</v>
      </c>
      <c r="D28" s="50">
        <v>22718.249859999996</v>
      </c>
      <c r="E28" s="50">
        <v>23346.84347</v>
      </c>
      <c r="F28" s="50">
        <v>21525.967829999994</v>
      </c>
      <c r="G28" s="50">
        <v>21987.449698685941</v>
      </c>
      <c r="H28" s="50">
        <v>19925.540679999991</v>
      </c>
      <c r="I28" s="50">
        <v>20767.050130000011</v>
      </c>
      <c r="J28" s="50">
        <v>19796.912039999992</v>
      </c>
      <c r="K28" s="50">
        <v>17030.316770000001</v>
      </c>
      <c r="L28" s="50">
        <v>17487.741602825197</v>
      </c>
      <c r="M28" s="50">
        <v>17739.913800384602</v>
      </c>
      <c r="N28" s="50">
        <v>17904.679135602899</v>
      </c>
      <c r="O28" s="50">
        <v>19200.055944575317</v>
      </c>
      <c r="P28" s="50">
        <v>18790.605525082978</v>
      </c>
      <c r="Q28" s="50">
        <v>17830.223819843493</v>
      </c>
      <c r="R28" s="50">
        <v>17734.778377301252</v>
      </c>
      <c r="S28" s="50">
        <v>18048.154980871906</v>
      </c>
      <c r="T28" s="50">
        <v>17966.049159949594</v>
      </c>
      <c r="U28" s="50">
        <v>17791.013140466133</v>
      </c>
      <c r="V28" s="50">
        <v>17798.036776243189</v>
      </c>
      <c r="W28" s="50">
        <v>17793.473111853349</v>
      </c>
      <c r="X28" s="50">
        <v>17681.047554632973</v>
      </c>
      <c r="Y28" s="50">
        <v>17337.399035529448</v>
      </c>
      <c r="Z28" s="50">
        <v>17236.315007171594</v>
      </c>
      <c r="AA28" s="50">
        <v>17207.494593651121</v>
      </c>
      <c r="AB28" s="50">
        <v>17199.936535507284</v>
      </c>
      <c r="AC28" s="50">
        <v>17048.636575695964</v>
      </c>
      <c r="AD28" s="50">
        <v>17077.830626562245</v>
      </c>
      <c r="AE28" s="50">
        <v>17050.9202744092</v>
      </c>
      <c r="AF28" s="50">
        <v>16841.08832977599</v>
      </c>
      <c r="AG28" s="50">
        <v>16859.773795717061</v>
      </c>
      <c r="AH28" s="50">
        <v>16693.266414409132</v>
      </c>
      <c r="AI28" s="50">
        <v>16465.584907344302</v>
      </c>
      <c r="AJ28" s="50">
        <v>16295.192877324009</v>
      </c>
      <c r="AK28" s="50">
        <v>15899.888802347972</v>
      </c>
      <c r="AL28" s="50">
        <v>15957.834983676858</v>
      </c>
      <c r="AM28" s="50">
        <v>15737.816682381335</v>
      </c>
      <c r="AN28" s="50">
        <v>15515.152511070044</v>
      </c>
      <c r="AO28" s="50">
        <v>15299.38135548661</v>
      </c>
      <c r="AP28" s="50">
        <v>15094.923164091091</v>
      </c>
      <c r="AQ28" s="50">
        <v>14690.706611049345</v>
      </c>
      <c r="AR28" s="50">
        <v>14439.231477760628</v>
      </c>
      <c r="AS28" s="50">
        <v>13806.230006994996</v>
      </c>
      <c r="AT28" s="50">
        <v>13560.776310237432</v>
      </c>
      <c r="AU28" s="50">
        <v>13354.43778147494</v>
      </c>
      <c r="AV28" s="50">
        <v>13020.064803551475</v>
      </c>
      <c r="AW28" s="50">
        <v>12369.196938600806</v>
      </c>
      <c r="AX28" s="50">
        <v>12019.524595257615</v>
      </c>
      <c r="AY28" s="50">
        <v>11757.369870009124</v>
      </c>
      <c r="AZ28" s="50">
        <v>11282.208720071614</v>
      </c>
    </row>
    <row r="29" spans="1:52" ht="12" customHeight="1" x14ac:dyDescent="0.45">
      <c r="A29" s="47" t="s">
        <v>30</v>
      </c>
      <c r="B29" s="48">
        <v>23018.062012622293</v>
      </c>
      <c r="C29" s="48">
        <v>22946.334219999993</v>
      </c>
      <c r="D29" s="48">
        <v>22626.727569999995</v>
      </c>
      <c r="E29" s="48">
        <v>23305.746909999998</v>
      </c>
      <c r="F29" s="48">
        <v>21508.874869999992</v>
      </c>
      <c r="G29" s="48">
        <v>21969.772534211374</v>
      </c>
      <c r="H29" s="48">
        <v>19909.848999999991</v>
      </c>
      <c r="I29" s="48">
        <v>20726.943230000012</v>
      </c>
      <c r="J29" s="48">
        <v>19759.812169999994</v>
      </c>
      <c r="K29" s="48">
        <v>17018.810110000002</v>
      </c>
      <c r="L29" s="48">
        <v>17353.270268048851</v>
      </c>
      <c r="M29" s="48">
        <v>17522.27376506618</v>
      </c>
      <c r="N29" s="48">
        <v>17767.056346736899</v>
      </c>
      <c r="O29" s="48">
        <v>19057.129489968465</v>
      </c>
      <c r="P29" s="48">
        <v>18672.160446823098</v>
      </c>
      <c r="Q29" s="48">
        <v>17717.275821944182</v>
      </c>
      <c r="R29" s="48">
        <v>17622.201690304304</v>
      </c>
      <c r="S29" s="48">
        <v>17929.612084218094</v>
      </c>
      <c r="T29" s="48">
        <v>17854.576272797785</v>
      </c>
      <c r="U29" s="48">
        <v>17683.216031801323</v>
      </c>
      <c r="V29" s="48">
        <v>17693.436594066439</v>
      </c>
      <c r="W29" s="48">
        <v>17691.47988803334</v>
      </c>
      <c r="X29" s="48">
        <v>17587.706920953435</v>
      </c>
      <c r="Y29" s="48">
        <v>17255.678544827388</v>
      </c>
      <c r="Z29" s="48">
        <v>17169.68789090374</v>
      </c>
      <c r="AA29" s="48">
        <v>17143.554562755216</v>
      </c>
      <c r="AB29" s="48">
        <v>17141.668117091482</v>
      </c>
      <c r="AC29" s="48">
        <v>16998.505584593309</v>
      </c>
      <c r="AD29" s="48">
        <v>17033.476969573097</v>
      </c>
      <c r="AE29" s="48">
        <v>17006.989178744781</v>
      </c>
      <c r="AF29" s="48">
        <v>16805.364740350193</v>
      </c>
      <c r="AG29" s="48">
        <v>16828.430625662309</v>
      </c>
      <c r="AH29" s="48">
        <v>16668.88727664711</v>
      </c>
      <c r="AI29" s="48">
        <v>16446.460610298331</v>
      </c>
      <c r="AJ29" s="48">
        <v>16278.943562907187</v>
      </c>
      <c r="AK29" s="48">
        <v>15886.415337919359</v>
      </c>
      <c r="AL29" s="48">
        <v>15944.47432273798</v>
      </c>
      <c r="AM29" s="48">
        <v>15724.743871436096</v>
      </c>
      <c r="AN29" s="48">
        <v>15502.333558570754</v>
      </c>
      <c r="AO29" s="48">
        <v>15286.7724753481</v>
      </c>
      <c r="AP29" s="48">
        <v>15083.637532750501</v>
      </c>
      <c r="AQ29" s="48">
        <v>14680.03242287502</v>
      </c>
      <c r="AR29" s="48">
        <v>14430.674787276281</v>
      </c>
      <c r="AS29" s="48">
        <v>13800.15897015128</v>
      </c>
      <c r="AT29" s="48">
        <v>13559.280623844737</v>
      </c>
      <c r="AU29" s="48">
        <v>13353.126898112272</v>
      </c>
      <c r="AV29" s="48">
        <v>13019.02573036534</v>
      </c>
      <c r="AW29" s="48">
        <v>12368.242344714896</v>
      </c>
      <c r="AX29" s="48">
        <v>12018.762884504482</v>
      </c>
      <c r="AY29" s="48">
        <v>11756.786577974523</v>
      </c>
      <c r="AZ29" s="48">
        <v>11281.775683116033</v>
      </c>
    </row>
    <row r="30" spans="1:52" ht="12" customHeight="1" x14ac:dyDescent="0.45">
      <c r="A30" s="47" t="s">
        <v>31</v>
      </c>
      <c r="B30" s="48">
        <v>96.876287361413361</v>
      </c>
      <c r="C30" s="48">
        <v>89.619479999999982</v>
      </c>
      <c r="D30" s="48">
        <v>91.522290000000012</v>
      </c>
      <c r="E30" s="48">
        <v>41.096559999999982</v>
      </c>
      <c r="F30" s="48">
        <v>17.092960000000005</v>
      </c>
      <c r="G30" s="48">
        <v>17.677164474567167</v>
      </c>
      <c r="H30" s="48">
        <v>15.691679999999996</v>
      </c>
      <c r="I30" s="48">
        <v>40.106899999999996</v>
      </c>
      <c r="J30" s="48">
        <v>37.099869999999996</v>
      </c>
      <c r="K30" s="48">
        <v>11.506660000000002</v>
      </c>
      <c r="L30" s="48">
        <v>134.4713347763475</v>
      </c>
      <c r="M30" s="48">
        <v>217.6400353184213</v>
      </c>
      <c r="N30" s="48">
        <v>137.62278886599964</v>
      </c>
      <c r="O30" s="48">
        <v>142.92645460685219</v>
      </c>
      <c r="P30" s="48">
        <v>118.44507825987864</v>
      </c>
      <c r="Q30" s="48">
        <v>112.94799789931199</v>
      </c>
      <c r="R30" s="48">
        <v>112.5766869969483</v>
      </c>
      <c r="S30" s="48">
        <v>118.54289665381465</v>
      </c>
      <c r="T30" s="48">
        <v>111.47288715180845</v>
      </c>
      <c r="U30" s="48">
        <v>107.79710866480916</v>
      </c>
      <c r="V30" s="48">
        <v>104.60018217675105</v>
      </c>
      <c r="W30" s="48">
        <v>101.99322382001063</v>
      </c>
      <c r="X30" s="48">
        <v>93.340633679536765</v>
      </c>
      <c r="Y30" s="48">
        <v>81.720490702060971</v>
      </c>
      <c r="Z30" s="48">
        <v>66.62711626785385</v>
      </c>
      <c r="AA30" s="48">
        <v>63.940030895903995</v>
      </c>
      <c r="AB30" s="48">
        <v>58.26841841580206</v>
      </c>
      <c r="AC30" s="48">
        <v>50.13099110265302</v>
      </c>
      <c r="AD30" s="48">
        <v>44.353656989148014</v>
      </c>
      <c r="AE30" s="48">
        <v>43.931095664419018</v>
      </c>
      <c r="AF30" s="48">
        <v>35.723589425797094</v>
      </c>
      <c r="AG30" s="48">
        <v>31.343170054752509</v>
      </c>
      <c r="AH30" s="48">
        <v>24.379137762021806</v>
      </c>
      <c r="AI30" s="48">
        <v>19.124297045972348</v>
      </c>
      <c r="AJ30" s="48">
        <v>16.249314416822006</v>
      </c>
      <c r="AK30" s="48">
        <v>13.473464428612013</v>
      </c>
      <c r="AL30" s="48">
        <v>13.360660938876793</v>
      </c>
      <c r="AM30" s="48">
        <v>13.072810945239693</v>
      </c>
      <c r="AN30" s="48">
        <v>12.818952499290333</v>
      </c>
      <c r="AO30" s="48">
        <v>12.608880138509887</v>
      </c>
      <c r="AP30" s="48">
        <v>11.285631340589266</v>
      </c>
      <c r="AQ30" s="48">
        <v>10.674188174324772</v>
      </c>
      <c r="AR30" s="48">
        <v>8.5566904843465093</v>
      </c>
      <c r="AS30" s="48">
        <v>6.0710368437160671</v>
      </c>
      <c r="AT30" s="48">
        <v>1.4956863926939528</v>
      </c>
      <c r="AU30" s="48">
        <v>1.3108833626684626</v>
      </c>
      <c r="AV30" s="48">
        <v>1.0390731861355564</v>
      </c>
      <c r="AW30" s="48">
        <v>0.95459388591044358</v>
      </c>
      <c r="AX30" s="48">
        <v>0.76171075313413483</v>
      </c>
      <c r="AY30" s="48">
        <v>0.58329203460169354</v>
      </c>
      <c r="AZ30" s="48">
        <v>0.43303695558056332</v>
      </c>
    </row>
    <row r="31" spans="1:52" ht="12" customHeight="1" x14ac:dyDescent="0.45">
      <c r="A31" s="49" t="s">
        <v>32</v>
      </c>
      <c r="B31" s="50">
        <v>228.87671031496606</v>
      </c>
      <c r="C31" s="50">
        <v>275.53698999999961</v>
      </c>
      <c r="D31" s="50">
        <v>310.5368899999994</v>
      </c>
      <c r="E31" s="50">
        <v>379.78919999999954</v>
      </c>
      <c r="F31" s="50">
        <v>421.8458799999986</v>
      </c>
      <c r="G31" s="50">
        <v>409.76377912678737</v>
      </c>
      <c r="H31" s="50">
        <v>384.83368999999846</v>
      </c>
      <c r="I31" s="50">
        <v>482.07170999999954</v>
      </c>
      <c r="J31" s="50">
        <v>484.11627000000084</v>
      </c>
      <c r="K31" s="50">
        <v>439.99398000000201</v>
      </c>
      <c r="L31" s="50">
        <v>618.6270323233141</v>
      </c>
      <c r="M31" s="50">
        <v>632.71113077755444</v>
      </c>
      <c r="N31" s="50">
        <v>554.67456925850854</v>
      </c>
      <c r="O31" s="50">
        <v>655.27305011909527</v>
      </c>
      <c r="P31" s="50">
        <v>640.8727289303838</v>
      </c>
      <c r="Q31" s="50">
        <v>698.52762595438151</v>
      </c>
      <c r="R31" s="50">
        <v>687.94297557871027</v>
      </c>
      <c r="S31" s="50">
        <v>686.04678900447971</v>
      </c>
      <c r="T31" s="50">
        <v>664.9844036979232</v>
      </c>
      <c r="U31" s="50">
        <v>653.7602041274024</v>
      </c>
      <c r="V31" s="50">
        <v>649.24066064731653</v>
      </c>
      <c r="W31" s="50">
        <v>652.93884112325327</v>
      </c>
      <c r="X31" s="50">
        <v>635.83025563611773</v>
      </c>
      <c r="Y31" s="50">
        <v>641.59686814260294</v>
      </c>
      <c r="Z31" s="50">
        <v>644.3963354411967</v>
      </c>
      <c r="AA31" s="50">
        <v>631.27635626648976</v>
      </c>
      <c r="AB31" s="50">
        <v>628.99894751026113</v>
      </c>
      <c r="AC31" s="50">
        <v>612.07753576719506</v>
      </c>
      <c r="AD31" s="50">
        <v>616.98423566541999</v>
      </c>
      <c r="AE31" s="50">
        <v>619.61504640565795</v>
      </c>
      <c r="AF31" s="50">
        <v>600.22346578430108</v>
      </c>
      <c r="AG31" s="50">
        <v>605.71741797873176</v>
      </c>
      <c r="AH31" s="50">
        <v>596.07407637888389</v>
      </c>
      <c r="AI31" s="50">
        <v>619.2958575335964</v>
      </c>
      <c r="AJ31" s="50">
        <v>620.74164858224538</v>
      </c>
      <c r="AK31" s="50">
        <v>600.87769402558467</v>
      </c>
      <c r="AL31" s="50">
        <v>603.87310769085127</v>
      </c>
      <c r="AM31" s="50">
        <v>588.73985750389591</v>
      </c>
      <c r="AN31" s="50">
        <v>581.80059981293937</v>
      </c>
      <c r="AO31" s="50">
        <v>579.71320852868269</v>
      </c>
      <c r="AP31" s="50">
        <v>579.91692562558671</v>
      </c>
      <c r="AQ31" s="50">
        <v>598.504162444342</v>
      </c>
      <c r="AR31" s="50">
        <v>613.44272746890454</v>
      </c>
      <c r="AS31" s="50">
        <v>667.75910940239601</v>
      </c>
      <c r="AT31" s="50">
        <v>709.6993692442777</v>
      </c>
      <c r="AU31" s="50">
        <v>712.9966776622</v>
      </c>
      <c r="AV31" s="50">
        <v>722.50973090612479</v>
      </c>
      <c r="AW31" s="50">
        <v>709.9191978057612</v>
      </c>
      <c r="AX31" s="50">
        <v>735.47013665134887</v>
      </c>
      <c r="AY31" s="50">
        <v>757.393736517962</v>
      </c>
      <c r="AZ31" s="50">
        <v>753.57910516260824</v>
      </c>
    </row>
    <row r="32" spans="1:52" ht="12" customHeight="1" x14ac:dyDescent="0.45">
      <c r="A32" s="47" t="s">
        <v>33</v>
      </c>
      <c r="B32" s="48">
        <v>228.87671031496606</v>
      </c>
      <c r="C32" s="48">
        <v>275.53698999999961</v>
      </c>
      <c r="D32" s="48">
        <v>310.5368899999994</v>
      </c>
      <c r="E32" s="48">
        <v>379.78919999999954</v>
      </c>
      <c r="F32" s="48">
        <v>421.8458799999986</v>
      </c>
      <c r="G32" s="48">
        <v>409.76377912678737</v>
      </c>
      <c r="H32" s="48">
        <v>384.83368999999846</v>
      </c>
      <c r="I32" s="48">
        <v>482.07170999999954</v>
      </c>
      <c r="J32" s="48">
        <v>484.11627000000084</v>
      </c>
      <c r="K32" s="48">
        <v>439.99398000000201</v>
      </c>
      <c r="L32" s="48">
        <v>618.4837237846225</v>
      </c>
      <c r="M32" s="48">
        <v>632.56782337342054</v>
      </c>
      <c r="N32" s="48">
        <v>554.531261132841</v>
      </c>
      <c r="O32" s="48">
        <v>655.10585737552992</v>
      </c>
      <c r="P32" s="48">
        <v>640.70553484023969</v>
      </c>
      <c r="Q32" s="48">
        <v>698.36043221401565</v>
      </c>
      <c r="R32" s="48">
        <v>687.78584370307647</v>
      </c>
      <c r="S32" s="48">
        <v>685.87078807169712</v>
      </c>
      <c r="T32" s="48">
        <v>664.79673878109827</v>
      </c>
      <c r="U32" s="48">
        <v>653.54265045831062</v>
      </c>
      <c r="V32" s="48">
        <v>648.96271994365043</v>
      </c>
      <c r="W32" s="48">
        <v>652.60462271670588</v>
      </c>
      <c r="X32" s="48">
        <v>635.30563191302087</v>
      </c>
      <c r="Y32" s="48">
        <v>640.92599322002991</v>
      </c>
      <c r="Z32" s="48">
        <v>643.20986264244948</v>
      </c>
      <c r="AA32" s="48">
        <v>629.62366586081532</v>
      </c>
      <c r="AB32" s="48">
        <v>627.02151646606058</v>
      </c>
      <c r="AC32" s="48">
        <v>609.84627615852241</v>
      </c>
      <c r="AD32" s="48">
        <v>614.66521352470647</v>
      </c>
      <c r="AE32" s="48">
        <v>617.21215198876814</v>
      </c>
      <c r="AF32" s="48">
        <v>597.71570221870002</v>
      </c>
      <c r="AG32" s="48">
        <v>602.93905975192695</v>
      </c>
      <c r="AH32" s="48">
        <v>592.67715962776686</v>
      </c>
      <c r="AI32" s="48">
        <v>615.53150971032369</v>
      </c>
      <c r="AJ32" s="48">
        <v>616.74489100083304</v>
      </c>
      <c r="AK32" s="48">
        <v>596.7932336143723</v>
      </c>
      <c r="AL32" s="48">
        <v>599.77232104789232</v>
      </c>
      <c r="AM32" s="48">
        <v>584.59837170583182</v>
      </c>
      <c r="AN32" s="48">
        <v>577.60983289871263</v>
      </c>
      <c r="AO32" s="48">
        <v>575.4892833840056</v>
      </c>
      <c r="AP32" s="48">
        <v>575.68301873320013</v>
      </c>
      <c r="AQ32" s="48">
        <v>594.24292920990786</v>
      </c>
      <c r="AR32" s="48">
        <v>609.17534724953771</v>
      </c>
      <c r="AS32" s="48">
        <v>663.49177576237298</v>
      </c>
      <c r="AT32" s="48">
        <v>705.53036735536944</v>
      </c>
      <c r="AU32" s="48">
        <v>708.91925158332208</v>
      </c>
      <c r="AV32" s="48">
        <v>718.48849501403595</v>
      </c>
      <c r="AW32" s="48">
        <v>705.93083166882218</v>
      </c>
      <c r="AX32" s="48">
        <v>731.47834403223453</v>
      </c>
      <c r="AY32" s="48">
        <v>753.38399477641315</v>
      </c>
      <c r="AZ32" s="48">
        <v>749.55165723505172</v>
      </c>
    </row>
    <row r="33" spans="1:52" ht="12" customHeight="1" x14ac:dyDescent="0.45">
      <c r="A33" s="47" t="s">
        <v>34</v>
      </c>
      <c r="B33" s="48">
        <v>0</v>
      </c>
      <c r="C33" s="48">
        <v>0</v>
      </c>
      <c r="D33" s="48">
        <v>0</v>
      </c>
      <c r="E33" s="48">
        <v>0</v>
      </c>
      <c r="F33" s="48">
        <v>0</v>
      </c>
      <c r="G33" s="48">
        <v>0</v>
      </c>
      <c r="H33" s="48">
        <v>0</v>
      </c>
      <c r="I33" s="48">
        <v>0</v>
      </c>
      <c r="J33" s="48">
        <v>0</v>
      </c>
      <c r="K33" s="48">
        <v>0</v>
      </c>
      <c r="L33" s="48">
        <v>0.14330853869156726</v>
      </c>
      <c r="M33" s="48">
        <v>0.14330740413387388</v>
      </c>
      <c r="N33" s="48">
        <v>0.14330812566753234</v>
      </c>
      <c r="O33" s="48">
        <v>0.16719274356539976</v>
      </c>
      <c r="P33" s="48">
        <v>0.16719409014410128</v>
      </c>
      <c r="Q33" s="48">
        <v>0.16719374036590959</v>
      </c>
      <c r="R33" s="48">
        <v>0.15713187563379591</v>
      </c>
      <c r="S33" s="48">
        <v>0.17600093278254358</v>
      </c>
      <c r="T33" s="48">
        <v>0.18766491682496364</v>
      </c>
      <c r="U33" s="48">
        <v>0.21755366909180832</v>
      </c>
      <c r="V33" s="48">
        <v>0.27794070366610796</v>
      </c>
      <c r="W33" s="48">
        <v>0.33421840654736107</v>
      </c>
      <c r="X33" s="48">
        <v>0.52462372309680616</v>
      </c>
      <c r="Y33" s="48">
        <v>0.67087492257300796</v>
      </c>
      <c r="Z33" s="48">
        <v>1.186472798747207</v>
      </c>
      <c r="AA33" s="48">
        <v>1.6526904056744094</v>
      </c>
      <c r="AB33" s="48">
        <v>1.977431044200574</v>
      </c>
      <c r="AC33" s="48">
        <v>2.2312596086726315</v>
      </c>
      <c r="AD33" s="48">
        <v>2.3190221407135376</v>
      </c>
      <c r="AE33" s="48">
        <v>2.4028944168898385</v>
      </c>
      <c r="AF33" s="48">
        <v>2.5077635656010759</v>
      </c>
      <c r="AG33" s="48">
        <v>2.7783582268048401</v>
      </c>
      <c r="AH33" s="48">
        <v>3.3969167511170357</v>
      </c>
      <c r="AI33" s="48">
        <v>3.7643478232726593</v>
      </c>
      <c r="AJ33" s="48">
        <v>3.996757581412353</v>
      </c>
      <c r="AK33" s="48">
        <v>4.0844604112124285</v>
      </c>
      <c r="AL33" s="48">
        <v>4.1007866429589024</v>
      </c>
      <c r="AM33" s="48">
        <v>4.1414857980641049</v>
      </c>
      <c r="AN33" s="48">
        <v>4.190766914226745</v>
      </c>
      <c r="AO33" s="48">
        <v>4.2239251446770485</v>
      </c>
      <c r="AP33" s="48">
        <v>4.2339068923866092</v>
      </c>
      <c r="AQ33" s="48">
        <v>4.2612332344341439</v>
      </c>
      <c r="AR33" s="48">
        <v>4.2673802193668458</v>
      </c>
      <c r="AS33" s="48">
        <v>4.2673336400229713</v>
      </c>
      <c r="AT33" s="48">
        <v>4.1690018889083102</v>
      </c>
      <c r="AU33" s="48">
        <v>4.0774260788778713</v>
      </c>
      <c r="AV33" s="48">
        <v>4.0212358920888178</v>
      </c>
      <c r="AW33" s="48">
        <v>3.9883661369390566</v>
      </c>
      <c r="AX33" s="48">
        <v>3.9917926191143764</v>
      </c>
      <c r="AY33" s="48">
        <v>4.0097417415488348</v>
      </c>
      <c r="AZ33" s="48">
        <v>4.027447927556512</v>
      </c>
    </row>
    <row r="34" spans="1:52" ht="12" customHeight="1" x14ac:dyDescent="0.45">
      <c r="A34" s="49" t="s">
        <v>35</v>
      </c>
      <c r="B34" s="50">
        <v>5846.769767185091</v>
      </c>
      <c r="C34" s="50">
        <v>5630.8963199999989</v>
      </c>
      <c r="D34" s="50">
        <v>6082.6498600000023</v>
      </c>
      <c r="E34" s="50">
        <v>7163.4676399999989</v>
      </c>
      <c r="F34" s="50">
        <v>7022.6994899999981</v>
      </c>
      <c r="G34" s="50">
        <v>7306.2084788146103</v>
      </c>
      <c r="H34" s="50">
        <v>7738.9889000000003</v>
      </c>
      <c r="I34" s="50">
        <v>8168.6222399999979</v>
      </c>
      <c r="J34" s="50">
        <v>7915.7598400000006</v>
      </c>
      <c r="K34" s="50">
        <v>7528.2638999999972</v>
      </c>
      <c r="L34" s="50">
        <v>7514.954834833422</v>
      </c>
      <c r="M34" s="50">
        <v>7919.1398322141667</v>
      </c>
      <c r="N34" s="50">
        <v>7820.8919536604562</v>
      </c>
      <c r="O34" s="50">
        <v>8146.0831636071016</v>
      </c>
      <c r="P34" s="50">
        <v>7518.4930196034084</v>
      </c>
      <c r="Q34" s="50">
        <v>7153.6128514127067</v>
      </c>
      <c r="R34" s="50">
        <v>7287.6473716956962</v>
      </c>
      <c r="S34" s="50">
        <v>7502.3186346687371</v>
      </c>
      <c r="T34" s="50">
        <v>7648.5285846982397</v>
      </c>
      <c r="U34" s="50">
        <v>7829.468337770485</v>
      </c>
      <c r="V34" s="50">
        <v>8081.9103941680933</v>
      </c>
      <c r="W34" s="50">
        <v>8399.8050923593255</v>
      </c>
      <c r="X34" s="50">
        <v>8821.940574854616</v>
      </c>
      <c r="Y34" s="50">
        <v>9499.4904593888314</v>
      </c>
      <c r="Z34" s="50">
        <v>9823.6383831376879</v>
      </c>
      <c r="AA34" s="50">
        <v>10104.158299157551</v>
      </c>
      <c r="AB34" s="50">
        <v>10463.771791197019</v>
      </c>
      <c r="AC34" s="50">
        <v>10998.889425704052</v>
      </c>
      <c r="AD34" s="50">
        <v>11307.601741497469</v>
      </c>
      <c r="AE34" s="50">
        <v>11493.458989284245</v>
      </c>
      <c r="AF34" s="50">
        <v>12037.671202676076</v>
      </c>
      <c r="AG34" s="50">
        <v>12288.435752381174</v>
      </c>
      <c r="AH34" s="50">
        <v>12721.040272790733</v>
      </c>
      <c r="AI34" s="50">
        <v>13295.356502448994</v>
      </c>
      <c r="AJ34" s="50">
        <v>13605.824841031117</v>
      </c>
      <c r="AK34" s="50">
        <v>14220.010633567999</v>
      </c>
      <c r="AL34" s="50">
        <v>14365.522788028875</v>
      </c>
      <c r="AM34" s="50">
        <v>14786.868198926883</v>
      </c>
      <c r="AN34" s="50">
        <v>15269.744654830969</v>
      </c>
      <c r="AO34" s="50">
        <v>15701.101228487609</v>
      </c>
      <c r="AP34" s="50">
        <v>16123.139511270263</v>
      </c>
      <c r="AQ34" s="50">
        <v>16763.824237799479</v>
      </c>
      <c r="AR34" s="50">
        <v>17244.234013594018</v>
      </c>
      <c r="AS34" s="50">
        <v>17940.981185754576</v>
      </c>
      <c r="AT34" s="50">
        <v>18250.835975067053</v>
      </c>
      <c r="AU34" s="50">
        <v>18542.593179464595</v>
      </c>
      <c r="AV34" s="50">
        <v>18995.466886058584</v>
      </c>
      <c r="AW34" s="50">
        <v>19662.069030096372</v>
      </c>
      <c r="AX34" s="50">
        <v>20280.823835892341</v>
      </c>
      <c r="AY34" s="50">
        <v>20642.623850850152</v>
      </c>
      <c r="AZ34" s="50">
        <v>21188.498123122565</v>
      </c>
    </row>
    <row r="35" spans="1:52" ht="12" customHeight="1" x14ac:dyDescent="0.45">
      <c r="A35" s="54" t="s">
        <v>36</v>
      </c>
      <c r="B35" s="55">
        <v>17186.63162373273</v>
      </c>
      <c r="C35" s="55">
        <v>16926.276669999999</v>
      </c>
      <c r="D35" s="55">
        <v>17046.779149999995</v>
      </c>
      <c r="E35" s="55">
        <v>16916.030139999995</v>
      </c>
      <c r="F35" s="55">
        <v>16993.405950000004</v>
      </c>
      <c r="G35" s="55">
        <v>17387.038935565008</v>
      </c>
      <c r="H35" s="55">
        <v>17209.222859999998</v>
      </c>
      <c r="I35" s="55">
        <v>17295.60497</v>
      </c>
      <c r="J35" s="55">
        <v>17271.484749999996</v>
      </c>
      <c r="K35" s="55">
        <v>14930.572569999998</v>
      </c>
      <c r="L35" s="55">
        <v>16350.435567038456</v>
      </c>
      <c r="M35" s="55">
        <v>16252.099566526009</v>
      </c>
      <c r="N35" s="55">
        <v>15982.791161230241</v>
      </c>
      <c r="O35" s="55">
        <v>15512.990351455735</v>
      </c>
      <c r="P35" s="55">
        <v>15467.650708033327</v>
      </c>
      <c r="Q35" s="55">
        <v>15520.916261752187</v>
      </c>
      <c r="R35" s="55">
        <v>15442.424441312935</v>
      </c>
      <c r="S35" s="55">
        <v>15679.567941305835</v>
      </c>
      <c r="T35" s="55">
        <v>15815.976040240568</v>
      </c>
      <c r="U35" s="55">
        <v>15917.09169129261</v>
      </c>
      <c r="V35" s="55">
        <v>16206.440260475398</v>
      </c>
      <c r="W35" s="55">
        <v>16286.788392673001</v>
      </c>
      <c r="X35" s="55">
        <v>16365.597328699567</v>
      </c>
      <c r="Y35" s="55">
        <v>16368.560568315605</v>
      </c>
      <c r="Z35" s="55">
        <v>16487.736411485374</v>
      </c>
      <c r="AA35" s="55">
        <v>16482.819723310928</v>
      </c>
      <c r="AB35" s="55">
        <v>16602.603747731129</v>
      </c>
      <c r="AC35" s="55">
        <v>16609.063886641525</v>
      </c>
      <c r="AD35" s="55">
        <v>16712.24890275349</v>
      </c>
      <c r="AE35" s="55">
        <v>16763.774606997587</v>
      </c>
      <c r="AF35" s="55">
        <v>16789.97959488181</v>
      </c>
      <c r="AG35" s="55">
        <v>16850.622028476009</v>
      </c>
      <c r="AH35" s="55">
        <v>16936.136305006119</v>
      </c>
      <c r="AI35" s="55">
        <v>17006.072327816088</v>
      </c>
      <c r="AJ35" s="55">
        <v>17076.094357996128</v>
      </c>
      <c r="AK35" s="55">
        <v>17118.442997420545</v>
      </c>
      <c r="AL35" s="55">
        <v>17227.150108169408</v>
      </c>
      <c r="AM35" s="55">
        <v>17304.839546453055</v>
      </c>
      <c r="AN35" s="55">
        <v>17412.563830736224</v>
      </c>
      <c r="AO35" s="55">
        <v>17502.30377116763</v>
      </c>
      <c r="AP35" s="55">
        <v>17595.178280040429</v>
      </c>
      <c r="AQ35" s="55">
        <v>17710.835819832355</v>
      </c>
      <c r="AR35" s="55">
        <v>17857.230380539942</v>
      </c>
      <c r="AS35" s="55">
        <v>17944.958265686382</v>
      </c>
      <c r="AT35" s="55">
        <v>18119.968944992404</v>
      </c>
      <c r="AU35" s="55">
        <v>18264.629317577943</v>
      </c>
      <c r="AV35" s="55">
        <v>18454.93323142494</v>
      </c>
      <c r="AW35" s="55">
        <v>18645.006343206845</v>
      </c>
      <c r="AX35" s="55">
        <v>18800.65899254234</v>
      </c>
      <c r="AY35" s="55">
        <v>18982.954320561374</v>
      </c>
      <c r="AZ35" s="55">
        <v>19170.695736755566</v>
      </c>
    </row>
    <row r="36" spans="1:52" ht="12" customHeight="1" x14ac:dyDescent="0.45">
      <c r="A36" s="43" t="s">
        <v>38</v>
      </c>
      <c r="B36" s="44">
        <v>56787.25549110819</v>
      </c>
      <c r="C36" s="44">
        <v>57178.744179999958</v>
      </c>
      <c r="D36" s="44">
        <v>57555.368880000009</v>
      </c>
      <c r="E36" s="44">
        <v>60390.54271999999</v>
      </c>
      <c r="F36" s="44">
        <v>57469.876849999964</v>
      </c>
      <c r="G36" s="44">
        <v>57633.43361410802</v>
      </c>
      <c r="H36" s="44">
        <v>55830.553360000005</v>
      </c>
      <c r="I36" s="44">
        <v>58148.721049999956</v>
      </c>
      <c r="J36" s="44">
        <v>56418.622890000013</v>
      </c>
      <c r="K36" s="44">
        <v>49807.508899999993</v>
      </c>
      <c r="L36" s="44">
        <v>51715.847021317932</v>
      </c>
      <c r="M36" s="44">
        <v>52185.454291860973</v>
      </c>
      <c r="N36" s="44">
        <v>51822.476417218051</v>
      </c>
      <c r="O36" s="44">
        <v>52601.795176741769</v>
      </c>
      <c r="P36" s="44">
        <v>51622.23429897915</v>
      </c>
      <c r="Q36" s="44">
        <v>50386.588040582326</v>
      </c>
      <c r="R36" s="44">
        <v>50356.623860486514</v>
      </c>
      <c r="S36" s="44">
        <v>51249.472843431242</v>
      </c>
      <c r="T36" s="44">
        <v>51180.607643414922</v>
      </c>
      <c r="U36" s="44">
        <v>51119.883111793366</v>
      </c>
      <c r="V36" s="44">
        <v>51582.320092421032</v>
      </c>
      <c r="W36" s="44">
        <v>51876.386164176634</v>
      </c>
      <c r="X36" s="44">
        <v>51957.341269539851</v>
      </c>
      <c r="Y36" s="44">
        <v>51860.537103791656</v>
      </c>
      <c r="Z36" s="44">
        <v>51946.247777499011</v>
      </c>
      <c r="AA36" s="44">
        <v>52062.368656850253</v>
      </c>
      <c r="AB36" s="44">
        <v>52366.961515964838</v>
      </c>
      <c r="AC36" s="44">
        <v>52384.720078265716</v>
      </c>
      <c r="AD36" s="44">
        <v>52643.213102611546</v>
      </c>
      <c r="AE36" s="44">
        <v>52784.567383767317</v>
      </c>
      <c r="AF36" s="44">
        <v>52718.342037269053</v>
      </c>
      <c r="AG36" s="44">
        <v>52869.049618889912</v>
      </c>
      <c r="AH36" s="44">
        <v>52829.180544838149</v>
      </c>
      <c r="AI36" s="44">
        <v>52811.646979782054</v>
      </c>
      <c r="AJ36" s="44">
        <v>52815.613471471239</v>
      </c>
      <c r="AK36" s="44">
        <v>52773.644061024999</v>
      </c>
      <c r="AL36" s="44">
        <v>53084.011213714351</v>
      </c>
      <c r="AM36" s="44">
        <v>53182.946410308097</v>
      </c>
      <c r="AN36" s="44">
        <v>53335.271502874792</v>
      </c>
      <c r="AO36" s="44">
        <v>53477.623606740155</v>
      </c>
      <c r="AP36" s="44">
        <v>53643.367975882305</v>
      </c>
      <c r="AQ36" s="44">
        <v>53811.355884009783</v>
      </c>
      <c r="AR36" s="44">
        <v>54009.281440247469</v>
      </c>
      <c r="AS36" s="44">
        <v>53958.536656685996</v>
      </c>
      <c r="AT36" s="44">
        <v>54075.687498358326</v>
      </c>
      <c r="AU36" s="44">
        <v>54220.067990216012</v>
      </c>
      <c r="AV36" s="44">
        <v>54417.050865996098</v>
      </c>
      <c r="AW36" s="44">
        <v>54376.843086300934</v>
      </c>
      <c r="AX36" s="44">
        <v>54611.692371540208</v>
      </c>
      <c r="AY36" s="44">
        <v>54792.194535531307</v>
      </c>
      <c r="AZ36" s="44">
        <v>54861.649694844644</v>
      </c>
    </row>
    <row r="37" spans="1:52" ht="12" customHeight="1" x14ac:dyDescent="0.45">
      <c r="A37" s="56" t="s">
        <v>178</v>
      </c>
      <c r="B37" s="30">
        <v>40109.490557885605</v>
      </c>
      <c r="C37" s="30">
        <v>40619.027353155267</v>
      </c>
      <c r="D37" s="30">
        <v>41744.78457509978</v>
      </c>
      <c r="E37" s="30">
        <v>44121.738581050427</v>
      </c>
      <c r="F37" s="30">
        <v>41848.136675974303</v>
      </c>
      <c r="G37" s="30">
        <v>42013.504308851858</v>
      </c>
      <c r="H37" s="30">
        <v>41169.034788005083</v>
      </c>
      <c r="I37" s="30">
        <v>43008.522116908236</v>
      </c>
      <c r="J37" s="30">
        <v>43121.756520056784</v>
      </c>
      <c r="K37" s="30">
        <v>36877.189349086613</v>
      </c>
      <c r="L37" s="30">
        <v>39201.278190889308</v>
      </c>
      <c r="M37" s="30">
        <v>40011.015785478456</v>
      </c>
      <c r="N37" s="30">
        <v>39565.609294822425</v>
      </c>
      <c r="O37" s="30">
        <v>40863.852068712142</v>
      </c>
      <c r="P37" s="30">
        <v>39619.709227847263</v>
      </c>
      <c r="Q37" s="30">
        <v>39032.35980792452</v>
      </c>
      <c r="R37" s="30">
        <v>39074.212786991862</v>
      </c>
      <c r="S37" s="30">
        <v>39798.486123209383</v>
      </c>
      <c r="T37" s="30">
        <v>39685.029900295893</v>
      </c>
      <c r="U37" s="30">
        <v>39678.093787471938</v>
      </c>
      <c r="V37" s="30">
        <v>40086.217525279419</v>
      </c>
      <c r="W37" s="30">
        <v>40328.911533632971</v>
      </c>
      <c r="X37" s="30">
        <v>40389.324172422683</v>
      </c>
      <c r="Y37" s="30">
        <v>40345.373851370598</v>
      </c>
      <c r="Z37" s="30">
        <v>40440.286030840733</v>
      </c>
      <c r="AA37" s="30">
        <v>40536.39094428128</v>
      </c>
      <c r="AB37" s="30">
        <v>40765.280818253246</v>
      </c>
      <c r="AC37" s="30">
        <v>40777.262956992425</v>
      </c>
      <c r="AD37" s="30">
        <v>40940.943833857011</v>
      </c>
      <c r="AE37" s="30">
        <v>41066.566229256299</v>
      </c>
      <c r="AF37" s="30">
        <v>40943.059512095431</v>
      </c>
      <c r="AG37" s="30">
        <v>41065.16965285992</v>
      </c>
      <c r="AH37" s="30">
        <v>40973.923127397728</v>
      </c>
      <c r="AI37" s="30">
        <v>40936.519957127886</v>
      </c>
      <c r="AJ37" s="30">
        <v>40936.060732863625</v>
      </c>
      <c r="AK37" s="30">
        <v>40878.057128750457</v>
      </c>
      <c r="AL37" s="30">
        <v>41090.182841199676</v>
      </c>
      <c r="AM37" s="30">
        <v>41113.080844386546</v>
      </c>
      <c r="AN37" s="30">
        <v>41191.326217178932</v>
      </c>
      <c r="AO37" s="30">
        <v>41277.285350650032</v>
      </c>
      <c r="AP37" s="30">
        <v>41376.565933205871</v>
      </c>
      <c r="AQ37" s="30">
        <v>41462.882620636337</v>
      </c>
      <c r="AR37" s="30">
        <v>41583.466448174455</v>
      </c>
      <c r="AS37" s="30">
        <v>41513.581984892677</v>
      </c>
      <c r="AT37" s="30">
        <v>41563.955554656641</v>
      </c>
      <c r="AU37" s="30">
        <v>41642.978085094022</v>
      </c>
      <c r="AV37" s="30">
        <v>41768.224390290947</v>
      </c>
      <c r="AW37" s="30">
        <v>41721.034037533296</v>
      </c>
      <c r="AX37" s="30">
        <v>41865.262955344435</v>
      </c>
      <c r="AY37" s="30">
        <v>42020.113607956511</v>
      </c>
      <c r="AZ37" s="30">
        <v>41995.169775772585</v>
      </c>
    </row>
    <row r="38" spans="1:52" ht="12" customHeight="1" x14ac:dyDescent="0.45">
      <c r="A38" s="183" t="s">
        <v>173</v>
      </c>
      <c r="B38" s="176">
        <v>15961.600716153831</v>
      </c>
      <c r="C38" s="176">
        <v>15733.369636139996</v>
      </c>
      <c r="D38" s="176">
        <v>14958.142906799918</v>
      </c>
      <c r="E38" s="176">
        <v>15361.993246728534</v>
      </c>
      <c r="F38" s="176">
        <v>14799.322422555395</v>
      </c>
      <c r="G38" s="176">
        <v>14789.815423280788</v>
      </c>
      <c r="H38" s="176">
        <v>13842.250673835757</v>
      </c>
      <c r="I38" s="176">
        <v>14328.004415844185</v>
      </c>
      <c r="J38" s="176">
        <v>12493.678800524369</v>
      </c>
      <c r="K38" s="176">
        <v>12081.50668997603</v>
      </c>
      <c r="L38" s="176">
        <v>11764.177376408599</v>
      </c>
      <c r="M38" s="176">
        <v>11444.180013408844</v>
      </c>
      <c r="N38" s="176">
        <v>11530.700348430877</v>
      </c>
      <c r="O38" s="176">
        <v>10988.568685484264</v>
      </c>
      <c r="P38" s="176">
        <v>11266.498983904232</v>
      </c>
      <c r="Q38" s="176">
        <v>10600.876620627598</v>
      </c>
      <c r="R38" s="176">
        <v>10530.144286979092</v>
      </c>
      <c r="S38" s="176">
        <v>10688.710846481925</v>
      </c>
      <c r="T38" s="176">
        <v>10727.07503310601</v>
      </c>
      <c r="U38" s="176">
        <v>10672.362664129972</v>
      </c>
      <c r="V38" s="176">
        <v>10720.064948626501</v>
      </c>
      <c r="W38" s="176">
        <v>10771.353520544226</v>
      </c>
      <c r="X38" s="176">
        <v>10791.019133371225</v>
      </c>
      <c r="Y38" s="176">
        <v>10741.102365651677</v>
      </c>
      <c r="Z38" s="176">
        <v>10731.437985271676</v>
      </c>
      <c r="AA38" s="176">
        <v>10751.333812551435</v>
      </c>
      <c r="AB38" s="176">
        <v>10822.591161550328</v>
      </c>
      <c r="AC38" s="176">
        <v>10824.775317951708</v>
      </c>
      <c r="AD38" s="176">
        <v>10917.624273115107</v>
      </c>
      <c r="AE38" s="176">
        <v>10932.493251582933</v>
      </c>
      <c r="AF38" s="176">
        <v>10984.70089753506</v>
      </c>
      <c r="AG38" s="176">
        <v>11009.813043192371</v>
      </c>
      <c r="AH38" s="176">
        <v>11057.374400802119</v>
      </c>
      <c r="AI38" s="176">
        <v>11074.498753959309</v>
      </c>
      <c r="AJ38" s="176">
        <v>11076.603438572971</v>
      </c>
      <c r="AK38" s="176">
        <v>11088.818142080241</v>
      </c>
      <c r="AL38" s="176">
        <v>11179.71603586667</v>
      </c>
      <c r="AM38" s="176">
        <v>11248.726161319542</v>
      </c>
      <c r="AN38" s="176">
        <v>11315.167960098586</v>
      </c>
      <c r="AO38" s="176">
        <v>11363.88859852586</v>
      </c>
      <c r="AP38" s="176">
        <v>11423.019746273711</v>
      </c>
      <c r="AQ38" s="176">
        <v>11500.179757284668</v>
      </c>
      <c r="AR38" s="176">
        <v>11574.000350495555</v>
      </c>
      <c r="AS38" s="176">
        <v>11590.168099903807</v>
      </c>
      <c r="AT38" s="176">
        <v>11648.841663425865</v>
      </c>
      <c r="AU38" s="176">
        <v>11707.276470947454</v>
      </c>
      <c r="AV38" s="176">
        <v>11770.301344658901</v>
      </c>
      <c r="AW38" s="176">
        <v>11767.88580935804</v>
      </c>
      <c r="AX38" s="176">
        <v>11852.805083330482</v>
      </c>
      <c r="AY38" s="176">
        <v>11873.329906081568</v>
      </c>
      <c r="AZ38" s="176">
        <v>11957.633909169939</v>
      </c>
    </row>
    <row r="39" spans="1:52" ht="12" customHeight="1" x14ac:dyDescent="0.45">
      <c r="A39" s="57" t="s">
        <v>174</v>
      </c>
      <c r="B39" s="32">
        <v>716.16421706875258</v>
      </c>
      <c r="C39" s="32">
        <v>826.34719070470226</v>
      </c>
      <c r="D39" s="32">
        <v>852.44139810030822</v>
      </c>
      <c r="E39" s="32">
        <v>906.81089222103321</v>
      </c>
      <c r="F39" s="32">
        <v>822.41775147026942</v>
      </c>
      <c r="G39" s="32">
        <v>830.11388197537792</v>
      </c>
      <c r="H39" s="32">
        <v>819.26789815916482</v>
      </c>
      <c r="I39" s="32">
        <v>812.19451724753299</v>
      </c>
      <c r="J39" s="32">
        <v>803.1875694188617</v>
      </c>
      <c r="K39" s="32">
        <v>848.8128609373515</v>
      </c>
      <c r="L39" s="32">
        <v>750.39145402002839</v>
      </c>
      <c r="M39" s="32">
        <v>730.25849297366608</v>
      </c>
      <c r="N39" s="32">
        <v>726.16677396474745</v>
      </c>
      <c r="O39" s="32">
        <v>749.37442254536074</v>
      </c>
      <c r="P39" s="32">
        <v>736.02608722765615</v>
      </c>
      <c r="Q39" s="32">
        <v>753.35161203020857</v>
      </c>
      <c r="R39" s="32">
        <v>752.2667865155579</v>
      </c>
      <c r="S39" s="32">
        <v>762.27587373993265</v>
      </c>
      <c r="T39" s="32">
        <v>768.50271001301485</v>
      </c>
      <c r="U39" s="32">
        <v>769.42666019145668</v>
      </c>
      <c r="V39" s="32">
        <v>776.03761851511058</v>
      </c>
      <c r="W39" s="32">
        <v>776.1211099994365</v>
      </c>
      <c r="X39" s="32">
        <v>776.99796374593745</v>
      </c>
      <c r="Y39" s="32">
        <v>774.06088676938043</v>
      </c>
      <c r="Z39" s="32">
        <v>774.52376138660463</v>
      </c>
      <c r="AA39" s="32">
        <v>774.64390001753895</v>
      </c>
      <c r="AB39" s="32">
        <v>779.08953616126678</v>
      </c>
      <c r="AC39" s="32">
        <v>782.6818033215817</v>
      </c>
      <c r="AD39" s="32">
        <v>784.64499563942604</v>
      </c>
      <c r="AE39" s="32">
        <v>785.50790292808438</v>
      </c>
      <c r="AF39" s="32">
        <v>790.58162763855842</v>
      </c>
      <c r="AG39" s="32">
        <v>794.06692283762061</v>
      </c>
      <c r="AH39" s="32">
        <v>797.88301663830362</v>
      </c>
      <c r="AI39" s="32">
        <v>800.62826869486003</v>
      </c>
      <c r="AJ39" s="32">
        <v>802.94930003463742</v>
      </c>
      <c r="AK39" s="32">
        <v>806.76879019430237</v>
      </c>
      <c r="AL39" s="32">
        <v>814.11233664800875</v>
      </c>
      <c r="AM39" s="32">
        <v>821.13940460200649</v>
      </c>
      <c r="AN39" s="32">
        <v>828.77732559727053</v>
      </c>
      <c r="AO39" s="32">
        <v>836.44965756426529</v>
      </c>
      <c r="AP39" s="32">
        <v>843.78229640271866</v>
      </c>
      <c r="AQ39" s="32">
        <v>848.29350608877337</v>
      </c>
      <c r="AR39" s="32">
        <v>851.81464157746279</v>
      </c>
      <c r="AS39" s="32">
        <v>854.7865718895132</v>
      </c>
      <c r="AT39" s="32">
        <v>862.89028027582697</v>
      </c>
      <c r="AU39" s="32">
        <v>869.81343417454218</v>
      </c>
      <c r="AV39" s="32">
        <v>878.52513104625007</v>
      </c>
      <c r="AW39" s="32">
        <v>887.92323940959295</v>
      </c>
      <c r="AX39" s="32">
        <v>893.62433286529028</v>
      </c>
      <c r="AY39" s="32">
        <v>898.75102149322845</v>
      </c>
      <c r="AZ39" s="32">
        <v>908.84600990211595</v>
      </c>
    </row>
    <row r="41" spans="1:52" ht="12" customHeight="1" x14ac:dyDescent="0.45">
      <c r="A41" s="138" t="s">
        <v>179</v>
      </c>
      <c r="B41" s="42"/>
      <c r="C41" s="42"/>
      <c r="D41" s="42"/>
      <c r="E41" s="42"/>
      <c r="F41" s="42"/>
      <c r="G41" s="42"/>
      <c r="H41" s="42"/>
      <c r="I41" s="42"/>
      <c r="J41" s="42"/>
      <c r="K41" s="42"/>
      <c r="L41" s="42"/>
      <c r="M41" s="42"/>
      <c r="N41" s="42"/>
      <c r="O41" s="42"/>
      <c r="P41" s="42"/>
      <c r="Q41" s="42"/>
      <c r="R41" s="42"/>
      <c r="S41" s="42"/>
      <c r="T41" s="42"/>
      <c r="U41" s="42"/>
      <c r="V41" s="42"/>
      <c r="W41" s="42"/>
      <c r="X41" s="42"/>
      <c r="Y41" s="42"/>
      <c r="Z41" s="42"/>
      <c r="AA41" s="42"/>
      <c r="AB41" s="42"/>
      <c r="AC41" s="42"/>
      <c r="AD41" s="42"/>
      <c r="AE41" s="42"/>
      <c r="AF41" s="42"/>
      <c r="AG41" s="42"/>
      <c r="AH41" s="42"/>
      <c r="AI41" s="42"/>
      <c r="AJ41" s="42"/>
      <c r="AK41" s="42"/>
      <c r="AL41" s="42"/>
      <c r="AM41" s="42"/>
      <c r="AN41" s="42"/>
      <c r="AO41" s="42"/>
      <c r="AP41" s="42"/>
      <c r="AQ41" s="42"/>
      <c r="AR41" s="42"/>
      <c r="AS41" s="42"/>
      <c r="AT41" s="42"/>
      <c r="AU41" s="42"/>
      <c r="AV41" s="42"/>
      <c r="AW41" s="42"/>
      <c r="AX41" s="42"/>
      <c r="AY41" s="42"/>
      <c r="AZ41" s="42"/>
    </row>
    <row r="42" spans="1:52" ht="12" customHeight="1" x14ac:dyDescent="0.45">
      <c r="A42" s="43" t="s">
        <v>19</v>
      </c>
      <c r="B42" s="44">
        <v>84486.516718857441</v>
      </c>
      <c r="C42" s="44">
        <v>83140.397839999991</v>
      </c>
      <c r="D42" s="44">
        <v>82966.191160000017</v>
      </c>
      <c r="E42" s="44">
        <v>84118.172959999982</v>
      </c>
      <c r="F42" s="44">
        <v>85339.024779999949</v>
      </c>
      <c r="G42" s="44">
        <v>86451.478671489807</v>
      </c>
      <c r="H42" s="44">
        <v>85528.918800000014</v>
      </c>
      <c r="I42" s="44">
        <v>85828.460440000053</v>
      </c>
      <c r="J42" s="44">
        <v>82698.145679999958</v>
      </c>
      <c r="K42" s="44">
        <v>75901.085559999978</v>
      </c>
      <c r="L42" s="44">
        <v>80504.992776420549</v>
      </c>
      <c r="M42" s="44">
        <v>78273.13972073936</v>
      </c>
      <c r="N42" s="44">
        <v>76532.784546539289</v>
      </c>
      <c r="O42" s="44">
        <v>75492.577254184886</v>
      </c>
      <c r="P42" s="44">
        <v>78872.103081732639</v>
      </c>
      <c r="Q42" s="44">
        <v>75820.503347703008</v>
      </c>
      <c r="R42" s="44">
        <v>76242.677738367071</v>
      </c>
      <c r="S42" s="44">
        <v>77643.259796787548</v>
      </c>
      <c r="T42" s="44">
        <v>78575.679569664615</v>
      </c>
      <c r="U42" s="44">
        <v>79528.709078161948</v>
      </c>
      <c r="V42" s="44">
        <v>80452.97897316172</v>
      </c>
      <c r="W42" s="44">
        <v>80971.809910490541</v>
      </c>
      <c r="X42" s="44">
        <v>81567.190382039335</v>
      </c>
      <c r="Y42" s="44">
        <v>81510.74577520242</v>
      </c>
      <c r="Z42" s="44">
        <v>81565.490722075469</v>
      </c>
      <c r="AA42" s="44">
        <v>81843.146023140667</v>
      </c>
      <c r="AB42" s="44">
        <v>82069.563973190961</v>
      </c>
      <c r="AC42" s="44">
        <v>81876.414673367311</v>
      </c>
      <c r="AD42" s="44">
        <v>81952.08043179191</v>
      </c>
      <c r="AE42" s="44">
        <v>82358.653474887644</v>
      </c>
      <c r="AF42" s="44">
        <v>81885.484607135935</v>
      </c>
      <c r="AG42" s="44">
        <v>81956.835351621296</v>
      </c>
      <c r="AH42" s="44">
        <v>81878.139238913398</v>
      </c>
      <c r="AI42" s="44">
        <v>81249.983526047203</v>
      </c>
      <c r="AJ42" s="44">
        <v>81354.59012017709</v>
      </c>
      <c r="AK42" s="44">
        <v>80885.557589155491</v>
      </c>
      <c r="AL42" s="44">
        <v>81344.501034199639</v>
      </c>
      <c r="AM42" s="44">
        <v>81368.206778065622</v>
      </c>
      <c r="AN42" s="44">
        <v>81356.560629557542</v>
      </c>
      <c r="AO42" s="44">
        <v>81300.237654145007</v>
      </c>
      <c r="AP42" s="44">
        <v>81254.47661027257</v>
      </c>
      <c r="AQ42" s="44">
        <v>80912.905299921986</v>
      </c>
      <c r="AR42" s="44">
        <v>80802.181137339619</v>
      </c>
      <c r="AS42" s="44">
        <v>79728.63672217619</v>
      </c>
      <c r="AT42" s="44">
        <v>79431.299333215604</v>
      </c>
      <c r="AU42" s="44">
        <v>79302.347699991995</v>
      </c>
      <c r="AV42" s="44">
        <v>79157.691805777373</v>
      </c>
      <c r="AW42" s="44">
        <v>78448.769427135747</v>
      </c>
      <c r="AX42" s="44">
        <v>78240.739421315913</v>
      </c>
      <c r="AY42" s="44">
        <v>78496.4161966057</v>
      </c>
      <c r="AZ42" s="44">
        <v>77924.112703377585</v>
      </c>
    </row>
    <row r="43" spans="1:52" ht="12" customHeight="1" x14ac:dyDescent="0.45">
      <c r="A43" s="45" t="s">
        <v>20</v>
      </c>
      <c r="B43" s="46">
        <v>256.11454640535192</v>
      </c>
      <c r="C43" s="46">
        <v>264.56105000000122</v>
      </c>
      <c r="D43" s="46">
        <v>252.69780000000927</v>
      </c>
      <c r="E43" s="46">
        <v>271.37450000000035</v>
      </c>
      <c r="F43" s="46">
        <v>299.56517999998988</v>
      </c>
      <c r="G43" s="46">
        <v>328.98923580036859</v>
      </c>
      <c r="H43" s="46">
        <v>395.08591000000888</v>
      </c>
      <c r="I43" s="46">
        <v>414.72530000001433</v>
      </c>
      <c r="J43" s="46">
        <v>425.97825999998201</v>
      </c>
      <c r="K43" s="46">
        <v>280.18651999998951</v>
      </c>
      <c r="L43" s="46">
        <v>636.73272383949802</v>
      </c>
      <c r="M43" s="46">
        <v>607.65562547036768</v>
      </c>
      <c r="N43" s="46">
        <v>642.37366839593517</v>
      </c>
      <c r="O43" s="46">
        <v>651.29848555741944</v>
      </c>
      <c r="P43" s="46">
        <v>650.57668598360021</v>
      </c>
      <c r="Q43" s="46">
        <v>645.24052553522904</v>
      </c>
      <c r="R43" s="46">
        <v>626.57543347438718</v>
      </c>
      <c r="S43" s="46">
        <v>701.1405220036828</v>
      </c>
      <c r="T43" s="46">
        <v>704.01394255395928</v>
      </c>
      <c r="U43" s="46">
        <v>722.99097555609649</v>
      </c>
      <c r="V43" s="46">
        <v>753.80498235875575</v>
      </c>
      <c r="W43" s="46">
        <v>762.25639797205235</v>
      </c>
      <c r="X43" s="46">
        <v>759.68252214267363</v>
      </c>
      <c r="Y43" s="46">
        <v>749.02763799372019</v>
      </c>
      <c r="Z43" s="46">
        <v>723.04315055354175</v>
      </c>
      <c r="AA43" s="46">
        <v>730.12333521170035</v>
      </c>
      <c r="AB43" s="46">
        <v>728.33819658517768</v>
      </c>
      <c r="AC43" s="46">
        <v>726.6263300857886</v>
      </c>
      <c r="AD43" s="46">
        <v>728.29624029895979</v>
      </c>
      <c r="AE43" s="46">
        <v>732.68323474678903</v>
      </c>
      <c r="AF43" s="46">
        <v>730.6082330952529</v>
      </c>
      <c r="AG43" s="46">
        <v>733.07002398503664</v>
      </c>
      <c r="AH43" s="46">
        <v>736.18984087517947</v>
      </c>
      <c r="AI43" s="46">
        <v>729.23782791371116</v>
      </c>
      <c r="AJ43" s="46">
        <v>726.0981565637785</v>
      </c>
      <c r="AK43" s="46">
        <v>716.66610800655724</v>
      </c>
      <c r="AL43" s="46">
        <v>717.93845962738249</v>
      </c>
      <c r="AM43" s="46">
        <v>717.46516819171768</v>
      </c>
      <c r="AN43" s="46">
        <v>716.71578014435795</v>
      </c>
      <c r="AO43" s="46">
        <v>711.30333321581281</v>
      </c>
      <c r="AP43" s="46">
        <v>677.26477431957358</v>
      </c>
      <c r="AQ43" s="46">
        <v>668.16088516999434</v>
      </c>
      <c r="AR43" s="46">
        <v>626.82455237917702</v>
      </c>
      <c r="AS43" s="46">
        <v>550.4825747779206</v>
      </c>
      <c r="AT43" s="46">
        <v>403.24410485693664</v>
      </c>
      <c r="AU43" s="46">
        <v>391.81170391304858</v>
      </c>
      <c r="AV43" s="46">
        <v>368.93464622591875</v>
      </c>
      <c r="AW43" s="46">
        <v>333.39056344183155</v>
      </c>
      <c r="AX43" s="46">
        <v>317.41445362070988</v>
      </c>
      <c r="AY43" s="46">
        <v>312.87390465073406</v>
      </c>
      <c r="AZ43" s="46">
        <v>297.47430916328443</v>
      </c>
    </row>
    <row r="44" spans="1:52" ht="12" customHeight="1" x14ac:dyDescent="0.45">
      <c r="A44" s="49" t="s">
        <v>23</v>
      </c>
      <c r="B44" s="50">
        <v>69048.014372668826</v>
      </c>
      <c r="C44" s="50">
        <v>68533.330169999987</v>
      </c>
      <c r="D44" s="50">
        <v>69729.053909999988</v>
      </c>
      <c r="E44" s="50">
        <v>70072.19607999998</v>
      </c>
      <c r="F44" s="50">
        <v>70649.762139999977</v>
      </c>
      <c r="G44" s="50">
        <v>71418.160935733235</v>
      </c>
      <c r="H44" s="50">
        <v>71695.402169999987</v>
      </c>
      <c r="I44" s="50">
        <v>70922.213490000024</v>
      </c>
      <c r="J44" s="50">
        <v>68347.17273999998</v>
      </c>
      <c r="K44" s="50">
        <v>63605.222259999995</v>
      </c>
      <c r="L44" s="50">
        <v>66490.48292845051</v>
      </c>
      <c r="M44" s="50">
        <v>63811.984538858567</v>
      </c>
      <c r="N44" s="50">
        <v>62976.834003171505</v>
      </c>
      <c r="O44" s="50">
        <v>61914.277638017396</v>
      </c>
      <c r="P44" s="50">
        <v>64818.73789695841</v>
      </c>
      <c r="Q44" s="50">
        <v>61986.530348453874</v>
      </c>
      <c r="R44" s="50">
        <v>62423.286804733572</v>
      </c>
      <c r="S44" s="50">
        <v>63083.702067850805</v>
      </c>
      <c r="T44" s="50">
        <v>63669.505123190887</v>
      </c>
      <c r="U44" s="50">
        <v>64194.653894980314</v>
      </c>
      <c r="V44" s="50">
        <v>64661.647007354521</v>
      </c>
      <c r="W44" s="50">
        <v>64782.807538641893</v>
      </c>
      <c r="X44" s="50">
        <v>64962.337876443285</v>
      </c>
      <c r="Y44" s="50">
        <v>64372.068051872215</v>
      </c>
      <c r="Z44" s="50">
        <v>64122.006519297924</v>
      </c>
      <c r="AA44" s="50">
        <v>64067.184698556164</v>
      </c>
      <c r="AB44" s="50">
        <v>63943.395820062069</v>
      </c>
      <c r="AC44" s="50">
        <v>63148.688097138904</v>
      </c>
      <c r="AD44" s="50">
        <v>62798.800384194095</v>
      </c>
      <c r="AE44" s="50">
        <v>62996.994747329067</v>
      </c>
      <c r="AF44" s="50">
        <v>62009.790372329924</v>
      </c>
      <c r="AG44" s="50">
        <v>61739.696423286572</v>
      </c>
      <c r="AH44" s="50">
        <v>61283.865890957393</v>
      </c>
      <c r="AI44" s="50">
        <v>60237.836305348013</v>
      </c>
      <c r="AJ44" s="50">
        <v>60133.943290922303</v>
      </c>
      <c r="AK44" s="50">
        <v>59347.24326984417</v>
      </c>
      <c r="AL44" s="50">
        <v>59675.848884990191</v>
      </c>
      <c r="AM44" s="50">
        <v>59536.253387892633</v>
      </c>
      <c r="AN44" s="50">
        <v>59360.96764398033</v>
      </c>
      <c r="AO44" s="50">
        <v>59202.429909849823</v>
      </c>
      <c r="AP44" s="50">
        <v>59083.142130944478</v>
      </c>
      <c r="AQ44" s="50">
        <v>58615.998273280085</v>
      </c>
      <c r="AR44" s="50">
        <v>58423.622322094969</v>
      </c>
      <c r="AS44" s="50">
        <v>57305.922628242333</v>
      </c>
      <c r="AT44" s="50">
        <v>57065.929302938734</v>
      </c>
      <c r="AU44" s="50">
        <v>56899.834421260413</v>
      </c>
      <c r="AV44" s="50">
        <v>56723.849307134049</v>
      </c>
      <c r="AW44" s="50">
        <v>56027.158720135441</v>
      </c>
      <c r="AX44" s="50">
        <v>55832.538524762836</v>
      </c>
      <c r="AY44" s="50">
        <v>56021.681660125207</v>
      </c>
      <c r="AZ44" s="50">
        <v>55475.100081138909</v>
      </c>
    </row>
    <row r="45" spans="1:52" ht="12" customHeight="1" x14ac:dyDescent="0.45">
      <c r="A45" s="47" t="s">
        <v>24</v>
      </c>
      <c r="B45" s="48">
        <v>2719.8332824077802</v>
      </c>
      <c r="C45" s="48">
        <v>3522.57026</v>
      </c>
      <c r="D45" s="48">
        <v>3691.2034999999996</v>
      </c>
      <c r="E45" s="48">
        <v>2979.6508199999989</v>
      </c>
      <c r="F45" s="48">
        <v>2691.2159299999998</v>
      </c>
      <c r="G45" s="48">
        <v>2868.8568948534885</v>
      </c>
      <c r="H45" s="48">
        <v>2972.7454899999998</v>
      </c>
      <c r="I45" s="48">
        <v>3063.1074699999999</v>
      </c>
      <c r="J45" s="48">
        <v>2775.5839999999998</v>
      </c>
      <c r="K45" s="48">
        <v>2076.6186700000003</v>
      </c>
      <c r="L45" s="48">
        <v>1844.51247760059</v>
      </c>
      <c r="M45" s="48">
        <v>1857.4331583717537</v>
      </c>
      <c r="N45" s="48">
        <v>1698.7581965493798</v>
      </c>
      <c r="O45" s="48">
        <v>1753.3659534351318</v>
      </c>
      <c r="P45" s="48">
        <v>1823.8639336711551</v>
      </c>
      <c r="Q45" s="48">
        <v>1851.6532361386592</v>
      </c>
      <c r="R45" s="48">
        <v>1841.7039088309025</v>
      </c>
      <c r="S45" s="48">
        <v>1927.1261381236448</v>
      </c>
      <c r="T45" s="48">
        <v>1928.8111959753464</v>
      </c>
      <c r="U45" s="48">
        <v>1916.0353024340627</v>
      </c>
      <c r="V45" s="48">
        <v>1906.2542339858649</v>
      </c>
      <c r="W45" s="48">
        <v>1877.8036394776523</v>
      </c>
      <c r="X45" s="48">
        <v>1880.1589653363876</v>
      </c>
      <c r="Y45" s="48">
        <v>1817.6132982489455</v>
      </c>
      <c r="Z45" s="48">
        <v>1794.6408739480744</v>
      </c>
      <c r="AA45" s="48">
        <v>1780.0316988409302</v>
      </c>
      <c r="AB45" s="48">
        <v>1800.2701101901084</v>
      </c>
      <c r="AC45" s="48">
        <v>1780.4476024192968</v>
      </c>
      <c r="AD45" s="48">
        <v>1798.3692227475055</v>
      </c>
      <c r="AE45" s="48">
        <v>1819.0620580195866</v>
      </c>
      <c r="AF45" s="48">
        <v>1813.5590906650689</v>
      </c>
      <c r="AG45" s="48">
        <v>1829.7386971443088</v>
      </c>
      <c r="AH45" s="48">
        <v>1845.9840303453398</v>
      </c>
      <c r="AI45" s="48">
        <v>1855.6865375507705</v>
      </c>
      <c r="AJ45" s="48">
        <v>1837.2466826565073</v>
      </c>
      <c r="AK45" s="48">
        <v>1694.8077840383835</v>
      </c>
      <c r="AL45" s="48">
        <v>1709.391836232104</v>
      </c>
      <c r="AM45" s="48">
        <v>1633.9522525522282</v>
      </c>
      <c r="AN45" s="48">
        <v>1583.8428461948029</v>
      </c>
      <c r="AO45" s="48">
        <v>1533.7751440137861</v>
      </c>
      <c r="AP45" s="48">
        <v>1479.0004010369764</v>
      </c>
      <c r="AQ45" s="48">
        <v>1363.2768058481986</v>
      </c>
      <c r="AR45" s="48">
        <v>1339.8493660515412</v>
      </c>
      <c r="AS45" s="48">
        <v>1190.5954371192811</v>
      </c>
      <c r="AT45" s="48">
        <v>1137.8466391933571</v>
      </c>
      <c r="AU45" s="48">
        <v>1113.3621320337822</v>
      </c>
      <c r="AV45" s="48">
        <v>1107.721451117372</v>
      </c>
      <c r="AW45" s="48">
        <v>1067.0326282190226</v>
      </c>
      <c r="AX45" s="48">
        <v>1053.7696519726012</v>
      </c>
      <c r="AY45" s="48">
        <v>1046.3275122102934</v>
      </c>
      <c r="AZ45" s="48">
        <v>1025.7170543571947</v>
      </c>
    </row>
    <row r="46" spans="1:52" ht="12" customHeight="1" x14ac:dyDescent="0.45">
      <c r="A46" s="47" t="s">
        <v>25</v>
      </c>
      <c r="B46" s="48">
        <v>3887.1641099967665</v>
      </c>
      <c r="C46" s="48">
        <v>4516.5460999999996</v>
      </c>
      <c r="D46" s="48">
        <v>5228.7781799999993</v>
      </c>
      <c r="E46" s="48">
        <v>5074.6423200000008</v>
      </c>
      <c r="F46" s="48">
        <v>5858.2582499999999</v>
      </c>
      <c r="G46" s="48">
        <v>6617.4118565970239</v>
      </c>
      <c r="H46" s="48">
        <v>7420.135339999998</v>
      </c>
      <c r="I46" s="48">
        <v>7445.0050999999985</v>
      </c>
      <c r="J46" s="48">
        <v>8378.9047999999984</v>
      </c>
      <c r="K46" s="48">
        <v>8356.9103999999988</v>
      </c>
      <c r="L46" s="48">
        <v>8039.6851430969664</v>
      </c>
      <c r="M46" s="48">
        <v>8718.0849228167044</v>
      </c>
      <c r="N46" s="48">
        <v>7823.7577296467698</v>
      </c>
      <c r="O46" s="48">
        <v>10931.51143058635</v>
      </c>
      <c r="P46" s="48">
        <v>12734.381651649674</v>
      </c>
      <c r="Q46" s="48">
        <v>13766.614176550578</v>
      </c>
      <c r="R46" s="48">
        <v>13764.291528319736</v>
      </c>
      <c r="S46" s="48">
        <v>13845.410756565905</v>
      </c>
      <c r="T46" s="48">
        <v>14006.529104419082</v>
      </c>
      <c r="U46" s="48">
        <v>14143.871137951606</v>
      </c>
      <c r="V46" s="48">
        <v>14277.230980410552</v>
      </c>
      <c r="W46" s="48">
        <v>14415.75892634415</v>
      </c>
      <c r="X46" s="48">
        <v>14596.057735632514</v>
      </c>
      <c r="Y46" s="48">
        <v>14781.361610091131</v>
      </c>
      <c r="Z46" s="48">
        <v>14936.211849151319</v>
      </c>
      <c r="AA46" s="48">
        <v>15063.771881611765</v>
      </c>
      <c r="AB46" s="48">
        <v>15214.027305593105</v>
      </c>
      <c r="AC46" s="48">
        <v>15424.822038511573</v>
      </c>
      <c r="AD46" s="48">
        <v>15584.244149486867</v>
      </c>
      <c r="AE46" s="48">
        <v>15732.11351785927</v>
      </c>
      <c r="AF46" s="48">
        <v>15899.593339576915</v>
      </c>
      <c r="AG46" s="48">
        <v>16029.619532466244</v>
      </c>
      <c r="AH46" s="48">
        <v>16154.607797164419</v>
      </c>
      <c r="AI46" s="48">
        <v>16350.620866840858</v>
      </c>
      <c r="AJ46" s="48">
        <v>16467.621664780356</v>
      </c>
      <c r="AK46" s="48">
        <v>16505.823196965164</v>
      </c>
      <c r="AL46" s="48">
        <v>16654.767165799865</v>
      </c>
      <c r="AM46" s="48">
        <v>16771.92955873071</v>
      </c>
      <c r="AN46" s="48">
        <v>16911.101943299866</v>
      </c>
      <c r="AO46" s="48">
        <v>17045.951559721278</v>
      </c>
      <c r="AP46" s="48">
        <v>17183.582719778879</v>
      </c>
      <c r="AQ46" s="48">
        <v>17247.776547644542</v>
      </c>
      <c r="AR46" s="48">
        <v>17379.793190198376</v>
      </c>
      <c r="AS46" s="48">
        <v>17328.073260694149</v>
      </c>
      <c r="AT46" s="48">
        <v>17423.875401113502</v>
      </c>
      <c r="AU46" s="48">
        <v>17523.015256070623</v>
      </c>
      <c r="AV46" s="48">
        <v>17624.709162638203</v>
      </c>
      <c r="AW46" s="48">
        <v>17669.553797690238</v>
      </c>
      <c r="AX46" s="48">
        <v>17778.505828011854</v>
      </c>
      <c r="AY46" s="48">
        <v>17919.530006936409</v>
      </c>
      <c r="AZ46" s="48">
        <v>17960.476425787794</v>
      </c>
    </row>
    <row r="47" spans="1:52" ht="12" customHeight="1" x14ac:dyDescent="0.45">
      <c r="A47" s="47" t="s">
        <v>26</v>
      </c>
      <c r="B47" s="48">
        <v>4699.0316447589039</v>
      </c>
      <c r="C47" s="48">
        <v>3562.5324499999879</v>
      </c>
      <c r="D47" s="48">
        <v>3397.4957899999977</v>
      </c>
      <c r="E47" s="48">
        <v>3295.7841599999902</v>
      </c>
      <c r="F47" s="48">
        <v>3411.5609699999941</v>
      </c>
      <c r="G47" s="48">
        <v>3591.5315936234419</v>
      </c>
      <c r="H47" s="48">
        <v>3381.7424900000033</v>
      </c>
      <c r="I47" s="48">
        <v>3598.5229500000114</v>
      </c>
      <c r="J47" s="48">
        <v>3101.416679999998</v>
      </c>
      <c r="K47" s="48">
        <v>2708.1954000000078</v>
      </c>
      <c r="L47" s="48">
        <v>3440.3563257321698</v>
      </c>
      <c r="M47" s="48">
        <v>2768.3440242238466</v>
      </c>
      <c r="N47" s="48">
        <v>2455.9331975317677</v>
      </c>
      <c r="O47" s="48">
        <v>2045.2369031865835</v>
      </c>
      <c r="P47" s="48">
        <v>1665.7847508027653</v>
      </c>
      <c r="Q47" s="48">
        <v>1569.2139028597012</v>
      </c>
      <c r="R47" s="48">
        <v>1540.5885003040187</v>
      </c>
      <c r="S47" s="48">
        <v>1494.8772370733773</v>
      </c>
      <c r="T47" s="48">
        <v>1500.1804225891156</v>
      </c>
      <c r="U47" s="48">
        <v>1516.4672680975427</v>
      </c>
      <c r="V47" s="48">
        <v>1535.5111811916615</v>
      </c>
      <c r="W47" s="48">
        <v>1543.0487595475263</v>
      </c>
      <c r="X47" s="48">
        <v>1553.1141386206539</v>
      </c>
      <c r="Y47" s="48">
        <v>1558.4086696960701</v>
      </c>
      <c r="Z47" s="48">
        <v>1569.0704467009527</v>
      </c>
      <c r="AA47" s="48">
        <v>1579.2277829095735</v>
      </c>
      <c r="AB47" s="48">
        <v>1594.5383793659666</v>
      </c>
      <c r="AC47" s="48">
        <v>1614.4955999125607</v>
      </c>
      <c r="AD47" s="48">
        <v>1616.7432853901432</v>
      </c>
      <c r="AE47" s="48">
        <v>1630.1462410682816</v>
      </c>
      <c r="AF47" s="48">
        <v>1644.0066956269168</v>
      </c>
      <c r="AG47" s="48">
        <v>1648.8075748777762</v>
      </c>
      <c r="AH47" s="48">
        <v>1663.2175945194938</v>
      </c>
      <c r="AI47" s="48">
        <v>1617.2329608838816</v>
      </c>
      <c r="AJ47" s="48">
        <v>1633.3841760098705</v>
      </c>
      <c r="AK47" s="48">
        <v>1639.0152443546897</v>
      </c>
      <c r="AL47" s="48">
        <v>1651.3578367606819</v>
      </c>
      <c r="AM47" s="48">
        <v>1662.5401971668591</v>
      </c>
      <c r="AN47" s="48">
        <v>1673.2721524913563</v>
      </c>
      <c r="AO47" s="48">
        <v>1683.9818135781268</v>
      </c>
      <c r="AP47" s="48">
        <v>1694.0745831625541</v>
      </c>
      <c r="AQ47" s="48">
        <v>1670.4587099874686</v>
      </c>
      <c r="AR47" s="48">
        <v>1656.7651144423096</v>
      </c>
      <c r="AS47" s="48">
        <v>1583.1594342839578</v>
      </c>
      <c r="AT47" s="48">
        <v>1587.8917535352061</v>
      </c>
      <c r="AU47" s="48">
        <v>1580.303554764628</v>
      </c>
      <c r="AV47" s="48">
        <v>1581.7484280504145</v>
      </c>
      <c r="AW47" s="48">
        <v>1570.2300591043786</v>
      </c>
      <c r="AX47" s="48">
        <v>1531.7784017759029</v>
      </c>
      <c r="AY47" s="48">
        <v>1538.2869599428479</v>
      </c>
      <c r="AZ47" s="48">
        <v>1528.8918894408175</v>
      </c>
    </row>
    <row r="48" spans="1:52" ht="12" customHeight="1" x14ac:dyDescent="0.45">
      <c r="A48" s="47" t="s">
        <v>27</v>
      </c>
      <c r="B48" s="48">
        <v>3048.6285347132703</v>
      </c>
      <c r="C48" s="48">
        <v>3201.5659899999996</v>
      </c>
      <c r="D48" s="48">
        <v>3384.8348300000002</v>
      </c>
      <c r="E48" s="48">
        <v>2242.3692399999995</v>
      </c>
      <c r="F48" s="48">
        <v>1966.2887699999997</v>
      </c>
      <c r="G48" s="48">
        <v>2082.7360827252296</v>
      </c>
      <c r="H48" s="48">
        <v>2194.5854099999988</v>
      </c>
      <c r="I48" s="48">
        <v>2073.1742300000001</v>
      </c>
      <c r="J48" s="48">
        <v>2183.1311699999997</v>
      </c>
      <c r="K48" s="48">
        <v>2046.4006499999996</v>
      </c>
      <c r="L48" s="48">
        <v>1980.5103520544155</v>
      </c>
      <c r="M48" s="48">
        <v>1981.4661911490923</v>
      </c>
      <c r="N48" s="48">
        <v>2121.9070290021386</v>
      </c>
      <c r="O48" s="48">
        <v>1607.9113630061802</v>
      </c>
      <c r="P48" s="48">
        <v>1568.7408649883744</v>
      </c>
      <c r="Q48" s="48">
        <v>1621.2848309305944</v>
      </c>
      <c r="R48" s="48">
        <v>1673.1373333732579</v>
      </c>
      <c r="S48" s="48">
        <v>1697.8627015054328</v>
      </c>
      <c r="T48" s="48">
        <v>1705.1921425448966</v>
      </c>
      <c r="U48" s="48">
        <v>1703.75650632474</v>
      </c>
      <c r="V48" s="48">
        <v>1696.5944347646453</v>
      </c>
      <c r="W48" s="48">
        <v>1685.5249404499993</v>
      </c>
      <c r="X48" s="48">
        <v>1658.1007896976625</v>
      </c>
      <c r="Y48" s="48">
        <v>1609.0017025246648</v>
      </c>
      <c r="Z48" s="48">
        <v>1598.414815953726</v>
      </c>
      <c r="AA48" s="48">
        <v>1537.8081942787237</v>
      </c>
      <c r="AB48" s="48">
        <v>1470.8005199266879</v>
      </c>
      <c r="AC48" s="48">
        <v>1324.3787072797847</v>
      </c>
      <c r="AD48" s="48">
        <v>1286.4278235698825</v>
      </c>
      <c r="AE48" s="48">
        <v>1286.6269913646624</v>
      </c>
      <c r="AF48" s="48">
        <v>1142.9521759585473</v>
      </c>
      <c r="AG48" s="48">
        <v>1142.4490275751575</v>
      </c>
      <c r="AH48" s="48">
        <v>1055.8071291733893</v>
      </c>
      <c r="AI48" s="48">
        <v>1007.9386068089326</v>
      </c>
      <c r="AJ48" s="48">
        <v>960.89412388812025</v>
      </c>
      <c r="AK48" s="48">
        <v>892.70619611139966</v>
      </c>
      <c r="AL48" s="48">
        <v>889.5014452562591</v>
      </c>
      <c r="AM48" s="48">
        <v>832.99876978999339</v>
      </c>
      <c r="AN48" s="48">
        <v>784.68076639165304</v>
      </c>
      <c r="AO48" s="48">
        <v>740.93192603101534</v>
      </c>
      <c r="AP48" s="48">
        <v>701.57588324064955</v>
      </c>
      <c r="AQ48" s="48">
        <v>657.36328497320778</v>
      </c>
      <c r="AR48" s="48">
        <v>603.34910166329757</v>
      </c>
      <c r="AS48" s="48">
        <v>535.60902019504192</v>
      </c>
      <c r="AT48" s="48">
        <v>513.47157627835554</v>
      </c>
      <c r="AU48" s="48">
        <v>460.9708337978513</v>
      </c>
      <c r="AV48" s="48">
        <v>410.96653649730297</v>
      </c>
      <c r="AW48" s="48">
        <v>319.0450882593762</v>
      </c>
      <c r="AX48" s="48">
        <v>291.01553354332771</v>
      </c>
      <c r="AY48" s="48">
        <v>285.95727055879962</v>
      </c>
      <c r="AZ48" s="48">
        <v>226.60679226482202</v>
      </c>
    </row>
    <row r="49" spans="1:52" ht="12" customHeight="1" x14ac:dyDescent="0.45">
      <c r="A49" s="47" t="s">
        <v>28</v>
      </c>
      <c r="B49" s="48">
        <v>8333.6775158039018</v>
      </c>
      <c r="C49" s="48">
        <v>9838.2857699999931</v>
      </c>
      <c r="D49" s="48">
        <v>9757.727939999997</v>
      </c>
      <c r="E49" s="48">
        <v>9800.1009700000013</v>
      </c>
      <c r="F49" s="48">
        <v>10759.458019999987</v>
      </c>
      <c r="G49" s="48">
        <v>10638.084108634743</v>
      </c>
      <c r="H49" s="48">
        <v>11854.361979999991</v>
      </c>
      <c r="I49" s="48">
        <v>10579.251960000005</v>
      </c>
      <c r="J49" s="48">
        <v>10780.13432999999</v>
      </c>
      <c r="K49" s="48">
        <v>9857.4069799999961</v>
      </c>
      <c r="L49" s="48">
        <v>9863.4500756458583</v>
      </c>
      <c r="M49" s="48">
        <v>10726.276016266907</v>
      </c>
      <c r="N49" s="48">
        <v>9763.0639206814958</v>
      </c>
      <c r="O49" s="48">
        <v>9177.8628421948142</v>
      </c>
      <c r="P49" s="48">
        <v>9491.1830038095177</v>
      </c>
      <c r="Q49" s="48">
        <v>7573.9851411087284</v>
      </c>
      <c r="R49" s="48">
        <v>7587.4078119576243</v>
      </c>
      <c r="S49" s="48">
        <v>7633.2262564028706</v>
      </c>
      <c r="T49" s="48">
        <v>7667.7305312025919</v>
      </c>
      <c r="U49" s="48">
        <v>7682.0168941386155</v>
      </c>
      <c r="V49" s="48">
        <v>7669.7747631432148</v>
      </c>
      <c r="W49" s="48">
        <v>7559.9425096552586</v>
      </c>
      <c r="X49" s="48">
        <v>7459.3680139006792</v>
      </c>
      <c r="Y49" s="48">
        <v>7018.8045593953284</v>
      </c>
      <c r="Z49" s="48">
        <v>6648.0859956607774</v>
      </c>
      <c r="AA49" s="48">
        <v>6546.1003776935067</v>
      </c>
      <c r="AB49" s="48">
        <v>6399.3535137606787</v>
      </c>
      <c r="AC49" s="48">
        <v>5923.681066206831</v>
      </c>
      <c r="AD49" s="48">
        <v>5597.0591997756383</v>
      </c>
      <c r="AE49" s="48">
        <v>5470.11939262137</v>
      </c>
      <c r="AF49" s="48">
        <v>4966.406312865045</v>
      </c>
      <c r="AG49" s="48">
        <v>4632.8130897792053</v>
      </c>
      <c r="AH49" s="48">
        <v>4367.6651444436711</v>
      </c>
      <c r="AI49" s="48">
        <v>3653.0714488628391</v>
      </c>
      <c r="AJ49" s="48">
        <v>3558.6204841049566</v>
      </c>
      <c r="AK49" s="48">
        <v>3213.5545329480447</v>
      </c>
      <c r="AL49" s="48">
        <v>3191.7174507804625</v>
      </c>
      <c r="AM49" s="48">
        <v>3068.931633224533</v>
      </c>
      <c r="AN49" s="48">
        <v>2885.4984740859909</v>
      </c>
      <c r="AO49" s="48">
        <v>2728.9680639870635</v>
      </c>
      <c r="AP49" s="48">
        <v>2579.6474424549147</v>
      </c>
      <c r="AQ49" s="48">
        <v>2362.1603278354319</v>
      </c>
      <c r="AR49" s="48">
        <v>2198.128019623131</v>
      </c>
      <c r="AS49" s="48">
        <v>1811.9898495153161</v>
      </c>
      <c r="AT49" s="48">
        <v>1526.160945881272</v>
      </c>
      <c r="AU49" s="48">
        <v>1441.7505947613286</v>
      </c>
      <c r="AV49" s="48">
        <v>1350.8028310348861</v>
      </c>
      <c r="AW49" s="48">
        <v>1127.30988046947</v>
      </c>
      <c r="AX49" s="48">
        <v>1004.8254626243834</v>
      </c>
      <c r="AY49" s="48">
        <v>945.80520156174146</v>
      </c>
      <c r="AZ49" s="48">
        <v>792.38561985205297</v>
      </c>
    </row>
    <row r="50" spans="1:52" ht="12" customHeight="1" x14ac:dyDescent="0.45">
      <c r="A50" s="47" t="s">
        <v>180</v>
      </c>
      <c r="B50" s="48">
        <v>46359.679284988204</v>
      </c>
      <c r="C50" s="48">
        <v>43891.829600000005</v>
      </c>
      <c r="D50" s="48">
        <v>44269.01367</v>
      </c>
      <c r="E50" s="48">
        <v>46679.64856999999</v>
      </c>
      <c r="F50" s="48">
        <v>45962.980199999998</v>
      </c>
      <c r="G50" s="48">
        <v>45619.540399299301</v>
      </c>
      <c r="H50" s="48">
        <v>43871.831460000001</v>
      </c>
      <c r="I50" s="48">
        <v>44163.151780000007</v>
      </c>
      <c r="J50" s="48">
        <v>41128.001759999985</v>
      </c>
      <c r="K50" s="48">
        <v>38559.690159999991</v>
      </c>
      <c r="L50" s="48">
        <v>41321.96855432052</v>
      </c>
      <c r="M50" s="48">
        <v>37760.380226030262</v>
      </c>
      <c r="N50" s="48">
        <v>39113.413929759954</v>
      </c>
      <c r="O50" s="48">
        <v>36398.389145608337</v>
      </c>
      <c r="P50" s="48">
        <v>37534.783692036923</v>
      </c>
      <c r="Q50" s="48">
        <v>35603.779060865614</v>
      </c>
      <c r="R50" s="48">
        <v>36016.157721948031</v>
      </c>
      <c r="S50" s="48">
        <v>36485.198978179571</v>
      </c>
      <c r="T50" s="48">
        <v>36861.061726459855</v>
      </c>
      <c r="U50" s="48">
        <v>37232.506786033751</v>
      </c>
      <c r="V50" s="48">
        <v>37576.281413858582</v>
      </c>
      <c r="W50" s="48">
        <v>37700.728763167303</v>
      </c>
      <c r="X50" s="48">
        <v>37815.538233255385</v>
      </c>
      <c r="Y50" s="48">
        <v>37586.878211916075</v>
      </c>
      <c r="Z50" s="48">
        <v>37575.582537883078</v>
      </c>
      <c r="AA50" s="48">
        <v>37560.244763221664</v>
      </c>
      <c r="AB50" s="48">
        <v>37464.405991225525</v>
      </c>
      <c r="AC50" s="48">
        <v>37080.863082808857</v>
      </c>
      <c r="AD50" s="48">
        <v>36915.956703224052</v>
      </c>
      <c r="AE50" s="48">
        <v>37058.926546395895</v>
      </c>
      <c r="AF50" s="48">
        <v>36543.272757637424</v>
      </c>
      <c r="AG50" s="48">
        <v>36456.268501443883</v>
      </c>
      <c r="AH50" s="48">
        <v>36196.584195311079</v>
      </c>
      <c r="AI50" s="48">
        <v>35753.285884400735</v>
      </c>
      <c r="AJ50" s="48">
        <v>35676.176159482493</v>
      </c>
      <c r="AK50" s="48">
        <v>35401.336315426481</v>
      </c>
      <c r="AL50" s="48">
        <v>35579.113150160811</v>
      </c>
      <c r="AM50" s="48">
        <v>35565.900976428311</v>
      </c>
      <c r="AN50" s="48">
        <v>35522.571461516658</v>
      </c>
      <c r="AO50" s="48">
        <v>35468.821402518552</v>
      </c>
      <c r="AP50" s="48">
        <v>35445.261101270502</v>
      </c>
      <c r="AQ50" s="48">
        <v>35314.96259699123</v>
      </c>
      <c r="AR50" s="48">
        <v>35245.737530116312</v>
      </c>
      <c r="AS50" s="48">
        <v>34856.495626434589</v>
      </c>
      <c r="AT50" s="48">
        <v>34876.682986937041</v>
      </c>
      <c r="AU50" s="48">
        <v>34780.432049832198</v>
      </c>
      <c r="AV50" s="48">
        <v>34647.900897795873</v>
      </c>
      <c r="AW50" s="48">
        <v>34273.987266392956</v>
      </c>
      <c r="AX50" s="48">
        <v>34172.643646834767</v>
      </c>
      <c r="AY50" s="48">
        <v>34285.774708915116</v>
      </c>
      <c r="AZ50" s="48">
        <v>33941.022299436227</v>
      </c>
    </row>
    <row r="51" spans="1:52" ht="12" customHeight="1" x14ac:dyDescent="0.45">
      <c r="A51" s="49" t="s">
        <v>50</v>
      </c>
      <c r="B51" s="50">
        <v>15182.387799783264</v>
      </c>
      <c r="C51" s="50">
        <v>14342.506619999995</v>
      </c>
      <c r="D51" s="50">
        <v>12984.439450000011</v>
      </c>
      <c r="E51" s="50">
        <v>13774.60238</v>
      </c>
      <c r="F51" s="50">
        <v>14389.697459999976</v>
      </c>
      <c r="G51" s="50">
        <v>14704.3284999562</v>
      </c>
      <c r="H51" s="50">
        <v>13438.430720000004</v>
      </c>
      <c r="I51" s="50">
        <v>14491.521650000002</v>
      </c>
      <c r="J51" s="50">
        <v>13924.99468</v>
      </c>
      <c r="K51" s="50">
        <v>12015.676779999994</v>
      </c>
      <c r="L51" s="50">
        <v>13377.777124130538</v>
      </c>
      <c r="M51" s="50">
        <v>13853.499556410432</v>
      </c>
      <c r="N51" s="50">
        <v>12913.576874971845</v>
      </c>
      <c r="O51" s="50">
        <v>12927.00113061007</v>
      </c>
      <c r="P51" s="50">
        <v>13402.788498790629</v>
      </c>
      <c r="Q51" s="50">
        <v>13188.732473713895</v>
      </c>
      <c r="R51" s="50">
        <v>13192.815500159108</v>
      </c>
      <c r="S51" s="50">
        <v>13858.41720693306</v>
      </c>
      <c r="T51" s="50">
        <v>14202.160503919773</v>
      </c>
      <c r="U51" s="50">
        <v>14611.064207625528</v>
      </c>
      <c r="V51" s="50">
        <v>15037.526983448455</v>
      </c>
      <c r="W51" s="50">
        <v>15426.745973876601</v>
      </c>
      <c r="X51" s="50">
        <v>15845.169983453379</v>
      </c>
      <c r="Y51" s="50">
        <v>16389.650085336485</v>
      </c>
      <c r="Z51" s="50">
        <v>16720.441052224</v>
      </c>
      <c r="AA51" s="50">
        <v>17045.837989372794</v>
      </c>
      <c r="AB51" s="50">
        <v>17397.829956543712</v>
      </c>
      <c r="AC51" s="50">
        <v>18001.100246142625</v>
      </c>
      <c r="AD51" s="50">
        <v>18424.983807298864</v>
      </c>
      <c r="AE51" s="50">
        <v>18628.975492811795</v>
      </c>
      <c r="AF51" s="50">
        <v>19145.086001710763</v>
      </c>
      <c r="AG51" s="50">
        <v>19484.068904349682</v>
      </c>
      <c r="AH51" s="50">
        <v>19858.083507080824</v>
      </c>
      <c r="AI51" s="50">
        <v>20282.909392785463</v>
      </c>
      <c r="AJ51" s="50">
        <v>20494.548672691006</v>
      </c>
      <c r="AK51" s="50">
        <v>20821.648211304764</v>
      </c>
      <c r="AL51" s="50">
        <v>20950.71368958208</v>
      </c>
      <c r="AM51" s="50">
        <v>21114.488221981268</v>
      </c>
      <c r="AN51" s="50">
        <v>21278.877205432855</v>
      </c>
      <c r="AO51" s="50">
        <v>21386.504411079364</v>
      </c>
      <c r="AP51" s="50">
        <v>21494.069705008518</v>
      </c>
      <c r="AQ51" s="50">
        <v>21628.746141471907</v>
      </c>
      <c r="AR51" s="50">
        <v>21751.734262865477</v>
      </c>
      <c r="AS51" s="50">
        <v>21872.231519155939</v>
      </c>
      <c r="AT51" s="50">
        <v>21962.125925419939</v>
      </c>
      <c r="AU51" s="50">
        <v>22010.70157481854</v>
      </c>
      <c r="AV51" s="50">
        <v>22064.907852417407</v>
      </c>
      <c r="AW51" s="50">
        <v>22088.220143558468</v>
      </c>
      <c r="AX51" s="50">
        <v>22090.786442932371</v>
      </c>
      <c r="AY51" s="50">
        <v>22161.860631829757</v>
      </c>
      <c r="AZ51" s="50">
        <v>22151.538313075394</v>
      </c>
    </row>
    <row r="52" spans="1:52" ht="12" customHeight="1" x14ac:dyDescent="0.45">
      <c r="A52" s="43" t="s">
        <v>38</v>
      </c>
      <c r="B52" s="44">
        <v>84486.516718857441</v>
      </c>
      <c r="C52" s="44">
        <v>83140.397839999991</v>
      </c>
      <c r="D52" s="44">
        <v>82966.191160000017</v>
      </c>
      <c r="E52" s="44">
        <v>84118.172959999982</v>
      </c>
      <c r="F52" s="44">
        <v>85339.024779999949</v>
      </c>
      <c r="G52" s="44">
        <v>86451.478671489807</v>
      </c>
      <c r="H52" s="44">
        <v>85528.918800000014</v>
      </c>
      <c r="I52" s="44">
        <v>85828.460440000053</v>
      </c>
      <c r="J52" s="44">
        <v>82698.145679999958</v>
      </c>
      <c r="K52" s="44">
        <v>75901.085559999978</v>
      </c>
      <c r="L52" s="44">
        <v>80504.992776420549</v>
      </c>
      <c r="M52" s="44">
        <v>78273.13972073936</v>
      </c>
      <c r="N52" s="44">
        <v>76532.784546539289</v>
      </c>
      <c r="O52" s="44">
        <v>75492.577254184886</v>
      </c>
      <c r="P52" s="44">
        <v>78872.103081732639</v>
      </c>
      <c r="Q52" s="44">
        <v>75820.503347703008</v>
      </c>
      <c r="R52" s="44">
        <v>76242.677738367071</v>
      </c>
      <c r="S52" s="44">
        <v>77643.259796787548</v>
      </c>
      <c r="T52" s="44">
        <v>78575.679569664615</v>
      </c>
      <c r="U52" s="44">
        <v>79528.709078161948</v>
      </c>
      <c r="V52" s="44">
        <v>80452.97897316172</v>
      </c>
      <c r="W52" s="44">
        <v>80971.809910490541</v>
      </c>
      <c r="X52" s="44">
        <v>81567.190382039335</v>
      </c>
      <c r="Y52" s="44">
        <v>81510.74577520242</v>
      </c>
      <c r="Z52" s="44">
        <v>81565.490722075469</v>
      </c>
      <c r="AA52" s="44">
        <v>81843.146023140667</v>
      </c>
      <c r="AB52" s="44">
        <v>82069.563973190961</v>
      </c>
      <c r="AC52" s="44">
        <v>81876.414673367311</v>
      </c>
      <c r="AD52" s="44">
        <v>81952.08043179191</v>
      </c>
      <c r="AE52" s="44">
        <v>82358.653474887644</v>
      </c>
      <c r="AF52" s="44">
        <v>81885.484607135935</v>
      </c>
      <c r="AG52" s="44">
        <v>81956.835351621296</v>
      </c>
      <c r="AH52" s="44">
        <v>81878.139238913398</v>
      </c>
      <c r="AI52" s="44">
        <v>81249.983526047203</v>
      </c>
      <c r="AJ52" s="44">
        <v>81354.59012017709</v>
      </c>
      <c r="AK52" s="44">
        <v>80885.557589155491</v>
      </c>
      <c r="AL52" s="44">
        <v>81344.501034199639</v>
      </c>
      <c r="AM52" s="44">
        <v>81368.206778065622</v>
      </c>
      <c r="AN52" s="44">
        <v>81356.560629557542</v>
      </c>
      <c r="AO52" s="44">
        <v>81300.237654145007</v>
      </c>
      <c r="AP52" s="44">
        <v>81254.47661027257</v>
      </c>
      <c r="AQ52" s="44">
        <v>80912.905299921986</v>
      </c>
      <c r="AR52" s="44">
        <v>80802.181137339619</v>
      </c>
      <c r="AS52" s="44">
        <v>79728.63672217619</v>
      </c>
      <c r="AT52" s="44">
        <v>79431.299333215604</v>
      </c>
      <c r="AU52" s="44">
        <v>79302.347699991995</v>
      </c>
      <c r="AV52" s="44">
        <v>79157.691805777373</v>
      </c>
      <c r="AW52" s="44">
        <v>78448.769427135747</v>
      </c>
      <c r="AX52" s="44">
        <v>78240.739421315913</v>
      </c>
      <c r="AY52" s="44">
        <v>78496.4161966057</v>
      </c>
      <c r="AZ52" s="44">
        <v>77924.112703377585</v>
      </c>
    </row>
    <row r="53" spans="1:52" ht="12" customHeight="1" x14ac:dyDescent="0.45">
      <c r="A53" s="56" t="s">
        <v>178</v>
      </c>
      <c r="B53" s="30">
        <v>84486.516718857441</v>
      </c>
      <c r="C53" s="30">
        <v>83140.397839999991</v>
      </c>
      <c r="D53" s="30">
        <v>82966.191160000017</v>
      </c>
      <c r="E53" s="30">
        <v>84118.172959999982</v>
      </c>
      <c r="F53" s="30">
        <v>85339.024779999949</v>
      </c>
      <c r="G53" s="30">
        <v>86451.478671489807</v>
      </c>
      <c r="H53" s="30">
        <v>85528.918800000014</v>
      </c>
      <c r="I53" s="30">
        <v>85828.460440000053</v>
      </c>
      <c r="J53" s="30">
        <v>82698.145679999958</v>
      </c>
      <c r="K53" s="30">
        <v>75901.085559999978</v>
      </c>
      <c r="L53" s="30">
        <v>80504.992776420549</v>
      </c>
      <c r="M53" s="30">
        <v>78273.13972073936</v>
      </c>
      <c r="N53" s="30">
        <v>76532.784546539289</v>
      </c>
      <c r="O53" s="30">
        <v>75492.577254184886</v>
      </c>
      <c r="P53" s="30">
        <v>78872.103081732639</v>
      </c>
      <c r="Q53" s="30">
        <v>75820.503347703008</v>
      </c>
      <c r="R53" s="30">
        <v>76242.677738367071</v>
      </c>
      <c r="S53" s="30">
        <v>77643.259796787548</v>
      </c>
      <c r="T53" s="30">
        <v>78575.679569664615</v>
      </c>
      <c r="U53" s="30">
        <v>79528.709078161948</v>
      </c>
      <c r="V53" s="30">
        <v>80452.97897316172</v>
      </c>
      <c r="W53" s="30">
        <v>80971.809910490541</v>
      </c>
      <c r="X53" s="30">
        <v>81567.190382039335</v>
      </c>
      <c r="Y53" s="30">
        <v>81510.74577520242</v>
      </c>
      <c r="Z53" s="30">
        <v>81565.490722075469</v>
      </c>
      <c r="AA53" s="30">
        <v>81843.146023140667</v>
      </c>
      <c r="AB53" s="30">
        <v>82069.563973190961</v>
      </c>
      <c r="AC53" s="30">
        <v>81876.414673367311</v>
      </c>
      <c r="AD53" s="30">
        <v>81952.08043179191</v>
      </c>
      <c r="AE53" s="30">
        <v>82358.653474887644</v>
      </c>
      <c r="AF53" s="30">
        <v>81885.484607135935</v>
      </c>
      <c r="AG53" s="30">
        <v>81956.835351621296</v>
      </c>
      <c r="AH53" s="30">
        <v>81878.139238913398</v>
      </c>
      <c r="AI53" s="30">
        <v>81249.983526047203</v>
      </c>
      <c r="AJ53" s="30">
        <v>81354.59012017709</v>
      </c>
      <c r="AK53" s="30">
        <v>80885.557589155491</v>
      </c>
      <c r="AL53" s="30">
        <v>81344.501034199639</v>
      </c>
      <c r="AM53" s="30">
        <v>81368.206778065622</v>
      </c>
      <c r="AN53" s="30">
        <v>81356.560629557542</v>
      </c>
      <c r="AO53" s="30">
        <v>81300.237654145007</v>
      </c>
      <c r="AP53" s="30">
        <v>81254.47661027257</v>
      </c>
      <c r="AQ53" s="30">
        <v>80912.905299921986</v>
      </c>
      <c r="AR53" s="30">
        <v>80802.181137339619</v>
      </c>
      <c r="AS53" s="30">
        <v>79728.63672217619</v>
      </c>
      <c r="AT53" s="30">
        <v>79431.299333215604</v>
      </c>
      <c r="AU53" s="30">
        <v>79302.347699991995</v>
      </c>
      <c r="AV53" s="30">
        <v>79157.691805777373</v>
      </c>
      <c r="AW53" s="30">
        <v>78448.769427135747</v>
      </c>
      <c r="AX53" s="30">
        <v>78240.739421315913</v>
      </c>
      <c r="AY53" s="30">
        <v>78496.4161966057</v>
      </c>
      <c r="AZ53" s="30">
        <v>77924.112703377585</v>
      </c>
    </row>
    <row r="54" spans="1:52" ht="12" customHeight="1" x14ac:dyDescent="0.45">
      <c r="A54" s="183" t="s">
        <v>173</v>
      </c>
      <c r="B54" s="176">
        <v>0</v>
      </c>
      <c r="C54" s="176">
        <v>0</v>
      </c>
      <c r="D54" s="176">
        <v>0</v>
      </c>
      <c r="E54" s="176">
        <v>0</v>
      </c>
      <c r="F54" s="176">
        <v>0</v>
      </c>
      <c r="G54" s="176">
        <v>0</v>
      </c>
      <c r="H54" s="176">
        <v>0</v>
      </c>
      <c r="I54" s="176">
        <v>0</v>
      </c>
      <c r="J54" s="176">
        <v>0</v>
      </c>
      <c r="K54" s="176">
        <v>0</v>
      </c>
      <c r="L54" s="176">
        <v>0</v>
      </c>
      <c r="M54" s="176">
        <v>0</v>
      </c>
      <c r="N54" s="176">
        <v>0</v>
      </c>
      <c r="O54" s="176">
        <v>0</v>
      </c>
      <c r="P54" s="176">
        <v>0</v>
      </c>
      <c r="Q54" s="176">
        <v>0</v>
      </c>
      <c r="R54" s="176">
        <v>0</v>
      </c>
      <c r="S54" s="176">
        <v>0</v>
      </c>
      <c r="T54" s="176">
        <v>0</v>
      </c>
      <c r="U54" s="176">
        <v>0</v>
      </c>
      <c r="V54" s="176">
        <v>0</v>
      </c>
      <c r="W54" s="176">
        <v>0</v>
      </c>
      <c r="X54" s="176">
        <v>0</v>
      </c>
      <c r="Y54" s="176">
        <v>0</v>
      </c>
      <c r="Z54" s="176">
        <v>0</v>
      </c>
      <c r="AA54" s="176">
        <v>0</v>
      </c>
      <c r="AB54" s="176">
        <v>0</v>
      </c>
      <c r="AC54" s="176">
        <v>0</v>
      </c>
      <c r="AD54" s="176">
        <v>0</v>
      </c>
      <c r="AE54" s="176">
        <v>0</v>
      </c>
      <c r="AF54" s="176">
        <v>0</v>
      </c>
      <c r="AG54" s="176">
        <v>0</v>
      </c>
      <c r="AH54" s="176">
        <v>0</v>
      </c>
      <c r="AI54" s="176">
        <v>0</v>
      </c>
      <c r="AJ54" s="176">
        <v>0</v>
      </c>
      <c r="AK54" s="176">
        <v>0</v>
      </c>
      <c r="AL54" s="176">
        <v>0</v>
      </c>
      <c r="AM54" s="176">
        <v>0</v>
      </c>
      <c r="AN54" s="176">
        <v>0</v>
      </c>
      <c r="AO54" s="176">
        <v>0</v>
      </c>
      <c r="AP54" s="176">
        <v>0</v>
      </c>
      <c r="AQ54" s="176">
        <v>0</v>
      </c>
      <c r="AR54" s="176">
        <v>0</v>
      </c>
      <c r="AS54" s="176">
        <v>0</v>
      </c>
      <c r="AT54" s="176">
        <v>0</v>
      </c>
      <c r="AU54" s="176">
        <v>0</v>
      </c>
      <c r="AV54" s="176">
        <v>0</v>
      </c>
      <c r="AW54" s="176">
        <v>0</v>
      </c>
      <c r="AX54" s="176">
        <v>0</v>
      </c>
      <c r="AY54" s="176">
        <v>0</v>
      </c>
      <c r="AZ54" s="176">
        <v>0</v>
      </c>
    </row>
    <row r="55" spans="1:52" ht="12" customHeight="1" x14ac:dyDescent="0.45">
      <c r="A55" s="57" t="s">
        <v>174</v>
      </c>
      <c r="B55" s="32">
        <v>0</v>
      </c>
      <c r="C55" s="32">
        <v>0</v>
      </c>
      <c r="D55" s="32">
        <v>0</v>
      </c>
      <c r="E55" s="32">
        <v>0</v>
      </c>
      <c r="F55" s="32">
        <v>0</v>
      </c>
      <c r="G55" s="32">
        <v>0</v>
      </c>
      <c r="H55" s="32">
        <v>0</v>
      </c>
      <c r="I55" s="32">
        <v>0</v>
      </c>
      <c r="J55" s="32">
        <v>0</v>
      </c>
      <c r="K55" s="32">
        <v>0</v>
      </c>
      <c r="L55" s="32">
        <v>0</v>
      </c>
      <c r="M55" s="32">
        <v>0</v>
      </c>
      <c r="N55" s="32">
        <v>0</v>
      </c>
      <c r="O55" s="32">
        <v>0</v>
      </c>
      <c r="P55" s="32">
        <v>0</v>
      </c>
      <c r="Q55" s="32">
        <v>0</v>
      </c>
      <c r="R55" s="32">
        <v>0</v>
      </c>
      <c r="S55" s="32">
        <v>0</v>
      </c>
      <c r="T55" s="32">
        <v>0</v>
      </c>
      <c r="U55" s="32">
        <v>0</v>
      </c>
      <c r="V55" s="32">
        <v>0</v>
      </c>
      <c r="W55" s="32">
        <v>0</v>
      </c>
      <c r="X55" s="32">
        <v>0</v>
      </c>
      <c r="Y55" s="32">
        <v>0</v>
      </c>
      <c r="Z55" s="32">
        <v>0</v>
      </c>
      <c r="AA55" s="32">
        <v>0</v>
      </c>
      <c r="AB55" s="32">
        <v>0</v>
      </c>
      <c r="AC55" s="32">
        <v>0</v>
      </c>
      <c r="AD55" s="32">
        <v>0</v>
      </c>
      <c r="AE55" s="32">
        <v>0</v>
      </c>
      <c r="AF55" s="32">
        <v>0</v>
      </c>
      <c r="AG55" s="32">
        <v>0</v>
      </c>
      <c r="AH55" s="32">
        <v>0</v>
      </c>
      <c r="AI55" s="32">
        <v>0</v>
      </c>
      <c r="AJ55" s="32">
        <v>0</v>
      </c>
      <c r="AK55" s="32">
        <v>0</v>
      </c>
      <c r="AL55" s="32">
        <v>0</v>
      </c>
      <c r="AM55" s="32">
        <v>0</v>
      </c>
      <c r="AN55" s="32">
        <v>0</v>
      </c>
      <c r="AO55" s="32">
        <v>0</v>
      </c>
      <c r="AP55" s="32">
        <v>0</v>
      </c>
      <c r="AQ55" s="32">
        <v>0</v>
      </c>
      <c r="AR55" s="32">
        <v>0</v>
      </c>
      <c r="AS55" s="32">
        <v>0</v>
      </c>
      <c r="AT55" s="32">
        <v>0</v>
      </c>
      <c r="AU55" s="32">
        <v>0</v>
      </c>
      <c r="AV55" s="32">
        <v>0</v>
      </c>
      <c r="AW55" s="32">
        <v>0</v>
      </c>
      <c r="AX55" s="32">
        <v>0</v>
      </c>
      <c r="AY55" s="32">
        <v>0</v>
      </c>
      <c r="AZ55" s="32">
        <v>0</v>
      </c>
    </row>
    <row r="57" spans="1:52" ht="12" customHeight="1" x14ac:dyDescent="0.45">
      <c r="A57" s="138" t="s">
        <v>39</v>
      </c>
      <c r="B57" s="28"/>
      <c r="C57" s="28"/>
      <c r="D57" s="28"/>
      <c r="E57" s="28"/>
      <c r="F57" s="28"/>
      <c r="G57" s="28"/>
      <c r="H57" s="28"/>
      <c r="I57" s="28"/>
      <c r="J57" s="28"/>
      <c r="K57" s="28"/>
      <c r="L57" s="28"/>
      <c r="M57" s="28"/>
      <c r="N57" s="28"/>
      <c r="O57" s="28"/>
      <c r="P57" s="28"/>
      <c r="Q57" s="28"/>
      <c r="R57" s="28"/>
      <c r="S57" s="28"/>
      <c r="T57" s="28"/>
      <c r="U57" s="28"/>
      <c r="V57" s="28"/>
      <c r="W57" s="28"/>
      <c r="X57" s="28"/>
      <c r="Y57" s="28"/>
      <c r="Z57" s="28"/>
      <c r="AA57" s="28"/>
      <c r="AB57" s="28"/>
      <c r="AC57" s="28"/>
      <c r="AD57" s="28"/>
      <c r="AE57" s="28"/>
      <c r="AF57" s="28"/>
      <c r="AG57" s="28"/>
      <c r="AH57" s="28"/>
      <c r="AI57" s="28"/>
      <c r="AJ57" s="28"/>
      <c r="AK57" s="28"/>
      <c r="AL57" s="28"/>
      <c r="AM57" s="28"/>
      <c r="AN57" s="28"/>
      <c r="AO57" s="28"/>
      <c r="AP57" s="28"/>
      <c r="AQ57" s="28"/>
      <c r="AR57" s="28"/>
      <c r="AS57" s="28"/>
      <c r="AT57" s="28"/>
      <c r="AU57" s="28"/>
      <c r="AV57" s="28"/>
      <c r="AW57" s="28"/>
      <c r="AX57" s="28"/>
      <c r="AY57" s="28"/>
      <c r="AZ57" s="28"/>
    </row>
    <row r="58" spans="1:52" ht="12" customHeight="1" x14ac:dyDescent="0.45">
      <c r="A58" s="43" t="s">
        <v>40</v>
      </c>
      <c r="B58" s="44">
        <v>147621.60014402322</v>
      </c>
      <c r="C58" s="44">
        <v>147633.26733428374</v>
      </c>
      <c r="D58" s="44">
        <v>144675.17375091204</v>
      </c>
      <c r="E58" s="44">
        <v>152561.43318072561</v>
      </c>
      <c r="F58" s="44">
        <v>147031.34396851383</v>
      </c>
      <c r="G58" s="44">
        <v>146194.24016127599</v>
      </c>
      <c r="H58" s="44">
        <v>138358.17598017538</v>
      </c>
      <c r="I58" s="44">
        <v>144960.4709546536</v>
      </c>
      <c r="J58" s="44">
        <v>138808.63984346823</v>
      </c>
      <c r="K58" s="44">
        <v>121052.71478992865</v>
      </c>
      <c r="L58" s="44">
        <v>127171.71588221463</v>
      </c>
      <c r="M58" s="44">
        <v>129103.64480079357</v>
      </c>
      <c r="N58" s="44">
        <v>127602.49669397379</v>
      </c>
      <c r="O58" s="44">
        <v>128214.0530074448</v>
      </c>
      <c r="P58" s="44">
        <v>126490.17303927759</v>
      </c>
      <c r="Q58" s="44">
        <v>124851.98805564224</v>
      </c>
      <c r="R58" s="44">
        <v>124258.38494901464</v>
      </c>
      <c r="S58" s="44">
        <v>127328.95886393916</v>
      </c>
      <c r="T58" s="44">
        <v>126859.91144802578</v>
      </c>
      <c r="U58" s="44">
        <v>126722.20404484168</v>
      </c>
      <c r="V58" s="44">
        <v>127328.1284432024</v>
      </c>
      <c r="W58" s="44">
        <v>127607.30281218069</v>
      </c>
      <c r="X58" s="44">
        <v>126830.47610268541</v>
      </c>
      <c r="Y58" s="44">
        <v>124960.4269228373</v>
      </c>
      <c r="Z58" s="44">
        <v>124111.59069943325</v>
      </c>
      <c r="AA58" s="44">
        <v>124087.6129621763</v>
      </c>
      <c r="AB58" s="44">
        <v>124049.26292070643</v>
      </c>
      <c r="AC58" s="44">
        <v>123071.5763991767</v>
      </c>
      <c r="AD58" s="44">
        <v>123011.46252401284</v>
      </c>
      <c r="AE58" s="44">
        <v>123176.91394423941</v>
      </c>
      <c r="AF58" s="44">
        <v>121586.52147577309</v>
      </c>
      <c r="AG58" s="44">
        <v>121370.66552661631</v>
      </c>
      <c r="AH58" s="44">
        <v>119494.87388664712</v>
      </c>
      <c r="AI58" s="44">
        <v>116823.19573645954</v>
      </c>
      <c r="AJ58" s="44">
        <v>114236.22451931765</v>
      </c>
      <c r="AK58" s="44">
        <v>110403.53730162897</v>
      </c>
      <c r="AL58" s="44">
        <v>109774.95740721648</v>
      </c>
      <c r="AM58" s="44">
        <v>105152.59047654546</v>
      </c>
      <c r="AN58" s="44">
        <v>100201.49792985954</v>
      </c>
      <c r="AO58" s="44">
        <v>96038.844749125725</v>
      </c>
      <c r="AP58" s="44">
        <v>91590.578062704153</v>
      </c>
      <c r="AQ58" s="44">
        <v>88512.625013453173</v>
      </c>
      <c r="AR58" s="44">
        <v>84671.272030817549</v>
      </c>
      <c r="AS58" s="44">
        <v>79743.227949912485</v>
      </c>
      <c r="AT58" s="44">
        <v>75123.635970649208</v>
      </c>
      <c r="AU58" s="44">
        <v>73732.358413618902</v>
      </c>
      <c r="AV58" s="44">
        <v>70382.897518352518</v>
      </c>
      <c r="AW58" s="44">
        <v>62940.109828353838</v>
      </c>
      <c r="AX58" s="44">
        <v>60903.2231199913</v>
      </c>
      <c r="AY58" s="44">
        <v>56438.889528714506</v>
      </c>
      <c r="AZ58" s="44">
        <v>52131.342626700265</v>
      </c>
    </row>
    <row r="59" spans="1:52" ht="12" customHeight="1" x14ac:dyDescent="0.45">
      <c r="A59" s="56" t="s">
        <v>178</v>
      </c>
      <c r="B59" s="30">
        <v>124946.6185682528</v>
      </c>
      <c r="C59" s="30">
        <v>124822.90539365125</v>
      </c>
      <c r="D59" s="30">
        <v>123279.10394013993</v>
      </c>
      <c r="E59" s="30">
        <v>130363.66068316797</v>
      </c>
      <c r="F59" s="30">
        <v>126602.14832617191</v>
      </c>
      <c r="G59" s="30">
        <v>126276.60081218947</v>
      </c>
      <c r="H59" s="30">
        <v>120267.61444609397</v>
      </c>
      <c r="I59" s="30">
        <v>125515.1297296327</v>
      </c>
      <c r="J59" s="30">
        <v>122860.43676282317</v>
      </c>
      <c r="K59" s="30">
        <v>105297.42294676675</v>
      </c>
      <c r="L59" s="30">
        <v>112946.60047010393</v>
      </c>
      <c r="M59" s="30">
        <v>115143.39145064974</v>
      </c>
      <c r="N59" s="30">
        <v>113338.21975064369</v>
      </c>
      <c r="O59" s="30">
        <v>113864.53298990801</v>
      </c>
      <c r="P59" s="30">
        <v>111939.8355382607</v>
      </c>
      <c r="Q59" s="30">
        <v>111940.77281780154</v>
      </c>
      <c r="R59" s="30">
        <v>111440.18911661493</v>
      </c>
      <c r="S59" s="30">
        <v>114296.14384713255</v>
      </c>
      <c r="T59" s="30">
        <v>113893.88536330222</v>
      </c>
      <c r="U59" s="30">
        <v>113949.78089849773</v>
      </c>
      <c r="V59" s="30">
        <v>114620.77851057265</v>
      </c>
      <c r="W59" s="30">
        <v>114865.01362063493</v>
      </c>
      <c r="X59" s="30">
        <v>114180.67188315703</v>
      </c>
      <c r="Y59" s="30">
        <v>112497.89685534491</v>
      </c>
      <c r="Z59" s="30">
        <v>111764.87237881195</v>
      </c>
      <c r="AA59" s="30">
        <v>111741.95193353208</v>
      </c>
      <c r="AB59" s="30">
        <v>111662.05247961645</v>
      </c>
      <c r="AC59" s="30">
        <v>110761.41826076398</v>
      </c>
      <c r="AD59" s="30">
        <v>110666.05009633445</v>
      </c>
      <c r="AE59" s="30">
        <v>110976.44221035059</v>
      </c>
      <c r="AF59" s="30">
        <v>109374.86245191938</v>
      </c>
      <c r="AG59" s="30">
        <v>109146.44509272106</v>
      </c>
      <c r="AH59" s="30">
        <v>107370.86063755362</v>
      </c>
      <c r="AI59" s="30">
        <v>104824.91928417869</v>
      </c>
      <c r="AJ59" s="30">
        <v>102384.74909173975</v>
      </c>
      <c r="AK59" s="30">
        <v>98688.53011198646</v>
      </c>
      <c r="AL59" s="30">
        <v>97987.256491229971</v>
      </c>
      <c r="AM59" s="30">
        <v>93384.484495550045</v>
      </c>
      <c r="AN59" s="30">
        <v>88482.150953225777</v>
      </c>
      <c r="AO59" s="30">
        <v>84374.517184464057</v>
      </c>
      <c r="AP59" s="30">
        <v>79980.02945893594</v>
      </c>
      <c r="AQ59" s="30">
        <v>76940.002902086984</v>
      </c>
      <c r="AR59" s="30">
        <v>73166.893816317082</v>
      </c>
      <c r="AS59" s="30">
        <v>68443.205503442266</v>
      </c>
      <c r="AT59" s="30">
        <v>63954.301117488685</v>
      </c>
      <c r="AU59" s="30">
        <v>62636.373968933622</v>
      </c>
      <c r="AV59" s="30">
        <v>59454.049663702295</v>
      </c>
      <c r="AW59" s="30">
        <v>52411.990011335249</v>
      </c>
      <c r="AX59" s="30">
        <v>50447.51992630311</v>
      </c>
      <c r="AY59" s="30">
        <v>46517.739334277037</v>
      </c>
      <c r="AZ59" s="30">
        <v>42385.879226609584</v>
      </c>
    </row>
    <row r="60" spans="1:52" ht="12" customHeight="1" x14ac:dyDescent="0.45">
      <c r="A60" s="183" t="s">
        <v>173</v>
      </c>
      <c r="B60" s="176">
        <v>21980.075793370317</v>
      </c>
      <c r="C60" s="176">
        <v>21961.039799748585</v>
      </c>
      <c r="D60" s="176">
        <v>20534.193468785867</v>
      </c>
      <c r="E60" s="176">
        <v>21245.628998861237</v>
      </c>
      <c r="F60" s="176">
        <v>19625.355289275263</v>
      </c>
      <c r="G60" s="176">
        <v>19128.180832879825</v>
      </c>
      <c r="H60" s="176">
        <v>17332.618595578133</v>
      </c>
      <c r="I60" s="176">
        <v>18687.39425964297</v>
      </c>
      <c r="J60" s="176">
        <v>15254.450128464036</v>
      </c>
      <c r="K60" s="176">
        <v>14972.278624386934</v>
      </c>
      <c r="L60" s="176">
        <v>13597.445901300536</v>
      </c>
      <c r="M60" s="176">
        <v>13378.694184720176</v>
      </c>
      <c r="N60" s="176">
        <v>13667.308244299769</v>
      </c>
      <c r="O60" s="176">
        <v>13690.447329346529</v>
      </c>
      <c r="P60" s="176">
        <v>13904.445881174906</v>
      </c>
      <c r="Q60" s="176">
        <v>12260.940704075976</v>
      </c>
      <c r="R60" s="176">
        <v>12168.090025750285</v>
      </c>
      <c r="S60" s="176">
        <v>12375.32370342636</v>
      </c>
      <c r="T60" s="176">
        <v>12303.988907376444</v>
      </c>
      <c r="U60" s="176">
        <v>12111.379098951296</v>
      </c>
      <c r="V60" s="176">
        <v>12044.702691314298</v>
      </c>
      <c r="W60" s="176">
        <v>12080.909798186633</v>
      </c>
      <c r="X60" s="176">
        <v>11989.603833252693</v>
      </c>
      <c r="Y60" s="176">
        <v>11807.247664909306</v>
      </c>
      <c r="Z60" s="176">
        <v>11693.368133536329</v>
      </c>
      <c r="AA60" s="176">
        <v>11692.918162782991</v>
      </c>
      <c r="AB60" s="176">
        <v>11731.990003960384</v>
      </c>
      <c r="AC60" s="176">
        <v>11652.413291982642</v>
      </c>
      <c r="AD60" s="176">
        <v>11688.81140436874</v>
      </c>
      <c r="AE60" s="176">
        <v>11545.896495849698</v>
      </c>
      <c r="AF60" s="176">
        <v>11553.814337090243</v>
      </c>
      <c r="AG60" s="176">
        <v>11563.838235812831</v>
      </c>
      <c r="AH60" s="176">
        <v>11461.470317275916</v>
      </c>
      <c r="AI60" s="176">
        <v>11335.681011292923</v>
      </c>
      <c r="AJ60" s="176">
        <v>11190.479337516519</v>
      </c>
      <c r="AK60" s="176">
        <v>11052.535867182756</v>
      </c>
      <c r="AL60" s="176">
        <v>11119.997536831168</v>
      </c>
      <c r="AM60" s="176">
        <v>11095.316644681026</v>
      </c>
      <c r="AN60" s="176">
        <v>11040.761180270525</v>
      </c>
      <c r="AO60" s="176">
        <v>10979.750721695147</v>
      </c>
      <c r="AP60" s="176">
        <v>10921.153359687032</v>
      </c>
      <c r="AQ60" s="176">
        <v>10882.99820373253</v>
      </c>
      <c r="AR60" s="176">
        <v>10815.929465169547</v>
      </c>
      <c r="AS60" s="176">
        <v>10613.947875668775</v>
      </c>
      <c r="AT60" s="176">
        <v>10478.529899397556</v>
      </c>
      <c r="AU60" s="176">
        <v>10402.340968050854</v>
      </c>
      <c r="AV60" s="176">
        <v>10230.777801669044</v>
      </c>
      <c r="AW60" s="176">
        <v>9824.897639326402</v>
      </c>
      <c r="AX60" s="176">
        <v>9752.0533053740892</v>
      </c>
      <c r="AY60" s="176">
        <v>9217.6423629144956</v>
      </c>
      <c r="AZ60" s="176">
        <v>9035.5924297300498</v>
      </c>
    </row>
    <row r="61" spans="1:52" ht="12" customHeight="1" x14ac:dyDescent="0.45">
      <c r="A61" s="57" t="s">
        <v>174</v>
      </c>
      <c r="B61" s="32">
        <v>694.90578240009859</v>
      </c>
      <c r="C61" s="32">
        <v>849.32214088388889</v>
      </c>
      <c r="D61" s="32">
        <v>861.87634198624846</v>
      </c>
      <c r="E61" s="32">
        <v>952.14349869641865</v>
      </c>
      <c r="F61" s="32">
        <v>803.84035306665419</v>
      </c>
      <c r="G61" s="32">
        <v>789.45851620668373</v>
      </c>
      <c r="H61" s="32">
        <v>757.94293850329609</v>
      </c>
      <c r="I61" s="32">
        <v>757.94696537792413</v>
      </c>
      <c r="J61" s="32">
        <v>693.75295218104884</v>
      </c>
      <c r="K61" s="32">
        <v>783.01321877497662</v>
      </c>
      <c r="L61" s="32">
        <v>627.66951081015247</v>
      </c>
      <c r="M61" s="32">
        <v>581.55916542365071</v>
      </c>
      <c r="N61" s="32">
        <v>596.96869903033325</v>
      </c>
      <c r="O61" s="32">
        <v>659.07268819026081</v>
      </c>
      <c r="P61" s="32">
        <v>645.89161984198461</v>
      </c>
      <c r="Q61" s="32">
        <v>650.27453376474273</v>
      </c>
      <c r="R61" s="32">
        <v>650.10580664943393</v>
      </c>
      <c r="S61" s="32">
        <v>657.49131338025472</v>
      </c>
      <c r="T61" s="32">
        <v>662.03717734711699</v>
      </c>
      <c r="U61" s="32">
        <v>661.04404739266101</v>
      </c>
      <c r="V61" s="32">
        <v>662.64724131544222</v>
      </c>
      <c r="W61" s="32">
        <v>661.37939335912893</v>
      </c>
      <c r="X61" s="32">
        <v>660.20038627568715</v>
      </c>
      <c r="Y61" s="32">
        <v>655.28240258308642</v>
      </c>
      <c r="Z61" s="32">
        <v>653.35018708497853</v>
      </c>
      <c r="AA61" s="32">
        <v>652.74286586121468</v>
      </c>
      <c r="AB61" s="32">
        <v>655.22043712959464</v>
      </c>
      <c r="AC61" s="32">
        <v>657.74484643007713</v>
      </c>
      <c r="AD61" s="32">
        <v>656.60102330965083</v>
      </c>
      <c r="AE61" s="32">
        <v>654.57523803911545</v>
      </c>
      <c r="AF61" s="32">
        <v>657.84468676345773</v>
      </c>
      <c r="AG61" s="32">
        <v>660.38219808242275</v>
      </c>
      <c r="AH61" s="32">
        <v>662.54293181758339</v>
      </c>
      <c r="AI61" s="32">
        <v>662.59544098793231</v>
      </c>
      <c r="AJ61" s="32">
        <v>660.99609006137553</v>
      </c>
      <c r="AK61" s="32">
        <v>662.4713224597441</v>
      </c>
      <c r="AL61" s="32">
        <v>667.70337915533696</v>
      </c>
      <c r="AM61" s="32">
        <v>672.78933631440236</v>
      </c>
      <c r="AN61" s="32">
        <v>678.58579636323725</v>
      </c>
      <c r="AO61" s="32">
        <v>684.57684296652087</v>
      </c>
      <c r="AP61" s="32">
        <v>689.39524408118712</v>
      </c>
      <c r="AQ61" s="32">
        <v>689.62390763365943</v>
      </c>
      <c r="AR61" s="32">
        <v>688.44874933090728</v>
      </c>
      <c r="AS61" s="32">
        <v>686.07457080144388</v>
      </c>
      <c r="AT61" s="32">
        <v>690.80495376297029</v>
      </c>
      <c r="AU61" s="32">
        <v>693.643476634428</v>
      </c>
      <c r="AV61" s="32">
        <v>698.07005298116587</v>
      </c>
      <c r="AW61" s="32">
        <v>703.22217769218855</v>
      </c>
      <c r="AX61" s="32">
        <v>703.64988831410142</v>
      </c>
      <c r="AY61" s="32">
        <v>703.50783152297026</v>
      </c>
      <c r="AZ61" s="32">
        <v>709.87097036062971</v>
      </c>
    </row>
    <row r="62" spans="1:52" ht="12" customHeight="1" x14ac:dyDescent="0.45">
      <c r="A62" s="58" t="s">
        <v>41</v>
      </c>
      <c r="B62" s="44">
        <v>88057.005785691974</v>
      </c>
      <c r="C62" s="44">
        <v>90808.512295677167</v>
      </c>
      <c r="D62" s="44">
        <v>90601.519645612483</v>
      </c>
      <c r="E62" s="44">
        <v>95718.456410392188</v>
      </c>
      <c r="F62" s="44">
        <v>88470.235731558423</v>
      </c>
      <c r="G62" s="44">
        <v>86063.288575911138</v>
      </c>
      <c r="H62" s="44">
        <v>80996.998381603888</v>
      </c>
      <c r="I62" s="44">
        <v>84659.55171637726</v>
      </c>
      <c r="J62" s="44">
        <v>82103.271822684052</v>
      </c>
      <c r="K62" s="44">
        <v>72317.782591168652</v>
      </c>
      <c r="L62" s="44">
        <v>73423.176503137613</v>
      </c>
      <c r="M62" s="44">
        <v>73830.821767879315</v>
      </c>
      <c r="N62" s="44">
        <v>74000.990537132297</v>
      </c>
      <c r="O62" s="44">
        <v>75866.417718188153</v>
      </c>
      <c r="P62" s="44">
        <v>75091.448044045377</v>
      </c>
      <c r="Q62" s="44">
        <v>73576.899819742655</v>
      </c>
      <c r="R62" s="44">
        <v>73260.91222874439</v>
      </c>
      <c r="S62" s="44">
        <v>74536.837700183765</v>
      </c>
      <c r="T62" s="44">
        <v>73321.633221205571</v>
      </c>
      <c r="U62" s="44">
        <v>72274.463298002913</v>
      </c>
      <c r="V62" s="44">
        <v>71926.179753075034</v>
      </c>
      <c r="W62" s="44">
        <v>71542.841284628463</v>
      </c>
      <c r="X62" s="44">
        <v>70057.783292045802</v>
      </c>
      <c r="Y62" s="44">
        <v>67611.007601035773</v>
      </c>
      <c r="Z62" s="44">
        <v>66323.925265585523</v>
      </c>
      <c r="AA62" s="44">
        <v>65764.717119590889</v>
      </c>
      <c r="AB62" s="44">
        <v>65153.933817468067</v>
      </c>
      <c r="AC62" s="44">
        <v>63570.790086194997</v>
      </c>
      <c r="AD62" s="44">
        <v>62950.303602824264</v>
      </c>
      <c r="AE62" s="44">
        <v>62621.7062524543</v>
      </c>
      <c r="AF62" s="44">
        <v>60686.955810933861</v>
      </c>
      <c r="AG62" s="44">
        <v>60035.204616386036</v>
      </c>
      <c r="AH62" s="44">
        <v>58066.612984975953</v>
      </c>
      <c r="AI62" s="44">
        <v>55605.215472828051</v>
      </c>
      <c r="AJ62" s="44">
        <v>53887.986176347622</v>
      </c>
      <c r="AK62" s="44">
        <v>51353.230099964429</v>
      </c>
      <c r="AL62" s="44">
        <v>51119.507708317455</v>
      </c>
      <c r="AM62" s="44">
        <v>48964.81645109543</v>
      </c>
      <c r="AN62" s="44">
        <v>46703.852344050247</v>
      </c>
      <c r="AO62" s="44">
        <v>44856.699259937726</v>
      </c>
      <c r="AP62" s="44">
        <v>43050.766209992653</v>
      </c>
      <c r="AQ62" s="44">
        <v>41247.837474167747</v>
      </c>
      <c r="AR62" s="44">
        <v>39463.283564011574</v>
      </c>
      <c r="AS62" s="44">
        <v>36951.826212651737</v>
      </c>
      <c r="AT62" s="44">
        <v>35246.450873721478</v>
      </c>
      <c r="AU62" s="44">
        <v>34428.816060939971</v>
      </c>
      <c r="AV62" s="44">
        <v>32996.764817131203</v>
      </c>
      <c r="AW62" s="44">
        <v>30284.740051091536</v>
      </c>
      <c r="AX62" s="44">
        <v>29068.11492328539</v>
      </c>
      <c r="AY62" s="44">
        <v>27588.459138338374</v>
      </c>
      <c r="AZ62" s="44">
        <v>25969.963715133112</v>
      </c>
    </row>
    <row r="63" spans="1:52" ht="12" customHeight="1" x14ac:dyDescent="0.45">
      <c r="A63" s="59" t="s">
        <v>178</v>
      </c>
      <c r="B63" s="30">
        <v>66265.201168921558</v>
      </c>
      <c r="C63" s="30">
        <v>69040.295797644692</v>
      </c>
      <c r="D63" s="30">
        <v>70017.33847074036</v>
      </c>
      <c r="E63" s="30">
        <v>73521.820954534531</v>
      </c>
      <c r="F63" s="30">
        <v>68042.225279016508</v>
      </c>
      <c r="G63" s="30">
        <v>66146.768816424636</v>
      </c>
      <c r="H63" s="30">
        <v>62907.525926522459</v>
      </c>
      <c r="I63" s="30">
        <v>65215.360495156376</v>
      </c>
      <c r="J63" s="30">
        <v>66156.50223413897</v>
      </c>
      <c r="K63" s="30">
        <v>56563.564716306748</v>
      </c>
      <c r="L63" s="30">
        <v>59199.275581026923</v>
      </c>
      <c r="M63" s="30">
        <v>59871.842947635487</v>
      </c>
      <c r="N63" s="30">
        <v>59754.711969402204</v>
      </c>
      <c r="O63" s="30">
        <v>61586.938440951359</v>
      </c>
      <c r="P63" s="30">
        <v>60542.656615228479</v>
      </c>
      <c r="Q63" s="30">
        <v>60667.314313401948</v>
      </c>
      <c r="R63" s="30">
        <v>60444.553588697876</v>
      </c>
      <c r="S63" s="30">
        <v>61505.92929937975</v>
      </c>
      <c r="T63" s="30">
        <v>60357.559556139109</v>
      </c>
      <c r="U63" s="30">
        <v>59504.02855571972</v>
      </c>
      <c r="V63" s="30">
        <v>59220.84259258629</v>
      </c>
      <c r="W63" s="30">
        <v>58802.602528891832</v>
      </c>
      <c r="X63" s="30">
        <v>57410.094134335639</v>
      </c>
      <c r="Y63" s="30">
        <v>55150.650518220013</v>
      </c>
      <c r="Z63" s="30">
        <v>53979.414988892284</v>
      </c>
      <c r="AA63" s="30">
        <v>53421.315619650835</v>
      </c>
      <c r="AB63" s="30">
        <v>52769.029350744866</v>
      </c>
      <c r="AC63" s="30">
        <v>51262.983248480959</v>
      </c>
      <c r="AD63" s="30">
        <v>50607.285564495534</v>
      </c>
      <c r="AE63" s="30">
        <v>50423.673003877848</v>
      </c>
      <c r="AF63" s="30">
        <v>48477.768739134801</v>
      </c>
      <c r="AG63" s="30">
        <v>47813.490932610446</v>
      </c>
      <c r="AH63" s="30">
        <v>45945.130088609956</v>
      </c>
      <c r="AI63" s="30">
        <v>43609.470141946134</v>
      </c>
      <c r="AJ63" s="30">
        <v>42038.989798830444</v>
      </c>
      <c r="AK63" s="30">
        <v>39640.647998039924</v>
      </c>
      <c r="AL63" s="30">
        <v>39334.202245600478</v>
      </c>
      <c r="AM63" s="30">
        <v>37198.973419829708</v>
      </c>
      <c r="AN63" s="30">
        <v>34986.618927988347</v>
      </c>
      <c r="AO63" s="30">
        <v>33194.371833434278</v>
      </c>
      <c r="AP63" s="30">
        <v>31442.070314908397</v>
      </c>
      <c r="AQ63" s="30">
        <v>29676.99782783409</v>
      </c>
      <c r="AR63" s="30">
        <v>27960.590544119557</v>
      </c>
      <c r="AS63" s="30">
        <v>25653.403806798451</v>
      </c>
      <c r="AT63" s="30">
        <v>24078.541931249594</v>
      </c>
      <c r="AU63" s="30">
        <v>23334.255778004208</v>
      </c>
      <c r="AV63" s="30">
        <v>22069.255120226808</v>
      </c>
      <c r="AW63" s="30">
        <v>19757.764881464547</v>
      </c>
      <c r="AX63" s="30">
        <v>18613.54198127464</v>
      </c>
      <c r="AY63" s="30">
        <v>17668.286493587642</v>
      </c>
      <c r="AZ63" s="30">
        <v>16225.369082091629</v>
      </c>
    </row>
    <row r="64" spans="1:52" ht="12" customHeight="1" x14ac:dyDescent="0.45">
      <c r="A64" s="184" t="s">
        <v>173</v>
      </c>
      <c r="B64" s="176">
        <v>21096.898834370317</v>
      </c>
      <c r="C64" s="176">
        <v>20918.894357148587</v>
      </c>
      <c r="D64" s="176">
        <v>19722.304832885868</v>
      </c>
      <c r="E64" s="176">
        <v>21244.491957161237</v>
      </c>
      <c r="F64" s="176">
        <v>19624.170099475265</v>
      </c>
      <c r="G64" s="176">
        <v>19127.061243279826</v>
      </c>
      <c r="H64" s="176">
        <v>17331.529516578132</v>
      </c>
      <c r="I64" s="176">
        <v>18686.244255842968</v>
      </c>
      <c r="J64" s="176">
        <v>15253.016636364035</v>
      </c>
      <c r="K64" s="176">
        <v>14971.204656086935</v>
      </c>
      <c r="L64" s="176">
        <v>13596.231411300536</v>
      </c>
      <c r="M64" s="176">
        <v>13377.419654820176</v>
      </c>
      <c r="N64" s="176">
        <v>13649.309868699769</v>
      </c>
      <c r="O64" s="176">
        <v>13620.406589046528</v>
      </c>
      <c r="P64" s="176">
        <v>13902.899808974906</v>
      </c>
      <c r="Q64" s="176">
        <v>12259.310972575977</v>
      </c>
      <c r="R64" s="176">
        <v>12166.252833397079</v>
      </c>
      <c r="S64" s="176">
        <v>12373.417087423772</v>
      </c>
      <c r="T64" s="176">
        <v>12302.036487719353</v>
      </c>
      <c r="U64" s="176">
        <v>12109.390694890541</v>
      </c>
      <c r="V64" s="176">
        <v>12042.689919173308</v>
      </c>
      <c r="W64" s="176">
        <v>12078.859362377507</v>
      </c>
      <c r="X64" s="176">
        <v>11987.488771434486</v>
      </c>
      <c r="Y64" s="176">
        <v>11805.074680232672</v>
      </c>
      <c r="Z64" s="176">
        <v>11691.160089608262</v>
      </c>
      <c r="AA64" s="176">
        <v>11690.658634078834</v>
      </c>
      <c r="AB64" s="176">
        <v>11729.684029593604</v>
      </c>
      <c r="AC64" s="176">
        <v>11650.061991283957</v>
      </c>
      <c r="AD64" s="176">
        <v>11686.417015019077</v>
      </c>
      <c r="AE64" s="176">
        <v>11543.458010537337</v>
      </c>
      <c r="AF64" s="176">
        <v>11551.342385035603</v>
      </c>
      <c r="AG64" s="176">
        <v>11561.33148569317</v>
      </c>
      <c r="AH64" s="176">
        <v>11458.939964548417</v>
      </c>
      <c r="AI64" s="176">
        <v>11333.149889893983</v>
      </c>
      <c r="AJ64" s="176">
        <v>11188.000287455803</v>
      </c>
      <c r="AK64" s="176">
        <v>11050.110779464765</v>
      </c>
      <c r="AL64" s="176">
        <v>11117.60208356164</v>
      </c>
      <c r="AM64" s="176">
        <v>11093.053694951317</v>
      </c>
      <c r="AN64" s="176">
        <v>11038.64761969866</v>
      </c>
      <c r="AO64" s="176">
        <v>10977.75058353693</v>
      </c>
      <c r="AP64" s="176">
        <v>10919.300651003074</v>
      </c>
      <c r="AQ64" s="176">
        <v>10881.215738699997</v>
      </c>
      <c r="AR64" s="176">
        <v>10814.244270561108</v>
      </c>
      <c r="AS64" s="176">
        <v>10612.347835051838</v>
      </c>
      <c r="AT64" s="176">
        <v>10477.103988708917</v>
      </c>
      <c r="AU64" s="176">
        <v>10400.916806301335</v>
      </c>
      <c r="AV64" s="176">
        <v>10229.439643923226</v>
      </c>
      <c r="AW64" s="176">
        <v>9823.7529919348017</v>
      </c>
      <c r="AX64" s="176">
        <v>9750.9230536966461</v>
      </c>
      <c r="AY64" s="176">
        <v>9216.6648132277605</v>
      </c>
      <c r="AZ64" s="176">
        <v>9034.7236626808535</v>
      </c>
    </row>
    <row r="65" spans="1:52" ht="12" customHeight="1" x14ac:dyDescent="0.45">
      <c r="A65" s="60" t="s">
        <v>174</v>
      </c>
      <c r="B65" s="32">
        <v>694.90578240009859</v>
      </c>
      <c r="C65" s="32">
        <v>849.32214088388889</v>
      </c>
      <c r="D65" s="32">
        <v>861.87634198624846</v>
      </c>
      <c r="E65" s="32">
        <v>952.14349869641865</v>
      </c>
      <c r="F65" s="32">
        <v>803.84035306665419</v>
      </c>
      <c r="G65" s="32">
        <v>789.45851620668373</v>
      </c>
      <c r="H65" s="32">
        <v>757.94293850329609</v>
      </c>
      <c r="I65" s="32">
        <v>757.94696537792413</v>
      </c>
      <c r="J65" s="32">
        <v>693.75295218104884</v>
      </c>
      <c r="K65" s="32">
        <v>783.01321877497662</v>
      </c>
      <c r="L65" s="32">
        <v>627.66951081015247</v>
      </c>
      <c r="M65" s="32">
        <v>581.55916542365071</v>
      </c>
      <c r="N65" s="32">
        <v>596.96869903033325</v>
      </c>
      <c r="O65" s="32">
        <v>659.07268819026081</v>
      </c>
      <c r="P65" s="32">
        <v>645.89161984198461</v>
      </c>
      <c r="Q65" s="32">
        <v>650.27453376474273</v>
      </c>
      <c r="R65" s="32">
        <v>650.10580664943393</v>
      </c>
      <c r="S65" s="32">
        <v>657.49131338025472</v>
      </c>
      <c r="T65" s="32">
        <v>662.03717734711699</v>
      </c>
      <c r="U65" s="32">
        <v>661.04404739266101</v>
      </c>
      <c r="V65" s="32">
        <v>662.64724131544222</v>
      </c>
      <c r="W65" s="32">
        <v>661.37939335912893</v>
      </c>
      <c r="X65" s="32">
        <v>660.20038627568715</v>
      </c>
      <c r="Y65" s="32">
        <v>655.28240258308642</v>
      </c>
      <c r="Z65" s="32">
        <v>653.35018708497853</v>
      </c>
      <c r="AA65" s="32">
        <v>652.74286586121468</v>
      </c>
      <c r="AB65" s="32">
        <v>655.22043712959464</v>
      </c>
      <c r="AC65" s="32">
        <v>657.74484643007713</v>
      </c>
      <c r="AD65" s="32">
        <v>656.60102330965083</v>
      </c>
      <c r="AE65" s="32">
        <v>654.57523803911545</v>
      </c>
      <c r="AF65" s="32">
        <v>657.84468676345773</v>
      </c>
      <c r="AG65" s="32">
        <v>660.38219808242275</v>
      </c>
      <c r="AH65" s="32">
        <v>662.54293181758339</v>
      </c>
      <c r="AI65" s="32">
        <v>662.59544098793231</v>
      </c>
      <c r="AJ65" s="32">
        <v>660.99609006137553</v>
      </c>
      <c r="AK65" s="32">
        <v>662.4713224597441</v>
      </c>
      <c r="AL65" s="32">
        <v>667.70337915533696</v>
      </c>
      <c r="AM65" s="32">
        <v>672.78933631440236</v>
      </c>
      <c r="AN65" s="32">
        <v>678.58579636323725</v>
      </c>
      <c r="AO65" s="32">
        <v>684.57684296652087</v>
      </c>
      <c r="AP65" s="32">
        <v>689.39524408118712</v>
      </c>
      <c r="AQ65" s="32">
        <v>689.62390763365943</v>
      </c>
      <c r="AR65" s="32">
        <v>688.44874933090728</v>
      </c>
      <c r="AS65" s="32">
        <v>686.07457080144388</v>
      </c>
      <c r="AT65" s="32">
        <v>690.80495376297029</v>
      </c>
      <c r="AU65" s="32">
        <v>693.643476634428</v>
      </c>
      <c r="AV65" s="32">
        <v>698.07005298116587</v>
      </c>
      <c r="AW65" s="32">
        <v>703.22217769218855</v>
      </c>
      <c r="AX65" s="32">
        <v>703.64988831410142</v>
      </c>
      <c r="AY65" s="32">
        <v>703.50783152297026</v>
      </c>
      <c r="AZ65" s="32">
        <v>709.87097036062971</v>
      </c>
    </row>
    <row r="66" spans="1:52" ht="12" customHeight="1" x14ac:dyDescent="0.45">
      <c r="A66" s="58" t="s">
        <v>42</v>
      </c>
      <c r="B66" s="44">
        <v>59564.59435833124</v>
      </c>
      <c r="C66" s="44">
        <v>56824.755038606556</v>
      </c>
      <c r="D66" s="44">
        <v>54073.654105299582</v>
      </c>
      <c r="E66" s="44">
        <v>56842.976770333436</v>
      </c>
      <c r="F66" s="44">
        <v>58561.108236955406</v>
      </c>
      <c r="G66" s="44">
        <v>60130.951585364834</v>
      </c>
      <c r="H66" s="44">
        <v>57361.177598571507</v>
      </c>
      <c r="I66" s="44">
        <v>60300.919238276329</v>
      </c>
      <c r="J66" s="44">
        <v>56705.368020784197</v>
      </c>
      <c r="K66" s="44">
        <v>48734.932198760005</v>
      </c>
      <c r="L66" s="44">
        <v>53748.53937907701</v>
      </c>
      <c r="M66" s="44">
        <v>55272.823032914246</v>
      </c>
      <c r="N66" s="44">
        <v>53601.506156841489</v>
      </c>
      <c r="O66" s="44">
        <v>52347.635289256657</v>
      </c>
      <c r="P66" s="44">
        <v>51398.724995232216</v>
      </c>
      <c r="Q66" s="44">
        <v>51275.08823589958</v>
      </c>
      <c r="R66" s="44">
        <v>50997.472720270271</v>
      </c>
      <c r="S66" s="44">
        <v>52792.121163755393</v>
      </c>
      <c r="T66" s="44">
        <v>53538.278226820214</v>
      </c>
      <c r="U66" s="44">
        <v>54447.740746838768</v>
      </c>
      <c r="V66" s="44">
        <v>55401.948690127349</v>
      </c>
      <c r="W66" s="44">
        <v>56064.461527552223</v>
      </c>
      <c r="X66" s="44">
        <v>56772.692810639601</v>
      </c>
      <c r="Y66" s="44">
        <v>57349.419321801528</v>
      </c>
      <c r="Z66" s="44">
        <v>57787.665433847738</v>
      </c>
      <c r="AA66" s="44">
        <v>58322.8958425854</v>
      </c>
      <c r="AB66" s="44">
        <v>58895.329103238371</v>
      </c>
      <c r="AC66" s="44">
        <v>59500.786312981712</v>
      </c>
      <c r="AD66" s="44">
        <v>60061.158921188588</v>
      </c>
      <c r="AE66" s="44">
        <v>60555.207691785101</v>
      </c>
      <c r="AF66" s="44">
        <v>60899.565664839218</v>
      </c>
      <c r="AG66" s="44">
        <v>61335.460910230278</v>
      </c>
      <c r="AH66" s="44">
        <v>61428.260901671165</v>
      </c>
      <c r="AI66" s="44">
        <v>61217.980263631493</v>
      </c>
      <c r="AJ66" s="44">
        <v>60348.238342970028</v>
      </c>
      <c r="AK66" s="44">
        <v>59050.307201664531</v>
      </c>
      <c r="AL66" s="44">
        <v>58655.449698899021</v>
      </c>
      <c r="AM66" s="44">
        <v>56187.774025450046</v>
      </c>
      <c r="AN66" s="44">
        <v>53497.645585809296</v>
      </c>
      <c r="AO66" s="44">
        <v>51182.145489188006</v>
      </c>
      <c r="AP66" s="44">
        <v>48539.811852711508</v>
      </c>
      <c r="AQ66" s="44">
        <v>47264.787539285433</v>
      </c>
      <c r="AR66" s="44">
        <v>45207.98846680596</v>
      </c>
      <c r="AS66" s="44">
        <v>42791.401737260763</v>
      </c>
      <c r="AT66" s="44">
        <v>39877.185096927729</v>
      </c>
      <c r="AU66" s="44">
        <v>39303.542352678938</v>
      </c>
      <c r="AV66" s="44">
        <v>37386.132701221308</v>
      </c>
      <c r="AW66" s="44">
        <v>32655.369777262298</v>
      </c>
      <c r="AX66" s="44">
        <v>31835.108196705911</v>
      </c>
      <c r="AY66" s="44">
        <v>28850.430390376125</v>
      </c>
      <c r="AZ66" s="44">
        <v>26161.37891156715</v>
      </c>
    </row>
    <row r="67" spans="1:52" ht="12" customHeight="1" x14ac:dyDescent="0.45">
      <c r="A67" s="59" t="s">
        <v>178</v>
      </c>
      <c r="B67" s="30">
        <v>58681.417399331243</v>
      </c>
      <c r="C67" s="30">
        <v>55782.609596006558</v>
      </c>
      <c r="D67" s="30">
        <v>53261.765469399579</v>
      </c>
      <c r="E67" s="30">
        <v>56841.839728633437</v>
      </c>
      <c r="F67" s="30">
        <v>58559.923047155404</v>
      </c>
      <c r="G67" s="30">
        <v>60129.831995764835</v>
      </c>
      <c r="H67" s="30">
        <v>57360.088519571509</v>
      </c>
      <c r="I67" s="30">
        <v>60299.769234476327</v>
      </c>
      <c r="J67" s="30">
        <v>56703.9345286842</v>
      </c>
      <c r="K67" s="30">
        <v>48733.858230460006</v>
      </c>
      <c r="L67" s="30">
        <v>53747.324889077012</v>
      </c>
      <c r="M67" s="30">
        <v>55271.548503014244</v>
      </c>
      <c r="N67" s="30">
        <v>53583.507781241489</v>
      </c>
      <c r="O67" s="30">
        <v>52277.594548956658</v>
      </c>
      <c r="P67" s="30">
        <v>51397.178923032217</v>
      </c>
      <c r="Q67" s="30">
        <v>51273.458504399583</v>
      </c>
      <c r="R67" s="30">
        <v>50995.63552791706</v>
      </c>
      <c r="S67" s="30">
        <v>52790.214547752803</v>
      </c>
      <c r="T67" s="30">
        <v>53536.325807163121</v>
      </c>
      <c r="U67" s="30">
        <v>54445.752342778011</v>
      </c>
      <c r="V67" s="30">
        <v>55399.93591798636</v>
      </c>
      <c r="W67" s="30">
        <v>56062.411091743095</v>
      </c>
      <c r="X67" s="30">
        <v>56770.577748821393</v>
      </c>
      <c r="Y67" s="30">
        <v>57347.246337124896</v>
      </c>
      <c r="Z67" s="30">
        <v>57785.457389919669</v>
      </c>
      <c r="AA67" s="30">
        <v>58320.636313881245</v>
      </c>
      <c r="AB67" s="30">
        <v>58893.023128871588</v>
      </c>
      <c r="AC67" s="30">
        <v>59498.435012283029</v>
      </c>
      <c r="AD67" s="30">
        <v>60058.764531838926</v>
      </c>
      <c r="AE67" s="30">
        <v>60552.769206472738</v>
      </c>
      <c r="AF67" s="30">
        <v>60897.093712784575</v>
      </c>
      <c r="AG67" s="30">
        <v>61332.954160110618</v>
      </c>
      <c r="AH67" s="30">
        <v>61425.730548943669</v>
      </c>
      <c r="AI67" s="30">
        <v>61215.449142232552</v>
      </c>
      <c r="AJ67" s="30">
        <v>60345.759292909308</v>
      </c>
      <c r="AK67" s="30">
        <v>59047.882113946536</v>
      </c>
      <c r="AL67" s="30">
        <v>58653.054245629493</v>
      </c>
      <c r="AM67" s="30">
        <v>56185.511075720337</v>
      </c>
      <c r="AN67" s="30">
        <v>53495.532025237429</v>
      </c>
      <c r="AO67" s="30">
        <v>51180.145351029787</v>
      </c>
      <c r="AP67" s="30">
        <v>48537.959144027547</v>
      </c>
      <c r="AQ67" s="30">
        <v>47263.005074252898</v>
      </c>
      <c r="AR67" s="30">
        <v>45206.303272197518</v>
      </c>
      <c r="AS67" s="30">
        <v>42789.801696643823</v>
      </c>
      <c r="AT67" s="30">
        <v>39875.759186239091</v>
      </c>
      <c r="AU67" s="30">
        <v>39302.118190929417</v>
      </c>
      <c r="AV67" s="30">
        <v>37384.794543475487</v>
      </c>
      <c r="AW67" s="30">
        <v>32654.225129870698</v>
      </c>
      <c r="AX67" s="30">
        <v>31833.977945028466</v>
      </c>
      <c r="AY67" s="30">
        <v>28849.452840689391</v>
      </c>
      <c r="AZ67" s="30">
        <v>26160.510144517953</v>
      </c>
    </row>
    <row r="68" spans="1:52" ht="12" customHeight="1" x14ac:dyDescent="0.45">
      <c r="A68" s="60" t="s">
        <v>173</v>
      </c>
      <c r="B68" s="32">
        <v>883.17695900000001</v>
      </c>
      <c r="C68" s="32">
        <v>1042.1454425999998</v>
      </c>
      <c r="D68" s="32">
        <v>811.88863589999994</v>
      </c>
      <c r="E68" s="32">
        <v>1.1370417000000002</v>
      </c>
      <c r="F68" s="32">
        <v>1.1851897999999998</v>
      </c>
      <c r="G68" s="32">
        <v>1.1195896000000001</v>
      </c>
      <c r="H68" s="32">
        <v>1.0890789999999999</v>
      </c>
      <c r="I68" s="32">
        <v>1.1500038000000001</v>
      </c>
      <c r="J68" s="32">
        <v>1.4334921000000003</v>
      </c>
      <c r="K68" s="32">
        <v>1.0739683000000002</v>
      </c>
      <c r="L68" s="32">
        <v>1.2144899999999998</v>
      </c>
      <c r="M68" s="32">
        <v>1.2745299000000001</v>
      </c>
      <c r="N68" s="32">
        <v>17.998375599999999</v>
      </c>
      <c r="O68" s="32">
        <v>70.04074030000001</v>
      </c>
      <c r="P68" s="32">
        <v>1.5460721999999996</v>
      </c>
      <c r="Q68" s="32">
        <v>1.6297314999999994</v>
      </c>
      <c r="R68" s="32">
        <v>1.837192353207217</v>
      </c>
      <c r="S68" s="32">
        <v>1.9066160025885586</v>
      </c>
      <c r="T68" s="32">
        <v>1.9524196570909951</v>
      </c>
      <c r="U68" s="32">
        <v>1.9884040607551388</v>
      </c>
      <c r="V68" s="32">
        <v>2.0127721409893882</v>
      </c>
      <c r="W68" s="32">
        <v>2.0504358091262258</v>
      </c>
      <c r="X68" s="32">
        <v>2.1150618182068088</v>
      </c>
      <c r="Y68" s="32">
        <v>2.172984676633078</v>
      </c>
      <c r="Z68" s="32">
        <v>2.2080439280680153</v>
      </c>
      <c r="AA68" s="32">
        <v>2.2595287041564052</v>
      </c>
      <c r="AB68" s="32">
        <v>2.3059743667806138</v>
      </c>
      <c r="AC68" s="32">
        <v>2.3513006986849332</v>
      </c>
      <c r="AD68" s="32">
        <v>2.3943893496642406</v>
      </c>
      <c r="AE68" s="32">
        <v>2.4384853123608989</v>
      </c>
      <c r="AF68" s="32">
        <v>2.4719520546409952</v>
      </c>
      <c r="AG68" s="32">
        <v>2.5067501196613402</v>
      </c>
      <c r="AH68" s="32">
        <v>2.530352727498534</v>
      </c>
      <c r="AI68" s="32">
        <v>2.5311213989408281</v>
      </c>
      <c r="AJ68" s="32">
        <v>2.4790500607165824</v>
      </c>
      <c r="AK68" s="32">
        <v>2.4250877179914223</v>
      </c>
      <c r="AL68" s="32">
        <v>2.3954532695276032</v>
      </c>
      <c r="AM68" s="32">
        <v>2.2629497297099079</v>
      </c>
      <c r="AN68" s="32">
        <v>2.113560571864507</v>
      </c>
      <c r="AO68" s="32">
        <v>2.0001381582169566</v>
      </c>
      <c r="AP68" s="32">
        <v>1.8527086839577223</v>
      </c>
      <c r="AQ68" s="32">
        <v>1.7824650325335465</v>
      </c>
      <c r="AR68" s="32">
        <v>1.6851946084397953</v>
      </c>
      <c r="AS68" s="32">
        <v>1.6000406169376329</v>
      </c>
      <c r="AT68" s="32">
        <v>1.4259106886383943</v>
      </c>
      <c r="AU68" s="32">
        <v>1.4241617495184116</v>
      </c>
      <c r="AV68" s="32">
        <v>1.3381577458180518</v>
      </c>
      <c r="AW68" s="32">
        <v>1.1446473915998223</v>
      </c>
      <c r="AX68" s="32">
        <v>1.1302516774432019</v>
      </c>
      <c r="AY68" s="32">
        <v>0.97754968673444953</v>
      </c>
      <c r="AZ68" s="32">
        <v>0.86876704919697556</v>
      </c>
    </row>
    <row r="69" spans="1:52" ht="12" customHeight="1" x14ac:dyDescent="0.45">
      <c r="A69" s="47"/>
      <c r="B69" s="185"/>
      <c r="C69" s="185"/>
      <c r="D69" s="185"/>
      <c r="E69" s="185"/>
      <c r="F69" s="185"/>
      <c r="G69" s="185"/>
      <c r="H69" s="185"/>
      <c r="I69" s="185"/>
      <c r="J69" s="185"/>
      <c r="K69" s="185"/>
      <c r="L69" s="185"/>
      <c r="M69" s="185"/>
      <c r="N69" s="185"/>
      <c r="O69" s="185"/>
      <c r="P69" s="185"/>
      <c r="Q69" s="185"/>
      <c r="R69" s="185"/>
      <c r="S69" s="185"/>
      <c r="T69" s="185"/>
      <c r="U69" s="185"/>
      <c r="V69" s="185"/>
      <c r="W69" s="185"/>
      <c r="X69" s="185"/>
      <c r="Y69" s="185"/>
      <c r="Z69" s="185"/>
      <c r="AA69" s="185"/>
      <c r="AB69" s="185"/>
      <c r="AC69" s="185"/>
      <c r="AD69" s="185"/>
      <c r="AE69" s="185"/>
      <c r="AF69" s="185"/>
      <c r="AG69" s="185"/>
      <c r="AH69" s="185"/>
      <c r="AI69" s="185"/>
      <c r="AJ69" s="185"/>
      <c r="AK69" s="185"/>
      <c r="AL69" s="185"/>
      <c r="AM69" s="185"/>
      <c r="AN69" s="185"/>
      <c r="AO69" s="185"/>
      <c r="AP69" s="185"/>
      <c r="AQ69" s="185"/>
      <c r="AR69" s="185"/>
      <c r="AS69" s="185"/>
      <c r="AT69" s="185"/>
      <c r="AU69" s="185"/>
      <c r="AV69" s="185"/>
      <c r="AW69" s="185"/>
      <c r="AX69" s="185"/>
      <c r="AY69" s="185"/>
      <c r="AZ69" s="185"/>
    </row>
    <row r="70" spans="1:52" ht="12" customHeight="1" x14ac:dyDescent="0.45">
      <c r="A70" s="61" t="s">
        <v>43</v>
      </c>
      <c r="B70" s="44"/>
      <c r="C70" s="44"/>
      <c r="D70" s="44"/>
      <c r="E70" s="44"/>
      <c r="F70" s="44"/>
      <c r="G70" s="44"/>
      <c r="H70" s="44"/>
      <c r="I70" s="44"/>
      <c r="J70" s="44"/>
      <c r="K70" s="44"/>
      <c r="L70" s="44"/>
      <c r="M70" s="44"/>
      <c r="N70" s="44"/>
      <c r="O70" s="44"/>
      <c r="P70" s="44"/>
      <c r="Q70" s="44"/>
      <c r="R70" s="44"/>
      <c r="S70" s="44"/>
      <c r="T70" s="44"/>
      <c r="U70" s="44"/>
      <c r="V70" s="44"/>
      <c r="W70" s="44"/>
      <c r="X70" s="44"/>
      <c r="Y70" s="44"/>
      <c r="Z70" s="44"/>
      <c r="AA70" s="44"/>
      <c r="AB70" s="44"/>
      <c r="AC70" s="44"/>
      <c r="AD70" s="44"/>
      <c r="AE70" s="44"/>
      <c r="AF70" s="44"/>
      <c r="AG70" s="44"/>
      <c r="AH70" s="44"/>
      <c r="AI70" s="44"/>
      <c r="AJ70" s="44"/>
      <c r="AK70" s="44"/>
      <c r="AL70" s="44"/>
      <c r="AM70" s="44"/>
      <c r="AN70" s="44"/>
      <c r="AO70" s="44"/>
      <c r="AP70" s="44"/>
      <c r="AQ70" s="44"/>
      <c r="AR70" s="44"/>
      <c r="AS70" s="44"/>
      <c r="AT70" s="44"/>
      <c r="AU70" s="44"/>
      <c r="AV70" s="44"/>
      <c r="AW70" s="44"/>
      <c r="AX70" s="44"/>
      <c r="AY70" s="44"/>
      <c r="AZ70" s="44"/>
    </row>
    <row r="71" spans="1:52" ht="10.5" x14ac:dyDescent="0.45">
      <c r="A71" s="29" t="s">
        <v>178</v>
      </c>
      <c r="B71" s="30">
        <v>808.20275506456142</v>
      </c>
      <c r="C71" s="30">
        <v>796.78922048501613</v>
      </c>
      <c r="D71" s="30">
        <v>778.04376026966395</v>
      </c>
      <c r="E71" s="30">
        <v>723.55809810127744</v>
      </c>
      <c r="F71" s="30">
        <v>743.7247276268439</v>
      </c>
      <c r="G71" s="30">
        <v>740.93707786775838</v>
      </c>
      <c r="H71" s="30">
        <v>766.99348636133323</v>
      </c>
      <c r="I71" s="30">
        <v>734.97343716025534</v>
      </c>
      <c r="J71" s="30">
        <v>753.6023830729697</v>
      </c>
      <c r="K71" s="30">
        <v>757.21583589894067</v>
      </c>
      <c r="L71" s="30">
        <v>787.51301612596774</v>
      </c>
      <c r="M71" s="30">
        <v>782.69640962661822</v>
      </c>
      <c r="N71" s="30">
        <v>739.27718672176923</v>
      </c>
      <c r="O71" s="30">
        <v>687.2058079022222</v>
      </c>
      <c r="P71" s="30">
        <v>691.3325518083476</v>
      </c>
      <c r="Q71" s="30">
        <v>767.9344802421075</v>
      </c>
      <c r="R71" s="30">
        <v>786.26387194503673</v>
      </c>
      <c r="S71" s="30">
        <v>790.59216231242203</v>
      </c>
      <c r="T71" s="30">
        <v>797.39067255437385</v>
      </c>
      <c r="U71" s="30">
        <v>799.05826845931483</v>
      </c>
      <c r="V71" s="30">
        <v>799.75223516629455</v>
      </c>
      <c r="W71" s="30">
        <v>801.54877924598657</v>
      </c>
      <c r="X71" s="30">
        <v>801.45167776294545</v>
      </c>
      <c r="Y71" s="30">
        <v>802.80776713730427</v>
      </c>
      <c r="Z71" s="30">
        <v>805.27352962608745</v>
      </c>
      <c r="AA71" s="30">
        <v>806.19002748887533</v>
      </c>
      <c r="AB71" s="30">
        <v>806.52850467159192</v>
      </c>
      <c r="AC71" s="30">
        <v>806.67529863540608</v>
      </c>
      <c r="AD71" s="30">
        <v>807.49483262656781</v>
      </c>
      <c r="AE71" s="30">
        <v>809.01728742625721</v>
      </c>
      <c r="AF71" s="30">
        <v>811.62752817032754</v>
      </c>
      <c r="AG71" s="30">
        <v>813.11649181999042</v>
      </c>
      <c r="AH71" s="30">
        <v>815.4202925984755</v>
      </c>
      <c r="AI71" s="30">
        <v>817.67316648201847</v>
      </c>
      <c r="AJ71" s="30">
        <v>820.66140831790551</v>
      </c>
      <c r="AK71" s="30">
        <v>824.15330321201054</v>
      </c>
      <c r="AL71" s="30">
        <v>826.55286357446175</v>
      </c>
      <c r="AM71" s="30">
        <v>829.59752822942824</v>
      </c>
      <c r="AN71" s="30">
        <v>832.31135430442271</v>
      </c>
      <c r="AO71" s="30">
        <v>835.67535104908495</v>
      </c>
      <c r="AP71" s="30">
        <v>838.79899483490954</v>
      </c>
      <c r="AQ71" s="30">
        <v>841.98093848281803</v>
      </c>
      <c r="AR71" s="30">
        <v>844.26280320813021</v>
      </c>
      <c r="AS71" s="30">
        <v>847.91779878609827</v>
      </c>
      <c r="AT71" s="30">
        <v>850.8652228623904</v>
      </c>
      <c r="AU71" s="30">
        <v>855.566758224762</v>
      </c>
      <c r="AV71" s="30">
        <v>858.80238720829061</v>
      </c>
      <c r="AW71" s="30">
        <v>862.46669892624675</v>
      </c>
      <c r="AX71" s="30">
        <v>865.99982615861927</v>
      </c>
      <c r="AY71" s="30">
        <v>870.0450562252737</v>
      </c>
      <c r="AZ71" s="30">
        <v>874.34659902817998</v>
      </c>
    </row>
    <row r="72" spans="1:52" ht="10.5" x14ac:dyDescent="0.45">
      <c r="A72" s="175" t="s">
        <v>173</v>
      </c>
      <c r="B72" s="176">
        <v>3015.8124048337991</v>
      </c>
      <c r="C72" s="176">
        <v>2878.6846712321953</v>
      </c>
      <c r="D72" s="176">
        <v>2886.5054928070736</v>
      </c>
      <c r="E72" s="176">
        <v>2636.2708954901268</v>
      </c>
      <c r="F72" s="176">
        <v>2684.4427613557241</v>
      </c>
      <c r="G72" s="176">
        <v>2705.7113213827242</v>
      </c>
      <c r="H72" s="176">
        <v>2767.6211899496629</v>
      </c>
      <c r="I72" s="176">
        <v>2654.2917706048584</v>
      </c>
      <c r="J72" s="176">
        <v>2674.9918383514982</v>
      </c>
      <c r="K72" s="176">
        <v>2452.071813424694</v>
      </c>
      <c r="L72" s="176">
        <v>2608.7592110363926</v>
      </c>
      <c r="M72" s="176">
        <v>2703.814683359562</v>
      </c>
      <c r="N72" s="176">
        <v>2749.8168709198658</v>
      </c>
      <c r="O72" s="176">
        <v>2793.2137508088913</v>
      </c>
      <c r="P72" s="176">
        <v>2819.4043577177363</v>
      </c>
      <c r="Q72" s="176">
        <v>3072.5528286330932</v>
      </c>
      <c r="R72" s="176">
        <v>3126.2839702252654</v>
      </c>
      <c r="S72" s="176">
        <v>3136.9239064827743</v>
      </c>
      <c r="T72" s="176">
        <v>3152.2908315984837</v>
      </c>
      <c r="U72" s="176">
        <v>3178.7538837679786</v>
      </c>
      <c r="V72" s="176">
        <v>3192.7814541698217</v>
      </c>
      <c r="W72" s="176">
        <v>3207.0304430729052</v>
      </c>
      <c r="X72" s="176">
        <v>3207.8888726275031</v>
      </c>
      <c r="Y72" s="176">
        <v>3222.5314757853325</v>
      </c>
      <c r="Z72" s="176">
        <v>3243.9223559956681</v>
      </c>
      <c r="AA72" s="176">
        <v>3251.9860736223459</v>
      </c>
      <c r="AB72" s="176">
        <v>3255.6928919938464</v>
      </c>
      <c r="AC72" s="176">
        <v>3259.5445859431884</v>
      </c>
      <c r="AD72" s="176">
        <v>3265.245481835454</v>
      </c>
      <c r="AE72" s="176">
        <v>3273.5629043606259</v>
      </c>
      <c r="AF72" s="176">
        <v>3284.8374253364545</v>
      </c>
      <c r="AG72" s="176">
        <v>3300.1753916818152</v>
      </c>
      <c r="AH72" s="176">
        <v>3307.4954753624852</v>
      </c>
      <c r="AI72" s="176">
        <v>3321.4541382335096</v>
      </c>
      <c r="AJ72" s="176">
        <v>3342.4501430827772</v>
      </c>
      <c r="AK72" s="176">
        <v>3361.9139238001658</v>
      </c>
      <c r="AL72" s="176">
        <v>3373.5033480881316</v>
      </c>
      <c r="AM72" s="176">
        <v>3383.9404535454964</v>
      </c>
      <c r="AN72" s="176">
        <v>3396.0114481512919</v>
      </c>
      <c r="AO72" s="176">
        <v>3411.6761421225669</v>
      </c>
      <c r="AP72" s="176">
        <v>3425.2079321293522</v>
      </c>
      <c r="AQ72" s="176">
        <v>3436.55597484899</v>
      </c>
      <c r="AR72" s="176">
        <v>3445.5773021550212</v>
      </c>
      <c r="AS72" s="176">
        <v>3462.765159998477</v>
      </c>
      <c r="AT72" s="176">
        <v>3477.1106051762617</v>
      </c>
      <c r="AU72" s="176">
        <v>3494.9239297096906</v>
      </c>
      <c r="AV72" s="176">
        <v>3506.7168373640889</v>
      </c>
      <c r="AW72" s="176">
        <v>3519.413488377038</v>
      </c>
      <c r="AX72" s="176">
        <v>3539.4693788245158</v>
      </c>
      <c r="AY72" s="176">
        <v>3556.1236088151031</v>
      </c>
      <c r="AZ72" s="176">
        <v>3571.0760835693814</v>
      </c>
    </row>
    <row r="73" spans="1:52" ht="10.5" x14ac:dyDescent="0.45">
      <c r="A73" s="31" t="s">
        <v>174</v>
      </c>
      <c r="B73" s="32">
        <v>39595.687475799801</v>
      </c>
      <c r="C73" s="32">
        <v>36957.157927384847</v>
      </c>
      <c r="D73" s="32">
        <v>37357.150686648572</v>
      </c>
      <c r="E73" s="32">
        <v>34350.033398223546</v>
      </c>
      <c r="F73" s="32">
        <v>35507.431742274173</v>
      </c>
      <c r="G73" s="32">
        <v>35430.802630996339</v>
      </c>
      <c r="H73" s="32">
        <v>36349.212016962156</v>
      </c>
      <c r="I73" s="32">
        <v>36716.304330107312</v>
      </c>
      <c r="J73" s="32">
        <v>37125.441896164455</v>
      </c>
      <c r="K73" s="32">
        <v>34673.501903350611</v>
      </c>
      <c r="L73" s="32">
        <v>39011.479062741077</v>
      </c>
      <c r="M73" s="32">
        <v>39256.386226082999</v>
      </c>
      <c r="N73" s="32">
        <v>38083.10677117615</v>
      </c>
      <c r="O73" s="32">
        <v>35801.795548997165</v>
      </c>
      <c r="P73" s="32">
        <v>36100.21426638015</v>
      </c>
      <c r="Q73" s="32">
        <v>34810.149009014422</v>
      </c>
      <c r="R73" s="32">
        <v>35710.243917795975</v>
      </c>
      <c r="S73" s="32">
        <v>35836.056444295398</v>
      </c>
      <c r="T73" s="32">
        <v>35911.626646567362</v>
      </c>
      <c r="U73" s="32">
        <v>36047.226151123803</v>
      </c>
      <c r="V73" s="32">
        <v>36096.185328297652</v>
      </c>
      <c r="W73" s="32">
        <v>36298.420469072364</v>
      </c>
      <c r="X73" s="32">
        <v>36377.736590152999</v>
      </c>
      <c r="Y73" s="32">
        <v>36536.742355973242</v>
      </c>
      <c r="Z73" s="32">
        <v>36782.566973590154</v>
      </c>
      <c r="AA73" s="32">
        <v>36919.12202319481</v>
      </c>
      <c r="AB73" s="32">
        <v>37018.452957650246</v>
      </c>
      <c r="AC73" s="32">
        <v>37132.040040758882</v>
      </c>
      <c r="AD73" s="32">
        <v>37272.745298646863</v>
      </c>
      <c r="AE73" s="32">
        <v>37393.11120487767</v>
      </c>
      <c r="AF73" s="32">
        <v>37525.904756745498</v>
      </c>
      <c r="AG73" s="32">
        <v>37672.15253031256</v>
      </c>
      <c r="AH73" s="32">
        <v>37808.048668417774</v>
      </c>
      <c r="AI73" s="32">
        <v>37941.334502670121</v>
      </c>
      <c r="AJ73" s="32">
        <v>38100.032180066017</v>
      </c>
      <c r="AK73" s="32">
        <v>38265.622232117792</v>
      </c>
      <c r="AL73" s="32">
        <v>38403.006838234804</v>
      </c>
      <c r="AM73" s="32">
        <v>38552.384466653333</v>
      </c>
      <c r="AN73" s="32">
        <v>38683.737966861547</v>
      </c>
      <c r="AO73" s="32">
        <v>38827.461489026442</v>
      </c>
      <c r="AP73" s="32">
        <v>38971.191634199095</v>
      </c>
      <c r="AQ73" s="32">
        <v>39106.899031743233</v>
      </c>
      <c r="AR73" s="32">
        <v>39260.008497191069</v>
      </c>
      <c r="AS73" s="32">
        <v>39432.665497199589</v>
      </c>
      <c r="AT73" s="32">
        <v>39593.99132203155</v>
      </c>
      <c r="AU73" s="32">
        <v>39777.887953451085</v>
      </c>
      <c r="AV73" s="32">
        <v>39945.281586645549</v>
      </c>
      <c r="AW73" s="32">
        <v>40102.928906803667</v>
      </c>
      <c r="AX73" s="32">
        <v>40277.468535865119</v>
      </c>
      <c r="AY73" s="32">
        <v>40456.659139425225</v>
      </c>
      <c r="AZ73" s="32">
        <v>40627.661915074896</v>
      </c>
    </row>
    <row r="74" spans="1:52" ht="12" customHeight="1" x14ac:dyDescent="0.45">
      <c r="A74" s="61" t="s">
        <v>44</v>
      </c>
      <c r="B74" s="62"/>
      <c r="C74" s="62"/>
      <c r="D74" s="62"/>
      <c r="E74" s="62"/>
      <c r="F74" s="62"/>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62"/>
      <c r="AG74" s="62"/>
      <c r="AH74" s="62"/>
      <c r="AI74" s="62"/>
      <c r="AJ74" s="62"/>
      <c r="AK74" s="62"/>
      <c r="AL74" s="62"/>
      <c r="AM74" s="62"/>
      <c r="AN74" s="62"/>
      <c r="AO74" s="62"/>
      <c r="AP74" s="62"/>
      <c r="AQ74" s="62"/>
      <c r="AR74" s="62"/>
      <c r="AS74" s="62"/>
      <c r="AT74" s="62"/>
      <c r="AU74" s="62"/>
      <c r="AV74" s="62"/>
      <c r="AW74" s="62"/>
      <c r="AX74" s="62"/>
      <c r="AY74" s="62"/>
      <c r="AZ74" s="62"/>
    </row>
    <row r="75" spans="1:52" ht="12" customHeight="1" x14ac:dyDescent="0.45">
      <c r="A75" s="194" t="s">
        <v>178</v>
      </c>
      <c r="B75" s="198">
        <v>1.9979231920122904</v>
      </c>
      <c r="C75" s="198">
        <v>1.9115608111617886</v>
      </c>
      <c r="D75" s="198">
        <v>1.8529677642540594</v>
      </c>
      <c r="E75" s="198">
        <v>1.7573727396714927</v>
      </c>
      <c r="F75" s="198">
        <v>1.7970280765929911</v>
      </c>
      <c r="G75" s="198">
        <v>1.7804421762194118</v>
      </c>
      <c r="H75" s="198">
        <v>1.7572667948645753</v>
      </c>
      <c r="I75" s="198">
        <v>1.6582922614423219</v>
      </c>
      <c r="J75" s="198">
        <v>1.5752571654531087</v>
      </c>
      <c r="K75" s="198">
        <v>1.6012774161595129</v>
      </c>
      <c r="L75" s="198">
        <v>1.5371435327988781</v>
      </c>
      <c r="M75" s="198">
        <v>1.4785161952220174</v>
      </c>
      <c r="N75" s="198">
        <v>1.4307536952695596</v>
      </c>
      <c r="O75" s="198">
        <v>1.3591924983386021</v>
      </c>
      <c r="P75" s="198">
        <v>1.3989290227836062</v>
      </c>
      <c r="Q75" s="198">
        <v>1.3286907309212617</v>
      </c>
      <c r="R75" s="198">
        <v>1.3275231022767275</v>
      </c>
      <c r="S75" s="198">
        <v>1.3237535015282149</v>
      </c>
      <c r="T75" s="198">
        <v>1.3109161763547446</v>
      </c>
      <c r="U75" s="198">
        <v>1.2991323043368073</v>
      </c>
      <c r="V75" s="198">
        <v>1.2930746511674167</v>
      </c>
      <c r="W75" s="198">
        <v>1.2860391315821114</v>
      </c>
      <c r="X75" s="198">
        <v>1.2765746306592918</v>
      </c>
      <c r="Y75" s="198">
        <v>1.2630345934497504</v>
      </c>
      <c r="Z75" s="198">
        <v>1.2553039667629153</v>
      </c>
      <c r="AA75" s="198">
        <v>1.2485559893282003</v>
      </c>
      <c r="AB75" s="198">
        <v>1.2420825722596833</v>
      </c>
      <c r="AC75" s="198">
        <v>1.2291857617449109</v>
      </c>
      <c r="AD75" s="198">
        <v>1.2217194420040123</v>
      </c>
      <c r="AE75" s="198">
        <v>1.2183410608309795</v>
      </c>
      <c r="AF75" s="198">
        <v>1.2055702666454913</v>
      </c>
      <c r="AG75" s="198">
        <v>1.1989440313548934</v>
      </c>
      <c r="AH75" s="198">
        <v>1.1900606461385457</v>
      </c>
      <c r="AI75" s="198">
        <v>1.1763362595691591</v>
      </c>
      <c r="AJ75" s="198">
        <v>1.1710549125172287</v>
      </c>
      <c r="AK75" s="198">
        <v>1.1604136493130994</v>
      </c>
      <c r="AL75" s="198">
        <v>1.1594263486397691</v>
      </c>
      <c r="AM75" s="198">
        <v>1.1531126373515244</v>
      </c>
      <c r="AN75" s="198">
        <v>1.1463039260476309</v>
      </c>
      <c r="AO75" s="198">
        <v>1.1398450192452623</v>
      </c>
      <c r="AP75" s="198">
        <v>1.1329531221925782</v>
      </c>
      <c r="AQ75" s="198">
        <v>1.1231032415080331</v>
      </c>
      <c r="AR75" s="198">
        <v>1.1143912659847963</v>
      </c>
      <c r="AS75" s="198">
        <v>1.0969231267614221</v>
      </c>
      <c r="AT75" s="198">
        <v>1.0865946879749151</v>
      </c>
      <c r="AU75" s="198">
        <v>1.0800545275534257</v>
      </c>
      <c r="AV75" s="198">
        <v>1.0718613424545378</v>
      </c>
      <c r="AW75" s="198">
        <v>1.0577344495109768</v>
      </c>
      <c r="AX75" s="198">
        <v>1.0496662941745536</v>
      </c>
      <c r="AY75" s="198">
        <v>1.0464043518163759</v>
      </c>
      <c r="AZ75" s="198">
        <v>1.0347003563575743</v>
      </c>
    </row>
    <row r="76" spans="1:52" ht="12" customHeight="1" x14ac:dyDescent="0.45">
      <c r="A76" s="199" t="s">
        <v>181</v>
      </c>
      <c r="B76" s="200">
        <v>1.3547590717736182</v>
      </c>
      <c r="C76" s="200">
        <v>1.2841682650618356</v>
      </c>
      <c r="D76" s="200">
        <v>1.2327197092016009</v>
      </c>
      <c r="E76" s="200">
        <v>1.1527377264569874</v>
      </c>
      <c r="F76" s="200">
        <v>1.2057555322658036</v>
      </c>
      <c r="G76" s="200">
        <v>1.1981619835407384</v>
      </c>
      <c r="H76" s="200">
        <v>1.1862632722280817</v>
      </c>
      <c r="I76" s="200">
        <v>1.1047190716089059</v>
      </c>
      <c r="J76" s="200">
        <v>1.0353755190889524</v>
      </c>
      <c r="K76" s="200">
        <v>1.0776782520143555</v>
      </c>
      <c r="L76" s="200">
        <v>1.0337614563074065</v>
      </c>
      <c r="M76" s="200">
        <v>0.97839059029258957</v>
      </c>
      <c r="N76" s="200">
        <v>0.94316174992783886</v>
      </c>
      <c r="O76" s="200">
        <v>0.88185023622019776</v>
      </c>
      <c r="P76" s="200">
        <v>0.93117382491157619</v>
      </c>
      <c r="Q76" s="200">
        <v>0.87713964845064762</v>
      </c>
      <c r="R76" s="200">
        <v>0.87770243904438483</v>
      </c>
      <c r="S76" s="200">
        <v>0.87516186191644341</v>
      </c>
      <c r="T76" s="200">
        <v>0.87100889109840007</v>
      </c>
      <c r="U76" s="200">
        <v>0.86671492399725891</v>
      </c>
      <c r="V76" s="200">
        <v>0.86305293832322816</v>
      </c>
      <c r="W76" s="200">
        <v>0.85846905822309805</v>
      </c>
      <c r="X76" s="200">
        <v>0.85380109718836117</v>
      </c>
      <c r="Y76" s="200">
        <v>0.84485614647389751</v>
      </c>
      <c r="Z76" s="200">
        <v>0.83921832866768564</v>
      </c>
      <c r="AA76" s="200">
        <v>0.83499049501925415</v>
      </c>
      <c r="AB76" s="200">
        <v>0.82987181118782904</v>
      </c>
      <c r="AC76" s="200">
        <v>0.82053245433477362</v>
      </c>
      <c r="AD76" s="200">
        <v>0.81471223101947043</v>
      </c>
      <c r="AE76" s="200">
        <v>0.81296941973226844</v>
      </c>
      <c r="AF76" s="200">
        <v>0.8037114354819066</v>
      </c>
      <c r="AG76" s="200">
        <v>0.798732377756181</v>
      </c>
      <c r="AH76" s="200">
        <v>0.79314868151536522</v>
      </c>
      <c r="AI76" s="200">
        <v>0.78222470556453094</v>
      </c>
      <c r="AJ76" s="200">
        <v>0.77905131546439965</v>
      </c>
      <c r="AK76" s="200">
        <v>0.77084361593738149</v>
      </c>
      <c r="AL76" s="200">
        <v>0.77031242153561208</v>
      </c>
      <c r="AM76" s="200">
        <v>0.76604932341697529</v>
      </c>
      <c r="AN76" s="200">
        <v>0.76100328825765862</v>
      </c>
      <c r="AO76" s="200">
        <v>0.75600867664708971</v>
      </c>
      <c r="AP76" s="200">
        <v>0.75068686572646104</v>
      </c>
      <c r="AQ76" s="200">
        <v>0.7425778233286352</v>
      </c>
      <c r="AR76" s="200">
        <v>0.73575003857421883</v>
      </c>
      <c r="AS76" s="200">
        <v>0.72133441979494251</v>
      </c>
      <c r="AT76" s="200">
        <v>0.71333068387187293</v>
      </c>
      <c r="AU76" s="200">
        <v>0.7081783369717799</v>
      </c>
      <c r="AV76" s="200">
        <v>0.70163677459325058</v>
      </c>
      <c r="AW76" s="200">
        <v>0.6905059636651667</v>
      </c>
      <c r="AX76" s="200">
        <v>0.68378486817249085</v>
      </c>
      <c r="AY76" s="200">
        <v>0.68155788789570881</v>
      </c>
      <c r="AZ76" s="200">
        <v>0.6723531488528629</v>
      </c>
    </row>
    <row r="77" spans="1:52" ht="12" customHeight="1" x14ac:dyDescent="0.45">
      <c r="A77" s="201" t="s">
        <v>182</v>
      </c>
      <c r="B77" s="202">
        <v>0.64316412023867209</v>
      </c>
      <c r="C77" s="202">
        <v>0.6273925460999531</v>
      </c>
      <c r="D77" s="202">
        <v>0.62024805505245839</v>
      </c>
      <c r="E77" s="202">
        <v>0.60463501321450508</v>
      </c>
      <c r="F77" s="202">
        <v>0.59127254432718768</v>
      </c>
      <c r="G77" s="202">
        <v>0.58228019267867337</v>
      </c>
      <c r="H77" s="202">
        <v>0.57100352263649368</v>
      </c>
      <c r="I77" s="202">
        <v>0.55357318983341575</v>
      </c>
      <c r="J77" s="202">
        <v>0.53988164636415625</v>
      </c>
      <c r="K77" s="202">
        <v>0.5235991641451575</v>
      </c>
      <c r="L77" s="202">
        <v>0.50338207649147171</v>
      </c>
      <c r="M77" s="202">
        <v>0.5001256049294277</v>
      </c>
      <c r="N77" s="202">
        <v>0.48759194534172084</v>
      </c>
      <c r="O77" s="202">
        <v>0.47734226211840441</v>
      </c>
      <c r="P77" s="202">
        <v>0.46775519787203013</v>
      </c>
      <c r="Q77" s="202">
        <v>0.45155108247061393</v>
      </c>
      <c r="R77" s="202">
        <v>0.44982066323234271</v>
      </c>
      <c r="S77" s="202">
        <v>0.4485916396117714</v>
      </c>
      <c r="T77" s="202">
        <v>0.43990728525634454</v>
      </c>
      <c r="U77" s="202">
        <v>0.43241738033954841</v>
      </c>
      <c r="V77" s="202">
        <v>0.4300217128441885</v>
      </c>
      <c r="W77" s="202">
        <v>0.42757007335901343</v>
      </c>
      <c r="X77" s="202">
        <v>0.42277353347093066</v>
      </c>
      <c r="Y77" s="202">
        <v>0.41817844697585294</v>
      </c>
      <c r="Z77" s="202">
        <v>0.41608563809522975</v>
      </c>
      <c r="AA77" s="202">
        <v>0.41356549430894624</v>
      </c>
      <c r="AB77" s="202">
        <v>0.41221076107185434</v>
      </c>
      <c r="AC77" s="202">
        <v>0.40865330741013722</v>
      </c>
      <c r="AD77" s="202">
        <v>0.4070072109845419</v>
      </c>
      <c r="AE77" s="202">
        <v>0.40537164109871104</v>
      </c>
      <c r="AF77" s="202">
        <v>0.40185883116358462</v>
      </c>
      <c r="AG77" s="202">
        <v>0.40021165359871241</v>
      </c>
      <c r="AH77" s="202">
        <v>0.39691196462318046</v>
      </c>
      <c r="AI77" s="202">
        <v>0.39411155400462822</v>
      </c>
      <c r="AJ77" s="202">
        <v>0.392003597052829</v>
      </c>
      <c r="AK77" s="202">
        <v>0.38957003337571788</v>
      </c>
      <c r="AL77" s="202">
        <v>0.38911392710415699</v>
      </c>
      <c r="AM77" s="202">
        <v>0.38706331393454907</v>
      </c>
      <c r="AN77" s="202">
        <v>0.38530063778997226</v>
      </c>
      <c r="AO77" s="202">
        <v>0.38383634259817234</v>
      </c>
      <c r="AP77" s="202">
        <v>0.38226625646611723</v>
      </c>
      <c r="AQ77" s="202">
        <v>0.38052541817939783</v>
      </c>
      <c r="AR77" s="202">
        <v>0.37864122741057754</v>
      </c>
      <c r="AS77" s="202">
        <v>0.37558870696647956</v>
      </c>
      <c r="AT77" s="202">
        <v>0.37326400410304211</v>
      </c>
      <c r="AU77" s="202">
        <v>0.37187619058164573</v>
      </c>
      <c r="AV77" s="202">
        <v>0.37022456786128721</v>
      </c>
      <c r="AW77" s="202">
        <v>0.36722848584581019</v>
      </c>
      <c r="AX77" s="202">
        <v>0.36588142600206258</v>
      </c>
      <c r="AY77" s="202">
        <v>0.36484646392066711</v>
      </c>
      <c r="AZ77" s="202">
        <v>0.36234720750471139</v>
      </c>
    </row>
    <row r="78" spans="1:52" ht="12" customHeight="1" x14ac:dyDescent="0.45">
      <c r="A78" s="175" t="s">
        <v>173</v>
      </c>
      <c r="B78" s="186">
        <v>0.61359208119168429</v>
      </c>
      <c r="C78" s="186">
        <v>0.59935957647444371</v>
      </c>
      <c r="D78" s="186">
        <v>0.58766327305214905</v>
      </c>
      <c r="E78" s="186">
        <v>0.57925068399179047</v>
      </c>
      <c r="F78" s="186">
        <v>0.57231723962844672</v>
      </c>
      <c r="G78" s="186">
        <v>0.56244689537044956</v>
      </c>
      <c r="H78" s="186">
        <v>0.55007078204999138</v>
      </c>
      <c r="I78" s="186">
        <v>0.53557623925541864</v>
      </c>
      <c r="J78" s="186">
        <v>0.52716055308812515</v>
      </c>
      <c r="K78" s="186">
        <v>0.51287771704076246</v>
      </c>
      <c r="L78" s="186">
        <v>0.50151389415917436</v>
      </c>
      <c r="M78" s="186">
        <v>0.4891569033541327</v>
      </c>
      <c r="N78" s="186">
        <v>0.49050429190230266</v>
      </c>
      <c r="O78" s="186">
        <v>0.47298644913710203</v>
      </c>
      <c r="P78" s="186">
        <v>0.46065997107037526</v>
      </c>
      <c r="Q78" s="186">
        <v>0.44669009271638177</v>
      </c>
      <c r="R78" s="186">
        <v>0.44583186113771622</v>
      </c>
      <c r="S78" s="186">
        <v>0.44496998421226858</v>
      </c>
      <c r="T78" s="186">
        <v>0.43869405276190643</v>
      </c>
      <c r="U78" s="186">
        <v>0.43153979287060518</v>
      </c>
      <c r="V78" s="186">
        <v>0.4285486963338801</v>
      </c>
      <c r="W78" s="186">
        <v>0.42673969280064189</v>
      </c>
      <c r="X78" s="186">
        <v>0.42244778475451567</v>
      </c>
      <c r="Y78" s="186">
        <v>0.41758848622520578</v>
      </c>
      <c r="Z78" s="186">
        <v>0.4153754176726705</v>
      </c>
      <c r="AA78" s="186">
        <v>0.41263127190235499</v>
      </c>
      <c r="AB78" s="186">
        <v>0.41103591042570964</v>
      </c>
      <c r="AC78" s="186">
        <v>0.40668215412269149</v>
      </c>
      <c r="AD78" s="186">
        <v>0.40585007821513464</v>
      </c>
      <c r="AE78" s="186">
        <v>0.40239368921092333</v>
      </c>
      <c r="AF78" s="186">
        <v>0.40068750835733408</v>
      </c>
      <c r="AG78" s="186">
        <v>0.39848018011228914</v>
      </c>
      <c r="AH78" s="186">
        <v>0.39606721773425585</v>
      </c>
      <c r="AI78" s="186">
        <v>0.39329236407511881</v>
      </c>
      <c r="AJ78" s="186">
        <v>0.3907701839504974</v>
      </c>
      <c r="AK78" s="186">
        <v>0.38838503482056491</v>
      </c>
      <c r="AL78" s="186">
        <v>0.38773306523492207</v>
      </c>
      <c r="AM78" s="186">
        <v>0.38606238621673383</v>
      </c>
      <c r="AN78" s="186">
        <v>0.38439253530554784</v>
      </c>
      <c r="AO78" s="186">
        <v>0.38242637030861953</v>
      </c>
      <c r="AP78" s="186">
        <v>0.38044148106009723</v>
      </c>
      <c r="AQ78" s="186">
        <v>0.37869391147911252</v>
      </c>
      <c r="AR78" s="186">
        <v>0.37647767123369125</v>
      </c>
      <c r="AS78" s="186">
        <v>0.3731874411711783</v>
      </c>
      <c r="AT78" s="186">
        <v>0.37086280679954281</v>
      </c>
      <c r="AU78" s="186">
        <v>0.36873475007158868</v>
      </c>
      <c r="AV78" s="186">
        <v>0.36601354211742981</v>
      </c>
      <c r="AW78" s="186">
        <v>0.36131496166169191</v>
      </c>
      <c r="AX78" s="186">
        <v>0.36005269686085528</v>
      </c>
      <c r="AY78" s="186">
        <v>0.35648571831694409</v>
      </c>
      <c r="AZ78" s="186">
        <v>0.35467416553897874</v>
      </c>
    </row>
    <row r="79" spans="1:52" ht="12" customHeight="1" x14ac:dyDescent="0.45">
      <c r="A79" s="31" t="s">
        <v>174</v>
      </c>
      <c r="B79" s="64">
        <v>0.36933137699954066</v>
      </c>
      <c r="C79" s="64">
        <v>0.35474960008011158</v>
      </c>
      <c r="D79" s="64">
        <v>0.3459716770773078</v>
      </c>
      <c r="E79" s="64">
        <v>0.338673377333637</v>
      </c>
      <c r="F79" s="64">
        <v>0.33569496036090585</v>
      </c>
      <c r="G79" s="64">
        <v>0.32833543379182928</v>
      </c>
      <c r="H79" s="64">
        <v>0.32223702382532776</v>
      </c>
      <c r="I79" s="64">
        <v>0.31744786114886964</v>
      </c>
      <c r="J79" s="64">
        <v>0.30554285716940116</v>
      </c>
      <c r="K79" s="64">
        <v>0.29446545887178149</v>
      </c>
      <c r="L79" s="64">
        <v>0.28785938565670544</v>
      </c>
      <c r="M79" s="64">
        <v>0.28299257027541275</v>
      </c>
      <c r="N79" s="64">
        <v>0.27992516128373746</v>
      </c>
      <c r="O79" s="64">
        <v>0.27358085388817377</v>
      </c>
      <c r="P79" s="64">
        <v>0.26597343607131346</v>
      </c>
      <c r="Q79" s="64">
        <v>0.25877465014249912</v>
      </c>
      <c r="R79" s="64">
        <v>0.2578908357398853</v>
      </c>
      <c r="S79" s="64">
        <v>0.25742549325889741</v>
      </c>
      <c r="T79" s="64">
        <v>0.25565993461748038</v>
      </c>
      <c r="U79" s="64">
        <v>0.25319611701336037</v>
      </c>
      <c r="V79" s="64">
        <v>0.25241034515637784</v>
      </c>
      <c r="W79" s="64">
        <v>0.25087238469849177</v>
      </c>
      <c r="X79" s="64">
        <v>0.24902477421692734</v>
      </c>
      <c r="Y79" s="64">
        <v>0.24664960846099265</v>
      </c>
      <c r="Z79" s="64">
        <v>0.24604928255036415</v>
      </c>
      <c r="AA79" s="64">
        <v>0.24462240299938265</v>
      </c>
      <c r="AB79" s="64">
        <v>0.24411471240691737</v>
      </c>
      <c r="AC79" s="64">
        <v>0.24325636420454799</v>
      </c>
      <c r="AD79" s="64">
        <v>0.24192929101287317</v>
      </c>
      <c r="AE79" s="64">
        <v>0.24005436730691804</v>
      </c>
      <c r="AF79" s="64">
        <v>0.2394957398823753</v>
      </c>
      <c r="AG79" s="64">
        <v>0.23849680431798168</v>
      </c>
      <c r="AH79" s="64">
        <v>0.23746505349420846</v>
      </c>
      <c r="AI79" s="64">
        <v>0.23601886991866858</v>
      </c>
      <c r="AJ79" s="64">
        <v>0.23454638309272538</v>
      </c>
      <c r="AK79" s="64">
        <v>0.2334883426105393</v>
      </c>
      <c r="AL79" s="64">
        <v>0.23317461154084038</v>
      </c>
      <c r="AM79" s="64">
        <v>0.23274133689507473</v>
      </c>
      <c r="AN79" s="64">
        <v>0.23228434433969458</v>
      </c>
      <c r="AO79" s="64">
        <v>0.23181621159834651</v>
      </c>
      <c r="AP79" s="64">
        <v>0.23115122803841964</v>
      </c>
      <c r="AQ79" s="64">
        <v>0.22956312321617448</v>
      </c>
      <c r="AR79" s="64">
        <v>0.22773067933964955</v>
      </c>
      <c r="AS79" s="64">
        <v>0.22579402034141549</v>
      </c>
      <c r="AT79" s="64">
        <v>0.22506652436676433</v>
      </c>
      <c r="AU79" s="64">
        <v>0.22403875246365737</v>
      </c>
      <c r="AV79" s="64">
        <v>0.22328890009923594</v>
      </c>
      <c r="AW79" s="64">
        <v>0.22257914451856009</v>
      </c>
      <c r="AX79" s="64">
        <v>0.22100542949696611</v>
      </c>
      <c r="AY79" s="64">
        <v>0.21931083001073517</v>
      </c>
      <c r="AZ79" s="64">
        <v>0.2187762281582552</v>
      </c>
    </row>
    <row r="80" spans="1:52" ht="12" customHeight="1" x14ac:dyDescent="0.45">
      <c r="A80" s="61" t="s">
        <v>45</v>
      </c>
      <c r="B80" s="62"/>
      <c r="C80" s="62"/>
      <c r="D80" s="62"/>
      <c r="E80" s="62"/>
      <c r="F80" s="62"/>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62"/>
      <c r="AG80" s="62"/>
      <c r="AH80" s="62"/>
      <c r="AI80" s="62"/>
      <c r="AJ80" s="62"/>
      <c r="AK80" s="62"/>
      <c r="AL80" s="62"/>
      <c r="AM80" s="62"/>
      <c r="AN80" s="62"/>
      <c r="AO80" s="62"/>
      <c r="AP80" s="62"/>
      <c r="AQ80" s="62"/>
      <c r="AR80" s="62"/>
      <c r="AS80" s="62"/>
      <c r="AT80" s="62"/>
      <c r="AU80" s="62"/>
      <c r="AV80" s="62"/>
      <c r="AW80" s="62"/>
      <c r="AX80" s="62"/>
      <c r="AY80" s="62"/>
      <c r="AZ80" s="62"/>
    </row>
    <row r="81" spans="1:52" ht="12" customHeight="1" x14ac:dyDescent="0.45">
      <c r="A81" s="29" t="s">
        <v>178</v>
      </c>
      <c r="B81" s="63">
        <v>2.0035453178411933</v>
      </c>
      <c r="C81" s="63">
        <v>1.9279870920009392</v>
      </c>
      <c r="D81" s="63">
        <v>1.8316928743498944</v>
      </c>
      <c r="E81" s="63">
        <v>1.7864761506408882</v>
      </c>
      <c r="F81" s="63">
        <v>1.7887624229893115</v>
      </c>
      <c r="G81" s="63">
        <v>1.7501126045379141</v>
      </c>
      <c r="H81" s="63">
        <v>1.668079707513954</v>
      </c>
      <c r="I81" s="63">
        <v>1.6155358825843473</v>
      </c>
      <c r="J81" s="63">
        <v>1.5382048465878435</v>
      </c>
      <c r="K81" s="63">
        <v>1.4950608659369471</v>
      </c>
      <c r="L81" s="63">
        <v>1.4503428689350026</v>
      </c>
      <c r="M81" s="63">
        <v>1.4392575937495276</v>
      </c>
      <c r="N81" s="63">
        <v>1.3967383299469502</v>
      </c>
      <c r="O81" s="63">
        <v>1.3300839495274566</v>
      </c>
      <c r="P81" s="63">
        <v>1.3215755729261984</v>
      </c>
      <c r="Q81" s="63">
        <v>1.2950018237998793</v>
      </c>
      <c r="R81" s="63">
        <v>1.2828946817800384</v>
      </c>
      <c r="S81" s="63">
        <v>1.2882976103904484</v>
      </c>
      <c r="T81" s="63">
        <v>1.2625100710102786</v>
      </c>
      <c r="U81" s="63">
        <v>1.2418405483469006</v>
      </c>
      <c r="V81" s="63">
        <v>1.2295852925402004</v>
      </c>
      <c r="W81" s="63">
        <v>1.2178072859516795</v>
      </c>
      <c r="X81" s="63">
        <v>1.1951813281165804</v>
      </c>
      <c r="Y81" s="63">
        <v>1.1660369282566372</v>
      </c>
      <c r="Z81" s="63">
        <v>1.1499364323215966</v>
      </c>
      <c r="AA81" s="63">
        <v>1.1400278739653611</v>
      </c>
      <c r="AB81" s="63">
        <v>1.1291054228395798</v>
      </c>
      <c r="AC81" s="63">
        <v>1.1100063276301171</v>
      </c>
      <c r="AD81" s="63">
        <v>1.100167123239018</v>
      </c>
      <c r="AE81" s="63">
        <v>1.0954580972503378</v>
      </c>
      <c r="AF81" s="63">
        <v>1.0735214932001225</v>
      </c>
      <c r="AG81" s="63">
        <v>1.0637160309877551</v>
      </c>
      <c r="AH81" s="63">
        <v>1.0400951626337405</v>
      </c>
      <c r="AI81" s="63">
        <v>1.0091896399782754</v>
      </c>
      <c r="AJ81" s="63">
        <v>0.98043605585851268</v>
      </c>
      <c r="AK81" s="63">
        <v>0.94050687997319482</v>
      </c>
      <c r="AL81" s="63">
        <v>0.92791522312806518</v>
      </c>
      <c r="AM81" s="63">
        <v>0.8791778017251739</v>
      </c>
      <c r="AN81" s="63">
        <v>0.82765553639999712</v>
      </c>
      <c r="AO81" s="63">
        <v>0.78459631754977588</v>
      </c>
      <c r="AP81" s="63">
        <v>0.73891261306393186</v>
      </c>
      <c r="AQ81" s="63">
        <v>0.70611652949737447</v>
      </c>
      <c r="AR81" s="63">
        <v>0.66622638386718536</v>
      </c>
      <c r="AS81" s="63">
        <v>0.61923095590820953</v>
      </c>
      <c r="AT81" s="63">
        <v>0.57433991053459765</v>
      </c>
      <c r="AU81" s="63">
        <v>0.55934943211355104</v>
      </c>
      <c r="AV81" s="63">
        <v>0.52698792361075908</v>
      </c>
      <c r="AW81" s="63">
        <v>0.46133026604070088</v>
      </c>
      <c r="AX81" s="63">
        <v>0.4408860526826564</v>
      </c>
      <c r="AY81" s="63">
        <v>0.40389783007346958</v>
      </c>
      <c r="AZ81" s="63">
        <v>0.36571836850280698</v>
      </c>
    </row>
    <row r="82" spans="1:52" ht="12" customHeight="1" x14ac:dyDescent="0.45">
      <c r="A82" s="175" t="s">
        <v>173</v>
      </c>
      <c r="B82" s="186">
        <v>0.84495287726097723</v>
      </c>
      <c r="C82" s="186">
        <v>0.83660142853829245</v>
      </c>
      <c r="D82" s="186">
        <v>0.80673058270268727</v>
      </c>
      <c r="E82" s="186">
        <v>0.80110340707557415</v>
      </c>
      <c r="F82" s="186">
        <v>0.75894887922484633</v>
      </c>
      <c r="G82" s="186">
        <v>0.72743206156600204</v>
      </c>
      <c r="H82" s="186">
        <v>0.68877289470455172</v>
      </c>
      <c r="I82" s="186">
        <v>0.69852884243916469</v>
      </c>
      <c r="J82" s="186">
        <v>0.64364904006006729</v>
      </c>
      <c r="K82" s="186">
        <v>0.63559523466927903</v>
      </c>
      <c r="L82" s="186">
        <v>0.57966722418306083</v>
      </c>
      <c r="M82" s="186">
        <v>0.57184355809257659</v>
      </c>
      <c r="N82" s="186">
        <v>0.58139342364343372</v>
      </c>
      <c r="O82" s="186">
        <v>0.58928476080420178</v>
      </c>
      <c r="P82" s="186">
        <v>0.56851925753709154</v>
      </c>
      <c r="Q82" s="186">
        <v>0.51664036248065626</v>
      </c>
      <c r="R82" s="186">
        <v>0.51518023636007015</v>
      </c>
      <c r="S82" s="186">
        <v>0.51518351202734569</v>
      </c>
      <c r="T82" s="186">
        <v>0.50318346261735991</v>
      </c>
      <c r="U82" s="186">
        <v>0.48972680110518857</v>
      </c>
      <c r="V82" s="186">
        <v>0.48150283238286379</v>
      </c>
      <c r="W82" s="186">
        <v>0.47862171882089982</v>
      </c>
      <c r="X82" s="186">
        <v>0.46937008607263009</v>
      </c>
      <c r="Y82" s="186">
        <v>0.4590376770491218</v>
      </c>
      <c r="Z82" s="186">
        <v>0.45260827851161323</v>
      </c>
      <c r="AA82" s="186">
        <v>0.44876884839410353</v>
      </c>
      <c r="AB82" s="186">
        <v>0.44557436573187476</v>
      </c>
      <c r="AC82" s="186">
        <v>0.43777615692886984</v>
      </c>
      <c r="AD82" s="186">
        <v>0.43451806950226179</v>
      </c>
      <c r="AE82" s="186">
        <v>0.42497130154091162</v>
      </c>
      <c r="AF82" s="186">
        <v>0.42144698539682357</v>
      </c>
      <c r="AG82" s="186">
        <v>0.41853211538821583</v>
      </c>
      <c r="AH82" s="186">
        <v>0.41054164353681716</v>
      </c>
      <c r="AI82" s="186">
        <v>0.40256781660108426</v>
      </c>
      <c r="AJ82" s="186">
        <v>0.39478759833429078</v>
      </c>
      <c r="AK82" s="186">
        <v>0.38711425082727763</v>
      </c>
      <c r="AL82" s="186">
        <v>0.38566191811383432</v>
      </c>
      <c r="AM82" s="186">
        <v>0.38079728835476634</v>
      </c>
      <c r="AN82" s="186">
        <v>0.37507054219195901</v>
      </c>
      <c r="AO82" s="186">
        <v>0.36949906530551646</v>
      </c>
      <c r="AP82" s="186">
        <v>0.36372691734154999</v>
      </c>
      <c r="AQ82" s="186">
        <v>0.35837049901598428</v>
      </c>
      <c r="AR82" s="186">
        <v>0.35181923396957121</v>
      </c>
      <c r="AS82" s="186">
        <v>0.34175449521547219</v>
      </c>
      <c r="AT82" s="186">
        <v>0.33360372832818019</v>
      </c>
      <c r="AU82" s="186">
        <v>0.32763423726536983</v>
      </c>
      <c r="AV82" s="186">
        <v>0.31813996193941757</v>
      </c>
      <c r="AW82" s="186">
        <v>0.3016584772653329</v>
      </c>
      <c r="AX82" s="186">
        <v>0.29623815357167271</v>
      </c>
      <c r="AY82" s="186">
        <v>0.27675116289400725</v>
      </c>
      <c r="AZ82" s="186">
        <v>0.26800378983899487</v>
      </c>
    </row>
    <row r="83" spans="1:52" ht="12" customHeight="1" x14ac:dyDescent="0.45">
      <c r="A83" s="31" t="s">
        <v>174</v>
      </c>
      <c r="B83" s="64">
        <v>0.35836823926953171</v>
      </c>
      <c r="C83" s="64">
        <v>0.36461271146913482</v>
      </c>
      <c r="D83" s="64">
        <v>0.3498009413136805</v>
      </c>
      <c r="E83" s="64">
        <v>0.35560408148602296</v>
      </c>
      <c r="F83" s="64">
        <v>0.32811202697995506</v>
      </c>
      <c r="G83" s="64">
        <v>0.31225499296861986</v>
      </c>
      <c r="H83" s="64">
        <v>0.29811649801183332</v>
      </c>
      <c r="I83" s="64">
        <v>0.29624509635807839</v>
      </c>
      <c r="J83" s="64">
        <v>0.2639125246080119</v>
      </c>
      <c r="K83" s="64">
        <v>0.27163861126541283</v>
      </c>
      <c r="L83" s="64">
        <v>0.24078173972971825</v>
      </c>
      <c r="M83" s="64">
        <v>0.22536803689922671</v>
      </c>
      <c r="N83" s="64">
        <v>0.23012146155494759</v>
      </c>
      <c r="O83" s="64">
        <v>0.24061358832747087</v>
      </c>
      <c r="P83" s="64">
        <v>0.23340207152997794</v>
      </c>
      <c r="Q83" s="64">
        <v>0.22336789658956807</v>
      </c>
      <c r="R83" s="64">
        <v>0.22286818028049077</v>
      </c>
      <c r="S83" s="64">
        <v>0.22203906943813032</v>
      </c>
      <c r="T83" s="64">
        <v>0.22024174966414731</v>
      </c>
      <c r="U83" s="64">
        <v>0.21753052582421548</v>
      </c>
      <c r="V83" s="64">
        <v>0.21552952448025633</v>
      </c>
      <c r="W83" s="64">
        <v>0.21378342048004204</v>
      </c>
      <c r="X83" s="64">
        <v>0.21159161259267947</v>
      </c>
      <c r="Y83" s="64">
        <v>0.20880159531513773</v>
      </c>
      <c r="Z83" s="64">
        <v>0.20755508455751998</v>
      </c>
      <c r="AA83" s="64">
        <v>0.20612765218193646</v>
      </c>
      <c r="AB83" s="64">
        <v>0.20530239612911091</v>
      </c>
      <c r="AC83" s="64">
        <v>0.20442614001991768</v>
      </c>
      <c r="AD83" s="64">
        <v>0.20244954206096646</v>
      </c>
      <c r="AE83" s="64">
        <v>0.20004081949591943</v>
      </c>
      <c r="AF83" s="64">
        <v>0.19928492451146815</v>
      </c>
      <c r="AG83" s="64">
        <v>0.19834479858235993</v>
      </c>
      <c r="AH83" s="64">
        <v>0.19718528840123609</v>
      </c>
      <c r="AI83" s="64">
        <v>0.19532788599903408</v>
      </c>
      <c r="AJ83" s="64">
        <v>0.19308098550635908</v>
      </c>
      <c r="AK83" s="64">
        <v>0.19172696438949352</v>
      </c>
      <c r="AL83" s="64">
        <v>0.19124077728644864</v>
      </c>
      <c r="AM83" s="64">
        <v>0.19069343001321293</v>
      </c>
      <c r="AN83" s="64">
        <v>0.19018963468006247</v>
      </c>
      <c r="AO83" s="64">
        <v>0.18972571612567402</v>
      </c>
      <c r="AP83" s="64">
        <v>0.18885743153487075</v>
      </c>
      <c r="AQ83" s="64">
        <v>0.18662434280660192</v>
      </c>
      <c r="AR83" s="64">
        <v>0.18405518492300085</v>
      </c>
      <c r="AS83" s="64">
        <v>0.18122832141927056</v>
      </c>
      <c r="AT83" s="64">
        <v>0.18018173748471947</v>
      </c>
      <c r="AU83" s="64">
        <v>0.17866247295572027</v>
      </c>
      <c r="AV83" s="64">
        <v>0.17742383093440955</v>
      </c>
      <c r="AW83" s="64">
        <v>0.17627941669967193</v>
      </c>
      <c r="AX83" s="64">
        <v>0.17402217023760555</v>
      </c>
      <c r="AY83" s="64">
        <v>0.17166810691799309</v>
      </c>
      <c r="AZ83" s="64">
        <v>0.17087921571143333</v>
      </c>
    </row>
    <row r="84" spans="1:52" ht="12" customHeight="1" x14ac:dyDescent="0.45">
      <c r="A84" s="187"/>
      <c r="B84" s="188"/>
      <c r="C84" s="188"/>
      <c r="D84" s="188"/>
      <c r="E84" s="188"/>
      <c r="F84" s="188"/>
      <c r="G84" s="188"/>
      <c r="H84" s="188"/>
      <c r="I84" s="188"/>
      <c r="J84" s="188"/>
      <c r="K84" s="188"/>
      <c r="L84" s="188"/>
      <c r="M84" s="188"/>
      <c r="N84" s="188"/>
      <c r="O84" s="188"/>
      <c r="P84" s="188"/>
      <c r="Q84" s="188"/>
      <c r="R84" s="188"/>
      <c r="S84" s="188"/>
      <c r="T84" s="188"/>
      <c r="U84" s="188"/>
      <c r="V84" s="188"/>
      <c r="W84" s="188"/>
      <c r="X84" s="188"/>
      <c r="Y84" s="188"/>
      <c r="Z84" s="188"/>
      <c r="AA84" s="188"/>
      <c r="AB84" s="188"/>
      <c r="AC84" s="188"/>
      <c r="AD84" s="188"/>
      <c r="AE84" s="188"/>
      <c r="AF84" s="188"/>
      <c r="AG84" s="188"/>
      <c r="AH84" s="188"/>
      <c r="AI84" s="188"/>
      <c r="AJ84" s="188"/>
      <c r="AK84" s="188"/>
      <c r="AL84" s="188"/>
      <c r="AM84" s="188"/>
      <c r="AN84" s="188"/>
      <c r="AO84" s="188"/>
      <c r="AP84" s="188"/>
      <c r="AQ84" s="188"/>
      <c r="AR84" s="188"/>
      <c r="AS84" s="188"/>
      <c r="AT84" s="188"/>
      <c r="AU84" s="188"/>
      <c r="AV84" s="188"/>
      <c r="AW84" s="188"/>
      <c r="AX84" s="188"/>
      <c r="AY84" s="188"/>
      <c r="AZ84" s="188"/>
    </row>
    <row r="85" spans="1:52" ht="12" customHeight="1" x14ac:dyDescent="0.45">
      <c r="A85" s="135" t="s">
        <v>46</v>
      </c>
      <c r="B85" s="66"/>
      <c r="C85" s="66"/>
      <c r="D85" s="66"/>
      <c r="E85" s="66"/>
      <c r="F85" s="66"/>
      <c r="G85" s="66"/>
      <c r="H85" s="66"/>
      <c r="I85" s="66"/>
      <c r="J85" s="66"/>
      <c r="K85" s="66"/>
      <c r="L85" s="66"/>
      <c r="M85" s="66"/>
      <c r="N85" s="66"/>
      <c r="O85" s="66"/>
      <c r="P85" s="66"/>
      <c r="Q85" s="66"/>
      <c r="R85" s="66"/>
      <c r="S85" s="66"/>
      <c r="T85" s="66"/>
      <c r="U85" s="66"/>
      <c r="V85" s="66"/>
      <c r="W85" s="66"/>
      <c r="X85" s="66"/>
      <c r="Y85" s="66"/>
      <c r="Z85" s="66"/>
      <c r="AA85" s="66"/>
      <c r="AB85" s="66"/>
      <c r="AC85" s="66"/>
      <c r="AD85" s="66"/>
      <c r="AE85" s="66"/>
      <c r="AF85" s="66"/>
      <c r="AG85" s="66"/>
      <c r="AH85" s="66"/>
      <c r="AI85" s="66"/>
      <c r="AJ85" s="66"/>
      <c r="AK85" s="66"/>
      <c r="AL85" s="66"/>
      <c r="AM85" s="66"/>
      <c r="AN85" s="66"/>
      <c r="AO85" s="66"/>
      <c r="AP85" s="66"/>
      <c r="AQ85" s="66"/>
      <c r="AR85" s="66"/>
      <c r="AS85" s="66"/>
      <c r="AT85" s="66"/>
      <c r="AU85" s="66"/>
      <c r="AV85" s="66"/>
      <c r="AW85" s="66"/>
      <c r="AX85" s="66"/>
      <c r="AY85" s="66"/>
      <c r="AZ85" s="66"/>
    </row>
    <row r="86" spans="1:52" ht="12" customHeight="1" x14ac:dyDescent="0.45">
      <c r="A86" s="203" t="s">
        <v>178</v>
      </c>
      <c r="B86" s="204">
        <v>124596.00727674304</v>
      </c>
      <c r="C86" s="204">
        <v>123759.4251931553</v>
      </c>
      <c r="D86" s="204">
        <v>124710.97573509978</v>
      </c>
      <c r="E86" s="204">
        <v>128239.91154105042</v>
      </c>
      <c r="F86" s="204">
        <v>127187.16145597427</v>
      </c>
      <c r="G86" s="204">
        <v>128464.98298034165</v>
      </c>
      <c r="H86" s="204">
        <v>126697.9535880051</v>
      </c>
      <c r="I86" s="204">
        <v>128836.98255690832</v>
      </c>
      <c r="J86" s="204">
        <v>125819.90220005672</v>
      </c>
      <c r="K86" s="204">
        <v>112778.27490908658</v>
      </c>
      <c r="L86" s="204">
        <v>119706.27096730986</v>
      </c>
      <c r="M86" s="204">
        <v>118284.15550621781</v>
      </c>
      <c r="N86" s="204">
        <v>116098.39384136171</v>
      </c>
      <c r="O86" s="204">
        <v>116356.42932289703</v>
      </c>
      <c r="P86" s="204">
        <v>118491.81230957987</v>
      </c>
      <c r="Q86" s="204">
        <v>114852.86315562751</v>
      </c>
      <c r="R86" s="204">
        <v>115316.8905253589</v>
      </c>
      <c r="S86" s="204">
        <v>117441.74591999693</v>
      </c>
      <c r="T86" s="204">
        <v>118260.70946996051</v>
      </c>
      <c r="U86" s="204">
        <v>119206.80286563389</v>
      </c>
      <c r="V86" s="204">
        <v>120539.19649844115</v>
      </c>
      <c r="W86" s="204">
        <v>121300.72144412351</v>
      </c>
      <c r="X86" s="204">
        <v>121956.51455446205</v>
      </c>
      <c r="Y86" s="204">
        <v>121856.11962657303</v>
      </c>
      <c r="Z86" s="204">
        <v>122005.77675291619</v>
      </c>
      <c r="AA86" s="204">
        <v>122379.53696742193</v>
      </c>
      <c r="AB86" s="204">
        <v>122834.84479144419</v>
      </c>
      <c r="AC86" s="204">
        <v>122653.67763035973</v>
      </c>
      <c r="AD86" s="204">
        <v>122893.02426564891</v>
      </c>
      <c r="AE86" s="204">
        <v>123425.21970414394</v>
      </c>
      <c r="AF86" s="204">
        <v>122828.54411923137</v>
      </c>
      <c r="AG86" s="204">
        <v>123022.00500448127</v>
      </c>
      <c r="AH86" s="204">
        <v>122852.06236631109</v>
      </c>
      <c r="AI86" s="204">
        <v>122186.50348317511</v>
      </c>
      <c r="AJ86" s="204">
        <v>122290.65085304072</v>
      </c>
      <c r="AK86" s="204">
        <v>121763.61471790593</v>
      </c>
      <c r="AL86" s="204">
        <v>122434.68387539932</v>
      </c>
      <c r="AM86" s="204">
        <v>122481.28762245215</v>
      </c>
      <c r="AN86" s="204">
        <v>122547.88684673648</v>
      </c>
      <c r="AO86" s="204">
        <v>122577.52300479505</v>
      </c>
      <c r="AP86" s="204">
        <v>122631.04254347844</v>
      </c>
      <c r="AQ86" s="204">
        <v>122375.78792055836</v>
      </c>
      <c r="AR86" s="204">
        <v>122385.64758551409</v>
      </c>
      <c r="AS86" s="204">
        <v>121242.21870706885</v>
      </c>
      <c r="AT86" s="204">
        <v>120995.25488787226</v>
      </c>
      <c r="AU86" s="204">
        <v>120945.32578508605</v>
      </c>
      <c r="AV86" s="204">
        <v>120925.91619606834</v>
      </c>
      <c r="AW86" s="204">
        <v>120169.80346466906</v>
      </c>
      <c r="AX86" s="204">
        <v>120106.00237666034</v>
      </c>
      <c r="AY86" s="204">
        <v>120516.52980456222</v>
      </c>
      <c r="AZ86" s="204">
        <v>119919.28247915019</v>
      </c>
    </row>
    <row r="87" spans="1:52" ht="12" customHeight="1" x14ac:dyDescent="0.45">
      <c r="A87" s="205" t="s">
        <v>183</v>
      </c>
      <c r="B87" s="206">
        <v>40109.490557885591</v>
      </c>
      <c r="C87" s="206">
        <v>40619.027353155303</v>
      </c>
      <c r="D87" s="206">
        <v>41744.784575099759</v>
      </c>
      <c r="E87" s="206">
        <v>44121.738581050442</v>
      </c>
      <c r="F87" s="206">
        <v>41848.136675974325</v>
      </c>
      <c r="G87" s="206">
        <v>42013.504308851851</v>
      </c>
      <c r="H87" s="206">
        <v>41169.03478800509</v>
      </c>
      <c r="I87" s="206">
        <v>43008.522116908265</v>
      </c>
      <c r="J87" s="206">
        <v>43121.756520056762</v>
      </c>
      <c r="K87" s="206">
        <v>36877.189349086613</v>
      </c>
      <c r="L87" s="206">
        <v>39201.278190889301</v>
      </c>
      <c r="M87" s="206">
        <v>40011.015785478448</v>
      </c>
      <c r="N87" s="206">
        <v>39565.609294822425</v>
      </c>
      <c r="O87" s="206">
        <v>40863.852068712149</v>
      </c>
      <c r="P87" s="206">
        <v>39619.709227847226</v>
      </c>
      <c r="Q87" s="206">
        <v>39032.359807924506</v>
      </c>
      <c r="R87" s="206">
        <v>39074.21278699184</v>
      </c>
      <c r="S87" s="206">
        <v>39798.48612320939</v>
      </c>
      <c r="T87" s="206">
        <v>39685.0299002959</v>
      </c>
      <c r="U87" s="206">
        <v>39678.093787471938</v>
      </c>
      <c r="V87" s="206">
        <v>40086.217525279426</v>
      </c>
      <c r="W87" s="206">
        <v>40328.911533632971</v>
      </c>
      <c r="X87" s="206">
        <v>40389.324172422705</v>
      </c>
      <c r="Y87" s="206">
        <v>40345.373851370598</v>
      </c>
      <c r="Z87" s="206">
        <v>40440.286030840733</v>
      </c>
      <c r="AA87" s="206">
        <v>40536.390944281258</v>
      </c>
      <c r="AB87" s="206">
        <v>40765.280818253232</v>
      </c>
      <c r="AC87" s="206">
        <v>40777.262956992417</v>
      </c>
      <c r="AD87" s="206">
        <v>40940.943833856996</v>
      </c>
      <c r="AE87" s="206">
        <v>41066.566229256299</v>
      </c>
      <c r="AF87" s="206">
        <v>40943.059512095439</v>
      </c>
      <c r="AG87" s="206">
        <v>41065.169652859964</v>
      </c>
      <c r="AH87" s="206">
        <v>40973.923127397691</v>
      </c>
      <c r="AI87" s="206">
        <v>40936.519957127908</v>
      </c>
      <c r="AJ87" s="206">
        <v>40936.060732863625</v>
      </c>
      <c r="AK87" s="206">
        <v>40878.057128750435</v>
      </c>
      <c r="AL87" s="206">
        <v>41090.182841199676</v>
      </c>
      <c r="AM87" s="206">
        <v>41113.080844386524</v>
      </c>
      <c r="AN87" s="206">
        <v>41191.326217178947</v>
      </c>
      <c r="AO87" s="206">
        <v>41277.285350650032</v>
      </c>
      <c r="AP87" s="206">
        <v>41376.565933205871</v>
      </c>
      <c r="AQ87" s="206">
        <v>41462.882620636366</v>
      </c>
      <c r="AR87" s="206">
        <v>41583.466448174462</v>
      </c>
      <c r="AS87" s="206">
        <v>41513.581984892669</v>
      </c>
      <c r="AT87" s="206">
        <v>41563.955554656655</v>
      </c>
      <c r="AU87" s="206">
        <v>41642.978085094059</v>
      </c>
      <c r="AV87" s="206">
        <v>41768.224390290969</v>
      </c>
      <c r="AW87" s="206">
        <v>41721.034037533311</v>
      </c>
      <c r="AX87" s="206">
        <v>41865.262955344428</v>
      </c>
      <c r="AY87" s="206">
        <v>42020.113607956519</v>
      </c>
      <c r="AZ87" s="206">
        <v>41995.1697757726</v>
      </c>
    </row>
    <row r="88" spans="1:52" ht="12" customHeight="1" x14ac:dyDescent="0.45">
      <c r="A88" s="207" t="s">
        <v>47</v>
      </c>
      <c r="B88" s="70">
        <v>407.51605679374694</v>
      </c>
      <c r="C88" s="70">
        <v>412.11437202108812</v>
      </c>
      <c r="D88" s="70">
        <v>423.16804801523455</v>
      </c>
      <c r="E88" s="70">
        <v>447.49521726020845</v>
      </c>
      <c r="F88" s="70">
        <v>423.62463926780583</v>
      </c>
      <c r="G88" s="70">
        <v>425.70692128324453</v>
      </c>
      <c r="H88" s="70">
        <v>416.8623626290028</v>
      </c>
      <c r="I88" s="70">
        <v>435.40665101938851</v>
      </c>
      <c r="J88" s="70">
        <v>438.40307904892762</v>
      </c>
      <c r="K88" s="70">
        <v>377.3632432657281</v>
      </c>
      <c r="L88" s="70">
        <v>401.63567309246866</v>
      </c>
      <c r="M88" s="70">
        <v>408.53943761053904</v>
      </c>
      <c r="N88" s="70">
        <v>404.15396673656289</v>
      </c>
      <c r="O88" s="70">
        <v>415.25368173245681</v>
      </c>
      <c r="P88" s="70">
        <v>403.08412192327228</v>
      </c>
      <c r="Q88" s="70">
        <v>396.45623529591165</v>
      </c>
      <c r="R88" s="70">
        <v>322.99732158612306</v>
      </c>
      <c r="S88" s="70">
        <v>268.84283294480889</v>
      </c>
      <c r="T88" s="70">
        <v>224.05127476159336</v>
      </c>
      <c r="U88" s="70">
        <v>189.25888685215909</v>
      </c>
      <c r="V88" s="70">
        <v>302.76268200472725</v>
      </c>
      <c r="W88" s="70">
        <v>274.94660208983095</v>
      </c>
      <c r="X88" s="70">
        <v>229.44933656123007</v>
      </c>
      <c r="Y88" s="70">
        <v>214.48560381349824</v>
      </c>
      <c r="Z88" s="70">
        <v>274.72231435948589</v>
      </c>
      <c r="AA88" s="70">
        <v>227.52745069585222</v>
      </c>
      <c r="AB88" s="70">
        <v>242.29591461441964</v>
      </c>
      <c r="AC88" s="70">
        <v>230.71121648031851</v>
      </c>
      <c r="AD88" s="70">
        <v>248.53128382818161</v>
      </c>
      <c r="AE88" s="70">
        <v>226.99558616209629</v>
      </c>
      <c r="AF88" s="70">
        <v>244.54935133543208</v>
      </c>
      <c r="AG88" s="70">
        <v>254.60529430449822</v>
      </c>
      <c r="AH88" s="70">
        <v>267.87787745701831</v>
      </c>
      <c r="AI88" s="70">
        <v>286.77508612351045</v>
      </c>
      <c r="AJ88" s="70">
        <v>293.29600094553842</v>
      </c>
      <c r="AK88" s="70">
        <v>292.94579757642953</v>
      </c>
      <c r="AL88" s="70">
        <v>293.82007517200736</v>
      </c>
      <c r="AM88" s="70">
        <v>295.83934505815114</v>
      </c>
      <c r="AN88" s="70">
        <v>297.73733389144644</v>
      </c>
      <c r="AO88" s="70">
        <v>296.40254681905378</v>
      </c>
      <c r="AP88" s="70">
        <v>298.49673666706877</v>
      </c>
      <c r="AQ88" s="70">
        <v>299.60663784196254</v>
      </c>
      <c r="AR88" s="70">
        <v>301.63408268135947</v>
      </c>
      <c r="AS88" s="70">
        <v>302.8347913694401</v>
      </c>
      <c r="AT88" s="70">
        <v>304.20721320468539</v>
      </c>
      <c r="AU88" s="70">
        <v>305.81576639234436</v>
      </c>
      <c r="AV88" s="70">
        <v>306.38798487160545</v>
      </c>
      <c r="AW88" s="70">
        <v>307.1059836212911</v>
      </c>
      <c r="AX88" s="70">
        <v>309.51970078352196</v>
      </c>
      <c r="AY88" s="70">
        <v>309.40769463682818</v>
      </c>
      <c r="AZ88" s="70">
        <v>309.59995884669274</v>
      </c>
    </row>
    <row r="89" spans="1:52" ht="12" customHeight="1" x14ac:dyDescent="0.45">
      <c r="A89" s="208" t="s">
        <v>48</v>
      </c>
      <c r="B89" s="72">
        <v>1129.8304366466252</v>
      </c>
      <c r="C89" s="72">
        <v>1142.8458394342692</v>
      </c>
      <c r="D89" s="72">
        <v>1175.7828457288811</v>
      </c>
      <c r="E89" s="72">
        <v>1243.2410686158407</v>
      </c>
      <c r="F89" s="72">
        <v>1176.1633483626322</v>
      </c>
      <c r="G89" s="72">
        <v>1182.1749558668921</v>
      </c>
      <c r="H89" s="72">
        <v>1157.8278458407185</v>
      </c>
      <c r="I89" s="72">
        <v>1212.7149207868977</v>
      </c>
      <c r="J89" s="72">
        <v>1218.518635635492</v>
      </c>
      <c r="K89" s="72">
        <v>1052.8640279134602</v>
      </c>
      <c r="L89" s="72">
        <v>1119.5897782984259</v>
      </c>
      <c r="M89" s="72">
        <v>1136.5817310545854</v>
      </c>
      <c r="N89" s="72">
        <v>1125.617071512949</v>
      </c>
      <c r="O89" s="72">
        <v>1156.7219824278739</v>
      </c>
      <c r="P89" s="72">
        <v>1122.0708703915498</v>
      </c>
      <c r="Q89" s="72">
        <v>1102.8652845712563</v>
      </c>
      <c r="R89" s="72">
        <v>1107.4309577434935</v>
      </c>
      <c r="S89" s="72">
        <v>1134.9894964813468</v>
      </c>
      <c r="T89" s="72">
        <v>1151.2886739882845</v>
      </c>
      <c r="U89" s="72">
        <v>1165.496702333658</v>
      </c>
      <c r="V89" s="72">
        <v>1178.441154329355</v>
      </c>
      <c r="W89" s="72">
        <v>1188.2261165366479</v>
      </c>
      <c r="X89" s="72">
        <v>1199.1977965488998</v>
      </c>
      <c r="Y89" s="72">
        <v>1201.5349067918792</v>
      </c>
      <c r="Z89" s="72">
        <v>1204.5651837424434</v>
      </c>
      <c r="AA89" s="72">
        <v>1210.0111454095047</v>
      </c>
      <c r="AB89" s="72">
        <v>1214.9739045411775</v>
      </c>
      <c r="AC89" s="72">
        <v>1213.9289740059926</v>
      </c>
      <c r="AD89" s="72">
        <v>1217.3888980764941</v>
      </c>
      <c r="AE89" s="72">
        <v>1223.5685515968078</v>
      </c>
      <c r="AF89" s="72">
        <v>1217.5338134345639</v>
      </c>
      <c r="AG89" s="72">
        <v>1219.9799734430355</v>
      </c>
      <c r="AH89" s="72">
        <v>1217.2517758775102</v>
      </c>
      <c r="AI89" s="72">
        <v>1213.2619243964114</v>
      </c>
      <c r="AJ89" s="72">
        <v>1213.341262999573</v>
      </c>
      <c r="AK89" s="72">
        <v>1208.3557563785621</v>
      </c>
      <c r="AL89" s="72">
        <v>1214.3083423969817</v>
      </c>
      <c r="AM89" s="72">
        <v>1214.1021115882859</v>
      </c>
      <c r="AN89" s="72">
        <v>1213.3231932651215</v>
      </c>
      <c r="AO89" s="72">
        <v>1211.5800656352933</v>
      </c>
      <c r="AP89" s="72">
        <v>1210.1237230504523</v>
      </c>
      <c r="AQ89" s="72">
        <v>1203.8234487666507</v>
      </c>
      <c r="AR89" s="72">
        <v>1199.9090958755924</v>
      </c>
      <c r="AS89" s="72">
        <v>1184.6796249627591</v>
      </c>
      <c r="AT89" s="72">
        <v>1179.7348842738318</v>
      </c>
      <c r="AU89" s="72">
        <v>1175.9387119790772</v>
      </c>
      <c r="AV89" s="72">
        <v>1172.2022420963858</v>
      </c>
      <c r="AW89" s="72">
        <v>1159.4196398161521</v>
      </c>
      <c r="AX89" s="72">
        <v>1155.8862841000546</v>
      </c>
      <c r="AY89" s="72">
        <v>1157.3152002057043</v>
      </c>
      <c r="AZ89" s="72">
        <v>1145.2588105815848</v>
      </c>
    </row>
    <row r="90" spans="1:52" ht="12" customHeight="1" x14ac:dyDescent="0.45">
      <c r="A90" s="73" t="s">
        <v>49</v>
      </c>
      <c r="B90" s="74">
        <v>87.905275262268106</v>
      </c>
      <c r="C90" s="74">
        <v>85.05909244373629</v>
      </c>
      <c r="D90" s="74">
        <v>86.249769637803695</v>
      </c>
      <c r="E90" s="74">
        <v>107.77010544628789</v>
      </c>
      <c r="F90" s="74">
        <v>114.30094990039437</v>
      </c>
      <c r="G90" s="74">
        <v>117.32418593621475</v>
      </c>
      <c r="H90" s="74">
        <v>112.72672577969428</v>
      </c>
      <c r="I90" s="74">
        <v>123.26596936875075</v>
      </c>
      <c r="J90" s="74">
        <v>135.96389613455062</v>
      </c>
      <c r="K90" s="74">
        <v>83.187155942767205</v>
      </c>
      <c r="L90" s="74">
        <v>85.167674534046526</v>
      </c>
      <c r="M90" s="74">
        <v>97.13623967164898</v>
      </c>
      <c r="N90" s="74">
        <v>99.523760682001097</v>
      </c>
      <c r="O90" s="74">
        <v>93.111483806317239</v>
      </c>
      <c r="P90" s="74">
        <v>90.21361278181125</v>
      </c>
      <c r="Q90" s="74">
        <v>77.980161435974551</v>
      </c>
      <c r="R90" s="74">
        <v>77.597870789687704</v>
      </c>
      <c r="S90" s="74">
        <v>80.254644559706918</v>
      </c>
      <c r="T90" s="74">
        <v>80.137825387626492</v>
      </c>
      <c r="U90" s="74">
        <v>79.158655832072981</v>
      </c>
      <c r="V90" s="74">
        <v>78.059735589347923</v>
      </c>
      <c r="W90" s="74">
        <v>76.939502645874228</v>
      </c>
      <c r="X90" s="74">
        <v>75.860959982438928</v>
      </c>
      <c r="Y90" s="74">
        <v>73.207129161402918</v>
      </c>
      <c r="Z90" s="74">
        <v>71.13354974296216</v>
      </c>
      <c r="AA90" s="74">
        <v>69.470734293918852</v>
      </c>
      <c r="AB90" s="74">
        <v>68.10100030299354</v>
      </c>
      <c r="AC90" s="74">
        <v>65.456538249387663</v>
      </c>
      <c r="AD90" s="74">
        <v>63.488776191256228</v>
      </c>
      <c r="AE90" s="74">
        <v>63.70166820852927</v>
      </c>
      <c r="AF90" s="74">
        <v>61.694641432127547</v>
      </c>
      <c r="AG90" s="74">
        <v>58.772960924619611</v>
      </c>
      <c r="AH90" s="74">
        <v>55.610826469050558</v>
      </c>
      <c r="AI90" s="74">
        <v>52.407405714933482</v>
      </c>
      <c r="AJ90" s="74">
        <v>50.597916413768814</v>
      </c>
      <c r="AK90" s="74">
        <v>47.323038213407479</v>
      </c>
      <c r="AL90" s="74">
        <v>47.467526512079907</v>
      </c>
      <c r="AM90" s="74">
        <v>46.23787911136786</v>
      </c>
      <c r="AN90" s="74">
        <v>45.027697926717011</v>
      </c>
      <c r="AO90" s="74">
        <v>44.225312896896796</v>
      </c>
      <c r="AP90" s="74">
        <v>43.506788834430587</v>
      </c>
      <c r="AQ90" s="74">
        <v>41.567420569162579</v>
      </c>
      <c r="AR90" s="74">
        <v>39.770258107230639</v>
      </c>
      <c r="AS90" s="74">
        <v>37.12806273257727</v>
      </c>
      <c r="AT90" s="74">
        <v>35.44263096582349</v>
      </c>
      <c r="AU90" s="74">
        <v>34.031819622866713</v>
      </c>
      <c r="AV90" s="74">
        <v>32.946528192489367</v>
      </c>
      <c r="AW90" s="74">
        <v>31.256974322361739</v>
      </c>
      <c r="AX90" s="74">
        <v>30.015566427082621</v>
      </c>
      <c r="AY90" s="74">
        <v>29.840809839159967</v>
      </c>
      <c r="AZ90" s="74">
        <v>28.890185124299649</v>
      </c>
    </row>
    <row r="91" spans="1:52" ht="12" customHeight="1" x14ac:dyDescent="0.45">
      <c r="A91" s="73" t="s">
        <v>50</v>
      </c>
      <c r="B91" s="74">
        <v>345.37698605855968</v>
      </c>
      <c r="C91" s="74">
        <v>346.75878436055598</v>
      </c>
      <c r="D91" s="74">
        <v>358.37590680633195</v>
      </c>
      <c r="E91" s="74">
        <v>380.66491599099027</v>
      </c>
      <c r="F91" s="74">
        <v>361.42076180399926</v>
      </c>
      <c r="G91" s="74">
        <v>363.5992041048969</v>
      </c>
      <c r="H91" s="74">
        <v>353.83457723712127</v>
      </c>
      <c r="I91" s="74">
        <v>377.24808010547525</v>
      </c>
      <c r="J91" s="74">
        <v>376.54137134346843</v>
      </c>
      <c r="K91" s="74">
        <v>307.91290389990138</v>
      </c>
      <c r="L91" s="74">
        <v>331.15513787927415</v>
      </c>
      <c r="M91" s="74">
        <v>331.25056245449042</v>
      </c>
      <c r="N91" s="74">
        <v>330.18943681768434</v>
      </c>
      <c r="O91" s="74">
        <v>359.00808909600255</v>
      </c>
      <c r="P91" s="74">
        <v>347.31199333215972</v>
      </c>
      <c r="Q91" s="74">
        <v>340.04577263852468</v>
      </c>
      <c r="R91" s="74">
        <v>341.58865594575502</v>
      </c>
      <c r="S91" s="74">
        <v>349.25726907314532</v>
      </c>
      <c r="T91" s="74">
        <v>353.27142686269184</v>
      </c>
      <c r="U91" s="74">
        <v>356.52865380485349</v>
      </c>
      <c r="V91" s="74">
        <v>359.18001440972421</v>
      </c>
      <c r="W91" s="74">
        <v>358.84599568346084</v>
      </c>
      <c r="X91" s="74">
        <v>358.49567304424426</v>
      </c>
      <c r="Y91" s="74">
        <v>351.39025528359821</v>
      </c>
      <c r="Z91" s="74">
        <v>347.35450297315327</v>
      </c>
      <c r="AA91" s="74">
        <v>345.21629812854565</v>
      </c>
      <c r="AB91" s="74">
        <v>341.48258065437574</v>
      </c>
      <c r="AC91" s="74">
        <v>330.97081957080468</v>
      </c>
      <c r="AD91" s="74">
        <v>326.96190683864086</v>
      </c>
      <c r="AE91" s="74">
        <v>326.01999904203649</v>
      </c>
      <c r="AF91" s="74">
        <v>313.08793399965845</v>
      </c>
      <c r="AG91" s="74">
        <v>310.22696603525378</v>
      </c>
      <c r="AH91" s="74">
        <v>302.16322294124785</v>
      </c>
      <c r="AI91" s="74">
        <v>292.42792356662858</v>
      </c>
      <c r="AJ91" s="74">
        <v>288.74582693520995</v>
      </c>
      <c r="AK91" s="74">
        <v>280.9100644625733</v>
      </c>
      <c r="AL91" s="74">
        <v>281.49079352753557</v>
      </c>
      <c r="AM91" s="74">
        <v>276.87001434635567</v>
      </c>
      <c r="AN91" s="74">
        <v>271.64313202817692</v>
      </c>
      <c r="AO91" s="74">
        <v>266.22670793485941</v>
      </c>
      <c r="AP91" s="74">
        <v>261.03762723623652</v>
      </c>
      <c r="AQ91" s="74">
        <v>252.56750567670397</v>
      </c>
      <c r="AR91" s="74">
        <v>246.11872633375958</v>
      </c>
      <c r="AS91" s="74">
        <v>233.02406758185521</v>
      </c>
      <c r="AT91" s="74">
        <v>227.28625762673093</v>
      </c>
      <c r="AU91" s="74">
        <v>223.08786288274686</v>
      </c>
      <c r="AV91" s="74">
        <v>217.97095303642419</v>
      </c>
      <c r="AW91" s="74">
        <v>208.31698226827939</v>
      </c>
      <c r="AX91" s="74">
        <v>204.46137772699294</v>
      </c>
      <c r="AY91" s="74">
        <v>203.36839567875234</v>
      </c>
      <c r="AZ91" s="74">
        <v>196.26590260662044</v>
      </c>
    </row>
    <row r="92" spans="1:52" ht="12" customHeight="1" x14ac:dyDescent="0.45">
      <c r="A92" s="73" t="s">
        <v>34</v>
      </c>
      <c r="B92" s="74">
        <v>0</v>
      </c>
      <c r="C92" s="74">
        <v>0</v>
      </c>
      <c r="D92" s="74">
        <v>0</v>
      </c>
      <c r="E92" s="74">
        <v>0</v>
      </c>
      <c r="F92" s="74">
        <v>0</v>
      </c>
      <c r="G92" s="74">
        <v>0</v>
      </c>
      <c r="H92" s="74">
        <v>0</v>
      </c>
      <c r="I92" s="74">
        <v>0</v>
      </c>
      <c r="J92" s="74">
        <v>0</v>
      </c>
      <c r="K92" s="74">
        <v>0</v>
      </c>
      <c r="L92" s="74">
        <v>9.1663219454420602E-2</v>
      </c>
      <c r="M92" s="74">
        <v>9.8648421705469128E-2</v>
      </c>
      <c r="N92" s="74">
        <v>9.4903193494261906E-2</v>
      </c>
      <c r="O92" s="74">
        <v>0.10155715141006427</v>
      </c>
      <c r="P92" s="74">
        <v>0.11043224374887936</v>
      </c>
      <c r="Q92" s="74">
        <v>0.11517265665636768</v>
      </c>
      <c r="R92" s="74">
        <v>0.10961046060441772</v>
      </c>
      <c r="S92" s="74">
        <v>0.12464497149230069</v>
      </c>
      <c r="T92" s="74">
        <v>0.1329249314192287</v>
      </c>
      <c r="U92" s="74">
        <v>0.15261686874537689</v>
      </c>
      <c r="V92" s="74">
        <v>0.19147261439162894</v>
      </c>
      <c r="W92" s="74">
        <v>0.23142939788443873</v>
      </c>
      <c r="X92" s="74">
        <v>0.40011886133911045</v>
      </c>
      <c r="Y92" s="74">
        <v>0.50528403392192323</v>
      </c>
      <c r="Z92" s="74">
        <v>0.99371393876398928</v>
      </c>
      <c r="AA92" s="74">
        <v>1.2758286066819047</v>
      </c>
      <c r="AB92" s="74">
        <v>1.5609425773528449</v>
      </c>
      <c r="AC92" s="74">
        <v>1.6659941099798323</v>
      </c>
      <c r="AD92" s="74">
        <v>1.7302603785612336</v>
      </c>
      <c r="AE92" s="74">
        <v>1.7618435941479584</v>
      </c>
      <c r="AF92" s="74">
        <v>1.8409825966166702</v>
      </c>
      <c r="AG92" s="74">
        <v>2.0833066361247314</v>
      </c>
      <c r="AH92" s="74">
        <v>2.5102574202507344</v>
      </c>
      <c r="AI92" s="74">
        <v>2.5766522957002325</v>
      </c>
      <c r="AJ92" s="74">
        <v>2.775549014925589</v>
      </c>
      <c r="AK92" s="74">
        <v>2.8281856195007649</v>
      </c>
      <c r="AL92" s="74">
        <v>2.8374140283434404</v>
      </c>
      <c r="AM92" s="74">
        <v>2.8665919307007881</v>
      </c>
      <c r="AN92" s="74">
        <v>2.8974899094101993</v>
      </c>
      <c r="AO92" s="74">
        <v>2.9147004161828045</v>
      </c>
      <c r="AP92" s="74">
        <v>2.9165061490059725</v>
      </c>
      <c r="AQ92" s="74">
        <v>2.9317539244695747</v>
      </c>
      <c r="AR92" s="74">
        <v>2.9291542892990563</v>
      </c>
      <c r="AS92" s="74">
        <v>2.9259836148773015</v>
      </c>
      <c r="AT92" s="74">
        <v>2.8237469260255175</v>
      </c>
      <c r="AU92" s="74">
        <v>2.767184564425039</v>
      </c>
      <c r="AV92" s="74">
        <v>2.7061942957512723</v>
      </c>
      <c r="AW92" s="74">
        <v>2.6961989756049292</v>
      </c>
      <c r="AX92" s="74">
        <v>2.6951359948781288</v>
      </c>
      <c r="AY92" s="74">
        <v>2.7080905370898365</v>
      </c>
      <c r="AZ92" s="74">
        <v>2.7138369923196164</v>
      </c>
    </row>
    <row r="93" spans="1:52" ht="12" customHeight="1" x14ac:dyDescent="0.45">
      <c r="A93" s="75" t="s">
        <v>36</v>
      </c>
      <c r="B93" s="76">
        <v>696.54817532579773</v>
      </c>
      <c r="C93" s="76">
        <v>711.02796262997731</v>
      </c>
      <c r="D93" s="76">
        <v>731.15716928474546</v>
      </c>
      <c r="E93" s="76">
        <v>754.80604717856249</v>
      </c>
      <c r="F93" s="76">
        <v>700.44163665823839</v>
      </c>
      <c r="G93" s="76">
        <v>701.25156582578052</v>
      </c>
      <c r="H93" s="76">
        <v>691.26654282390314</v>
      </c>
      <c r="I93" s="76">
        <v>712.20087131267144</v>
      </c>
      <c r="J93" s="76">
        <v>706.01336815747288</v>
      </c>
      <c r="K93" s="76">
        <v>661.76396807079175</v>
      </c>
      <c r="L93" s="76">
        <v>703.17530266565109</v>
      </c>
      <c r="M93" s="76">
        <v>708.09628050674041</v>
      </c>
      <c r="N93" s="76">
        <v>695.808970819769</v>
      </c>
      <c r="O93" s="76">
        <v>704.50085237414362</v>
      </c>
      <c r="P93" s="76">
        <v>684.43483203382993</v>
      </c>
      <c r="Q93" s="76">
        <v>684.72417784010077</v>
      </c>
      <c r="R93" s="76">
        <v>688.13482054744634</v>
      </c>
      <c r="S93" s="76">
        <v>705.35293787700186</v>
      </c>
      <c r="T93" s="76">
        <v>717.74649680654716</v>
      </c>
      <c r="U93" s="76">
        <v>729.65677582798594</v>
      </c>
      <c r="V93" s="76">
        <v>741.00993171589084</v>
      </c>
      <c r="W93" s="76">
        <v>752.20918880942861</v>
      </c>
      <c r="X93" s="76">
        <v>764.44104466087742</v>
      </c>
      <c r="Y93" s="76">
        <v>776.43223831295586</v>
      </c>
      <c r="Z93" s="76">
        <v>785.08341708756404</v>
      </c>
      <c r="AA93" s="76">
        <v>794.04828438035815</v>
      </c>
      <c r="AB93" s="76">
        <v>803.82938100645515</v>
      </c>
      <c r="AC93" s="76">
        <v>815.83562207582077</v>
      </c>
      <c r="AD93" s="76">
        <v>825.20795466803531</v>
      </c>
      <c r="AE93" s="76">
        <v>832.08504075209396</v>
      </c>
      <c r="AF93" s="76">
        <v>840.91025540616101</v>
      </c>
      <c r="AG93" s="76">
        <v>848.89673984703779</v>
      </c>
      <c r="AH93" s="76">
        <v>856.96746904696113</v>
      </c>
      <c r="AI93" s="76">
        <v>865.84994281914908</v>
      </c>
      <c r="AJ93" s="76">
        <v>871.22197063566841</v>
      </c>
      <c r="AK93" s="76">
        <v>877.29446808308046</v>
      </c>
      <c r="AL93" s="76">
        <v>882.51260832902278</v>
      </c>
      <c r="AM93" s="76">
        <v>888.12762619986165</v>
      </c>
      <c r="AN93" s="76">
        <v>893.75487340081725</v>
      </c>
      <c r="AO93" s="76">
        <v>898.21334438735494</v>
      </c>
      <c r="AP93" s="76">
        <v>902.66280083077947</v>
      </c>
      <c r="AQ93" s="76">
        <v>906.75676859631471</v>
      </c>
      <c r="AR93" s="76">
        <v>911.09095714530304</v>
      </c>
      <c r="AS93" s="76">
        <v>911.60151103344947</v>
      </c>
      <c r="AT93" s="76">
        <v>914.18224875525163</v>
      </c>
      <c r="AU93" s="76">
        <v>916.05184490903855</v>
      </c>
      <c r="AV93" s="76">
        <v>918.5785665717209</v>
      </c>
      <c r="AW93" s="76">
        <v>917.14948424990587</v>
      </c>
      <c r="AX93" s="76">
        <v>918.7142039511009</v>
      </c>
      <c r="AY93" s="76">
        <v>921.39790415070229</v>
      </c>
      <c r="AZ93" s="76">
        <v>917.38888585834502</v>
      </c>
    </row>
    <row r="94" spans="1:52" ht="12" customHeight="1" x14ac:dyDescent="0.45">
      <c r="A94" s="209" t="s">
        <v>51</v>
      </c>
      <c r="B94" s="78">
        <v>1910.4020785953651</v>
      </c>
      <c r="C94" s="78">
        <v>1891.5843412242361</v>
      </c>
      <c r="D94" s="78">
        <v>1985.1555700739864</v>
      </c>
      <c r="E94" s="78">
        <v>2077.2865871705735</v>
      </c>
      <c r="F94" s="78">
        <v>1992.2770597588053</v>
      </c>
      <c r="G94" s="78">
        <v>2014.8537816736218</v>
      </c>
      <c r="H94" s="78">
        <v>1998.2396691565903</v>
      </c>
      <c r="I94" s="78">
        <v>2118.1126659173124</v>
      </c>
      <c r="J94" s="78">
        <v>2142.3988990033122</v>
      </c>
      <c r="K94" s="78">
        <v>1821.6844837428666</v>
      </c>
      <c r="L94" s="78">
        <v>1962.6702202442782</v>
      </c>
      <c r="M94" s="78">
        <v>1957.6003529561681</v>
      </c>
      <c r="N94" s="78">
        <v>1972.888770652283</v>
      </c>
      <c r="O94" s="78">
        <v>2042.9098279927828</v>
      </c>
      <c r="P94" s="78">
        <v>1978.3621464830353</v>
      </c>
      <c r="Q94" s="78">
        <v>1984.1367636864582</v>
      </c>
      <c r="R94" s="78">
        <v>2001.7450918161258</v>
      </c>
      <c r="S94" s="78">
        <v>2037.6255261264562</v>
      </c>
      <c r="T94" s="78">
        <v>2063.7492591107048</v>
      </c>
      <c r="U94" s="78">
        <v>2088.4812269174254</v>
      </c>
      <c r="V94" s="78">
        <v>2111.0517094514862</v>
      </c>
      <c r="W94" s="78">
        <v>2123.4929058949542</v>
      </c>
      <c r="X94" s="78">
        <v>2137.8990783569202</v>
      </c>
      <c r="Y94" s="78">
        <v>2132.6641845540676</v>
      </c>
      <c r="Z94" s="78">
        <v>2134.7178096317289</v>
      </c>
      <c r="AA94" s="78">
        <v>2136.7246938706148</v>
      </c>
      <c r="AB94" s="78">
        <v>2136.4995095564695</v>
      </c>
      <c r="AC94" s="78">
        <v>2119.090907094921</v>
      </c>
      <c r="AD94" s="78">
        <v>2117.0599169349293</v>
      </c>
      <c r="AE94" s="78">
        <v>2126.7553770954191</v>
      </c>
      <c r="AF94" s="78">
        <v>2098.904708029555</v>
      </c>
      <c r="AG94" s="78">
        <v>2100.3692709716975</v>
      </c>
      <c r="AH94" s="78">
        <v>2084.7648211828291</v>
      </c>
      <c r="AI94" s="78">
        <v>2068.6625869525869</v>
      </c>
      <c r="AJ94" s="78">
        <v>2063.1761455902761</v>
      </c>
      <c r="AK94" s="78">
        <v>2043.8470929342579</v>
      </c>
      <c r="AL94" s="78">
        <v>2054.2023046406671</v>
      </c>
      <c r="AM94" s="78">
        <v>2048.1454775353923</v>
      </c>
      <c r="AN94" s="78">
        <v>2042.8002503793621</v>
      </c>
      <c r="AO94" s="78">
        <v>2036.4409898612075</v>
      </c>
      <c r="AP94" s="78">
        <v>2031.7733090956301</v>
      </c>
      <c r="AQ94" s="78">
        <v>2018.6896620477378</v>
      </c>
      <c r="AR94" s="78">
        <v>2012.6286636813618</v>
      </c>
      <c r="AS94" s="78">
        <v>1985.6707390982567</v>
      </c>
      <c r="AT94" s="78">
        <v>1984.6449354228139</v>
      </c>
      <c r="AU94" s="78">
        <v>1980.4243814652148</v>
      </c>
      <c r="AV94" s="78">
        <v>1977.9458290298226</v>
      </c>
      <c r="AW94" s="78">
        <v>1965.1104876355423</v>
      </c>
      <c r="AX94" s="78">
        <v>1967.0138748434265</v>
      </c>
      <c r="AY94" s="78">
        <v>1976.8535884528756</v>
      </c>
      <c r="AZ94" s="78">
        <v>1970.874247708223</v>
      </c>
    </row>
    <row r="95" spans="1:52" ht="12" customHeight="1" x14ac:dyDescent="0.45">
      <c r="A95" s="209" t="s">
        <v>52</v>
      </c>
      <c r="B95" s="78">
        <v>431.1610419341265</v>
      </c>
      <c r="C95" s="78">
        <v>437.6484743467164</v>
      </c>
      <c r="D95" s="78">
        <v>448.76910352652339</v>
      </c>
      <c r="E95" s="78">
        <v>474.19207944019502</v>
      </c>
      <c r="F95" s="78">
        <v>448.65742346485479</v>
      </c>
      <c r="G95" s="78">
        <v>450.8547266960212</v>
      </c>
      <c r="H95" s="78">
        <v>438.21721762255402</v>
      </c>
      <c r="I95" s="78">
        <v>457.47937074619995</v>
      </c>
      <c r="J95" s="78">
        <v>459.92104155981559</v>
      </c>
      <c r="K95" s="78">
        <v>397.69195408931637</v>
      </c>
      <c r="L95" s="78">
        <v>427.44938563348359</v>
      </c>
      <c r="M95" s="78">
        <v>431.92272452243327</v>
      </c>
      <c r="N95" s="78">
        <v>428.71404456818118</v>
      </c>
      <c r="O95" s="78">
        <v>439.68362839880865</v>
      </c>
      <c r="P95" s="78">
        <v>427.37144665601892</v>
      </c>
      <c r="Q95" s="78">
        <v>422.37577132129729</v>
      </c>
      <c r="R95" s="78">
        <v>424.1817361442944</v>
      </c>
      <c r="S95" s="78">
        <v>432.94723424239669</v>
      </c>
      <c r="T95" s="78">
        <v>438.91957734828583</v>
      </c>
      <c r="U95" s="78">
        <v>444.34241515516385</v>
      </c>
      <c r="V95" s="78">
        <v>446.97009463844506</v>
      </c>
      <c r="W95" s="78">
        <v>449.59272751193083</v>
      </c>
      <c r="X95" s="78">
        <v>451.53560327427732</v>
      </c>
      <c r="Y95" s="78">
        <v>449.11239646573711</v>
      </c>
      <c r="Z95" s="78">
        <v>448.40363111466968</v>
      </c>
      <c r="AA95" s="78">
        <v>446.8341989001724</v>
      </c>
      <c r="AB95" s="78">
        <v>449.45023970260445</v>
      </c>
      <c r="AC95" s="78">
        <v>446.67279879428031</v>
      </c>
      <c r="AD95" s="78">
        <v>446.06420028996672</v>
      </c>
      <c r="AE95" s="78">
        <v>446.22229352727516</v>
      </c>
      <c r="AF95" s="78">
        <v>442.36262759953377</v>
      </c>
      <c r="AG95" s="78">
        <v>440.90845668419666</v>
      </c>
      <c r="AH95" s="78">
        <v>438.63590872666168</v>
      </c>
      <c r="AI95" s="78">
        <v>435.16523991232037</v>
      </c>
      <c r="AJ95" s="78">
        <v>434.32793984569315</v>
      </c>
      <c r="AK95" s="78">
        <v>433.31798500539099</v>
      </c>
      <c r="AL95" s="78">
        <v>434.52193866624958</v>
      </c>
      <c r="AM95" s="78">
        <v>433.99616089555235</v>
      </c>
      <c r="AN95" s="78">
        <v>435.01464194766089</v>
      </c>
      <c r="AO95" s="78">
        <v>436.35446172963105</v>
      </c>
      <c r="AP95" s="78">
        <v>436.77337894497356</v>
      </c>
      <c r="AQ95" s="78">
        <v>438.01922490887125</v>
      </c>
      <c r="AR95" s="78">
        <v>439.68830507383711</v>
      </c>
      <c r="AS95" s="78">
        <v>440.045311733554</v>
      </c>
      <c r="AT95" s="78">
        <v>441.88986429262116</v>
      </c>
      <c r="AU95" s="78">
        <v>442.94594591975937</v>
      </c>
      <c r="AV95" s="78">
        <v>445.33569776569146</v>
      </c>
      <c r="AW95" s="78">
        <v>446.68974206978919</v>
      </c>
      <c r="AX95" s="78">
        <v>448.57920500707428</v>
      </c>
      <c r="AY95" s="78">
        <v>450.54132133785794</v>
      </c>
      <c r="AZ95" s="78">
        <v>451.76935120052707</v>
      </c>
    </row>
    <row r="96" spans="1:52" ht="12" customHeight="1" x14ac:dyDescent="0.45">
      <c r="A96" s="210" t="s">
        <v>53</v>
      </c>
      <c r="B96" s="80">
        <v>2608.3274900025931</v>
      </c>
      <c r="C96" s="80">
        <v>2590.9043726505638</v>
      </c>
      <c r="D96" s="80">
        <v>2708.4531209222655</v>
      </c>
      <c r="E96" s="80">
        <v>2818.7340913655912</v>
      </c>
      <c r="F96" s="80">
        <v>2713.8145624221165</v>
      </c>
      <c r="G96" s="80">
        <v>2746.6999147691677</v>
      </c>
      <c r="H96" s="80">
        <v>2730.2037433525202</v>
      </c>
      <c r="I96" s="80">
        <v>2908.308822659355</v>
      </c>
      <c r="J96" s="80">
        <v>2953.2827345222531</v>
      </c>
      <c r="K96" s="80">
        <v>2492.4456116635238</v>
      </c>
      <c r="L96" s="80">
        <v>2690.9569312589597</v>
      </c>
      <c r="M96" s="80">
        <v>2680.2439902871574</v>
      </c>
      <c r="N96" s="80">
        <v>2699.0399591367323</v>
      </c>
      <c r="O96" s="80">
        <v>2808.2485269213166</v>
      </c>
      <c r="P96" s="80">
        <v>2717.5062866765165</v>
      </c>
      <c r="Q96" s="80">
        <v>2741.7588617225279</v>
      </c>
      <c r="R96" s="80">
        <v>2760.4005323132433</v>
      </c>
      <c r="S96" s="80">
        <v>2800.9457471906608</v>
      </c>
      <c r="T96" s="80">
        <v>2832.82414504079</v>
      </c>
      <c r="U96" s="80">
        <v>2866.0088604687298</v>
      </c>
      <c r="V96" s="80">
        <v>2884.4879603648924</v>
      </c>
      <c r="W96" s="80">
        <v>2898.4097830172982</v>
      </c>
      <c r="X96" s="80">
        <v>2906.4999569289776</v>
      </c>
      <c r="Y96" s="80">
        <v>2884.2109048278826</v>
      </c>
      <c r="Z96" s="80">
        <v>2878.6449824508591</v>
      </c>
      <c r="AA96" s="80">
        <v>2857.3793858689201</v>
      </c>
      <c r="AB96" s="80">
        <v>2859.3856620180909</v>
      </c>
      <c r="AC96" s="80">
        <v>2821.967656281829</v>
      </c>
      <c r="AD96" s="80">
        <v>2803.527139357047</v>
      </c>
      <c r="AE96" s="80">
        <v>2800.3304233449198</v>
      </c>
      <c r="AF96" s="80">
        <v>2755.8573450169602</v>
      </c>
      <c r="AG96" s="80">
        <v>2734.2715449126808</v>
      </c>
      <c r="AH96" s="80">
        <v>2703.2858961195757</v>
      </c>
      <c r="AI96" s="80">
        <v>2654.7382909003272</v>
      </c>
      <c r="AJ96" s="80">
        <v>2643.9953168157917</v>
      </c>
      <c r="AK96" s="80">
        <v>2624.726665046876</v>
      </c>
      <c r="AL96" s="80">
        <v>2623.9515851505212</v>
      </c>
      <c r="AM96" s="80">
        <v>2608.0028578832621</v>
      </c>
      <c r="AN96" s="80">
        <v>2608.5960823678333</v>
      </c>
      <c r="AO96" s="80">
        <v>2616.4781992739158</v>
      </c>
      <c r="AP96" s="80">
        <v>2615.0868063669777</v>
      </c>
      <c r="AQ96" s="80">
        <v>2621.2311999279359</v>
      </c>
      <c r="AR96" s="80">
        <v>2629.2983500122514</v>
      </c>
      <c r="AS96" s="80">
        <v>2627.2943088641337</v>
      </c>
      <c r="AT96" s="80">
        <v>2640.1654072260903</v>
      </c>
      <c r="AU96" s="80">
        <v>2645.3986943662521</v>
      </c>
      <c r="AV96" s="80">
        <v>2661.1392300847879</v>
      </c>
      <c r="AW96" s="80">
        <v>2669.10571347322</v>
      </c>
      <c r="AX96" s="80">
        <v>2682.0643374688093</v>
      </c>
      <c r="AY96" s="80">
        <v>2696.6832445057926</v>
      </c>
      <c r="AZ96" s="80">
        <v>2704.2323389986659</v>
      </c>
    </row>
    <row r="97" spans="1:52" ht="12" customHeight="1" x14ac:dyDescent="0.45">
      <c r="A97" s="211" t="s">
        <v>184</v>
      </c>
      <c r="B97" s="82">
        <v>23200.485839121433</v>
      </c>
      <c r="C97" s="82">
        <v>23489.053841831832</v>
      </c>
      <c r="D97" s="82">
        <v>24288.712660324625</v>
      </c>
      <c r="E97" s="82">
        <v>25690.878816479253</v>
      </c>
      <c r="F97" s="82">
        <v>24322.014611919691</v>
      </c>
      <c r="G97" s="82">
        <v>24227.486232021362</v>
      </c>
      <c r="H97" s="82">
        <v>23757.374936828863</v>
      </c>
      <c r="I97" s="82">
        <v>24862.856644303745</v>
      </c>
      <c r="J97" s="82">
        <v>24733.647429293665</v>
      </c>
      <c r="K97" s="82">
        <v>21247.970152084661</v>
      </c>
      <c r="L97" s="82">
        <v>22295.26251407067</v>
      </c>
      <c r="M97" s="82">
        <v>22938.30283216506</v>
      </c>
      <c r="N97" s="82">
        <v>22770.10862356699</v>
      </c>
      <c r="O97" s="82">
        <v>23647.434374327138</v>
      </c>
      <c r="P97" s="82">
        <v>22752.300071811518</v>
      </c>
      <c r="Q97" s="82">
        <v>22360.425058204815</v>
      </c>
      <c r="R97" s="82">
        <v>22430.470766129711</v>
      </c>
      <c r="S97" s="82">
        <v>22866.419547744266</v>
      </c>
      <c r="T97" s="82">
        <v>22657.491555001587</v>
      </c>
      <c r="U97" s="82">
        <v>22561.092939131333</v>
      </c>
      <c r="V97" s="82">
        <v>22706.177091234673</v>
      </c>
      <c r="W97" s="82">
        <v>22852.665458319403</v>
      </c>
      <c r="X97" s="82">
        <v>22861.307787280955</v>
      </c>
      <c r="Y97" s="82">
        <v>22840.206612074973</v>
      </c>
      <c r="Z97" s="82">
        <v>22856.676103169695</v>
      </c>
      <c r="AA97" s="82">
        <v>22962.44138347813</v>
      </c>
      <c r="AB97" s="82">
        <v>23098.567572881871</v>
      </c>
      <c r="AC97" s="82">
        <v>23142.867217300143</v>
      </c>
      <c r="AD97" s="82">
        <v>23248.995779870394</v>
      </c>
      <c r="AE97" s="82">
        <v>23330.555240813275</v>
      </c>
      <c r="AF97" s="82">
        <v>23275.340896149977</v>
      </c>
      <c r="AG97" s="82">
        <v>23362.08418460852</v>
      </c>
      <c r="AH97" s="82">
        <v>23311.944994701818</v>
      </c>
      <c r="AI97" s="82">
        <v>23323.250753413737</v>
      </c>
      <c r="AJ97" s="82">
        <v>23327.438544472105</v>
      </c>
      <c r="AK97" s="82">
        <v>23319.175044889162</v>
      </c>
      <c r="AL97" s="82">
        <v>23452.542438403503</v>
      </c>
      <c r="AM97" s="82">
        <v>23481.429960724639</v>
      </c>
      <c r="AN97" s="82">
        <v>23539.153894840918</v>
      </c>
      <c r="AO97" s="82">
        <v>23606.310161526177</v>
      </c>
      <c r="AP97" s="82">
        <v>23689.423701698972</v>
      </c>
      <c r="AQ97" s="82">
        <v>23780.760551882544</v>
      </c>
      <c r="AR97" s="82">
        <v>23887.251645179396</v>
      </c>
      <c r="AS97" s="82">
        <v>23919.633584532843</v>
      </c>
      <c r="AT97" s="82">
        <v>23983.866720835376</v>
      </c>
      <c r="AU97" s="82">
        <v>24060.28162068834</v>
      </c>
      <c r="AV97" s="82">
        <v>24165.445161546475</v>
      </c>
      <c r="AW97" s="82">
        <v>24196.254496818503</v>
      </c>
      <c r="AX97" s="82">
        <v>24315.478873060867</v>
      </c>
      <c r="AY97" s="82">
        <v>24424.167306914595</v>
      </c>
      <c r="AZ97" s="82">
        <v>24467.378296309369</v>
      </c>
    </row>
    <row r="98" spans="1:52" ht="12" customHeight="1" x14ac:dyDescent="0.45">
      <c r="A98" s="87" t="s">
        <v>20</v>
      </c>
      <c r="B98" s="88">
        <v>2173.6413365136264</v>
      </c>
      <c r="C98" s="88">
        <v>2526.7803082876512</v>
      </c>
      <c r="D98" s="88">
        <v>2742.4354413321043</v>
      </c>
      <c r="E98" s="88">
        <v>2577.1760046897925</v>
      </c>
      <c r="F98" s="88">
        <v>2610.8863999571795</v>
      </c>
      <c r="G98" s="88">
        <v>2341.0827273326286</v>
      </c>
      <c r="H98" s="88">
        <v>2262.4078539338411</v>
      </c>
      <c r="I98" s="88">
        <v>2115.9314808051454</v>
      </c>
      <c r="J98" s="88">
        <v>2572.9161746530453</v>
      </c>
      <c r="K98" s="88">
        <v>2151.6082292366223</v>
      </c>
      <c r="L98" s="88">
        <v>2246.8785684550926</v>
      </c>
      <c r="M98" s="88">
        <v>2246.5532844291552</v>
      </c>
      <c r="N98" s="88">
        <v>2271.2656706851553</v>
      </c>
      <c r="O98" s="88">
        <v>2474.5567085117095</v>
      </c>
      <c r="P98" s="88">
        <v>2522.6514727327808</v>
      </c>
      <c r="Q98" s="88">
        <v>2791.0344412933218</v>
      </c>
      <c r="R98" s="88">
        <v>2754.2264722050963</v>
      </c>
      <c r="S98" s="88">
        <v>2867.8053348906074</v>
      </c>
      <c r="T98" s="88">
        <v>2761.0854112738075</v>
      </c>
      <c r="U98" s="88">
        <v>2709.5117999316813</v>
      </c>
      <c r="V98" s="88">
        <v>2676.7693439971467</v>
      </c>
      <c r="W98" s="88">
        <v>2642.6889057377171</v>
      </c>
      <c r="X98" s="88">
        <v>2505.6730911906475</v>
      </c>
      <c r="Y98" s="88">
        <v>2339.5847407655779</v>
      </c>
      <c r="Z98" s="88">
        <v>2224.1167924055076</v>
      </c>
      <c r="AA98" s="88">
        <v>2193.6233340998824</v>
      </c>
      <c r="AB98" s="88">
        <v>2146.3817758284094</v>
      </c>
      <c r="AC98" s="88">
        <v>2079.3376485344966</v>
      </c>
      <c r="AD98" s="88">
        <v>1997.074285236353</v>
      </c>
      <c r="AE98" s="88">
        <v>1994.2200922409625</v>
      </c>
      <c r="AF98" s="88">
        <v>1901.5926943637492</v>
      </c>
      <c r="AG98" s="88">
        <v>1792.5855852994553</v>
      </c>
      <c r="AH98" s="88">
        <v>1648.820609217428</v>
      </c>
      <c r="AI98" s="88">
        <v>1416.871112826482</v>
      </c>
      <c r="AJ98" s="88">
        <v>1341.5274554393982</v>
      </c>
      <c r="AK98" s="88">
        <v>1260.996916725747</v>
      </c>
      <c r="AL98" s="88">
        <v>1256.3441757296725</v>
      </c>
      <c r="AM98" s="88">
        <v>1207.7578097133451</v>
      </c>
      <c r="AN98" s="88">
        <v>1122.9756467263085</v>
      </c>
      <c r="AO98" s="88">
        <v>1059.507390276076</v>
      </c>
      <c r="AP98" s="88">
        <v>999.01170291233052</v>
      </c>
      <c r="AQ98" s="88">
        <v>923.99161119563882</v>
      </c>
      <c r="AR98" s="88">
        <v>824.75511347546035</v>
      </c>
      <c r="AS98" s="88">
        <v>751.8578237071996</v>
      </c>
      <c r="AT98" s="88">
        <v>704.10208417434706</v>
      </c>
      <c r="AU98" s="88">
        <v>660.80720856491678</v>
      </c>
      <c r="AV98" s="88">
        <v>604.13772214721735</v>
      </c>
      <c r="AW98" s="88">
        <v>536.70712700908825</v>
      </c>
      <c r="AX98" s="88">
        <v>396.08830211939016</v>
      </c>
      <c r="AY98" s="88">
        <v>375.56003246045185</v>
      </c>
      <c r="AZ98" s="88">
        <v>335.14960149465685</v>
      </c>
    </row>
    <row r="99" spans="1:52" ht="12" customHeight="1" x14ac:dyDescent="0.45">
      <c r="A99" s="87" t="s">
        <v>24</v>
      </c>
      <c r="B99" s="88">
        <v>2711.191528159633</v>
      </c>
      <c r="C99" s="88">
        <v>2976.7610723355406</v>
      </c>
      <c r="D99" s="88">
        <v>3235.4695089781185</v>
      </c>
      <c r="E99" s="88">
        <v>3868.5273613158893</v>
      </c>
      <c r="F99" s="88">
        <v>3458.8241497012068</v>
      </c>
      <c r="G99" s="88">
        <v>3078.1277175322639</v>
      </c>
      <c r="H99" s="88">
        <v>3483.3034973698755</v>
      </c>
      <c r="I99" s="88">
        <v>4167.0683424019844</v>
      </c>
      <c r="J99" s="88">
        <v>3687.7466296473372</v>
      </c>
      <c r="K99" s="88">
        <v>3243.3627131929034</v>
      </c>
      <c r="L99" s="88">
        <v>3299.2846732322769</v>
      </c>
      <c r="M99" s="88">
        <v>3022.5187149360818</v>
      </c>
      <c r="N99" s="88">
        <v>3011.1949134798906</v>
      </c>
      <c r="O99" s="88">
        <v>2950.1579044445007</v>
      </c>
      <c r="P99" s="88">
        <v>2950.9965635021508</v>
      </c>
      <c r="Q99" s="88">
        <v>2905.352316281293</v>
      </c>
      <c r="R99" s="88">
        <v>2960.5720489234741</v>
      </c>
      <c r="S99" s="88">
        <v>2943.2971754061768</v>
      </c>
      <c r="T99" s="88">
        <v>2880.8911228246384</v>
      </c>
      <c r="U99" s="88">
        <v>2865.1739689081214</v>
      </c>
      <c r="V99" s="88">
        <v>2873.9434699662124</v>
      </c>
      <c r="W99" s="88">
        <v>2868.0986680018727</v>
      </c>
      <c r="X99" s="88">
        <v>2837.0941324840255</v>
      </c>
      <c r="Y99" s="88">
        <v>2771.6083542648198</v>
      </c>
      <c r="Z99" s="88">
        <v>2737.0673047069527</v>
      </c>
      <c r="AA99" s="88">
        <v>2745.1991530093978</v>
      </c>
      <c r="AB99" s="88">
        <v>2739.4052759578549</v>
      </c>
      <c r="AC99" s="88">
        <v>2650.7409743822177</v>
      </c>
      <c r="AD99" s="88">
        <v>2628.2509561949128</v>
      </c>
      <c r="AE99" s="88">
        <v>2587.8766572716045</v>
      </c>
      <c r="AF99" s="88">
        <v>2459.4604104965956</v>
      </c>
      <c r="AG99" s="88">
        <v>2437.2951183597456</v>
      </c>
      <c r="AH99" s="88">
        <v>2348.0871757304699</v>
      </c>
      <c r="AI99" s="88">
        <v>2268.6179159847657</v>
      </c>
      <c r="AJ99" s="88">
        <v>2234.8729790259695</v>
      </c>
      <c r="AK99" s="88">
        <v>2174.1504536654284</v>
      </c>
      <c r="AL99" s="88">
        <v>2174.461719100691</v>
      </c>
      <c r="AM99" s="88">
        <v>2125.0191435973925</v>
      </c>
      <c r="AN99" s="88">
        <v>2058.6133611382043</v>
      </c>
      <c r="AO99" s="88">
        <v>2005.9298493757892</v>
      </c>
      <c r="AP99" s="88">
        <v>1960.1713378269392</v>
      </c>
      <c r="AQ99" s="88">
        <v>1892.6511435675968</v>
      </c>
      <c r="AR99" s="88">
        <v>1852.2419674820771</v>
      </c>
      <c r="AS99" s="88">
        <v>1750.3537885795192</v>
      </c>
      <c r="AT99" s="88">
        <v>1677.848432589074</v>
      </c>
      <c r="AU99" s="88">
        <v>1665.7102719996194</v>
      </c>
      <c r="AV99" s="88">
        <v>1652.1426498224491</v>
      </c>
      <c r="AW99" s="88">
        <v>1564.4519352948778</v>
      </c>
      <c r="AX99" s="88">
        <v>1537.7015952594513</v>
      </c>
      <c r="AY99" s="88">
        <v>1494.5288425812325</v>
      </c>
      <c r="AZ99" s="88">
        <v>1403.0527848808533</v>
      </c>
    </row>
    <row r="100" spans="1:52" ht="12" customHeight="1" x14ac:dyDescent="0.45">
      <c r="A100" s="87" t="s">
        <v>25</v>
      </c>
      <c r="B100" s="88">
        <v>8.9359271654901544</v>
      </c>
      <c r="C100" s="88">
        <v>8.8486039606614568</v>
      </c>
      <c r="D100" s="88">
        <v>10.789456682280617</v>
      </c>
      <c r="E100" s="88">
        <v>0.62206119399725224</v>
      </c>
      <c r="F100" s="88">
        <v>0</v>
      </c>
      <c r="G100" s="88">
        <v>0</v>
      </c>
      <c r="H100" s="88">
        <v>8.3723241279594109</v>
      </c>
      <c r="I100" s="88">
        <v>1.9875815452512599E-13</v>
      </c>
      <c r="J100" s="88">
        <v>0</v>
      </c>
      <c r="K100" s="88">
        <v>36.310340526055811</v>
      </c>
      <c r="L100" s="88">
        <v>47.820393957484953</v>
      </c>
      <c r="M100" s="88">
        <v>90.562490815873403</v>
      </c>
      <c r="N100" s="88">
        <v>125.39251807019706</v>
      </c>
      <c r="O100" s="88">
        <v>3.7975157336506835</v>
      </c>
      <c r="P100" s="88">
        <v>1.2222746366209217E-14</v>
      </c>
      <c r="Q100" s="88">
        <v>15.155813616116049</v>
      </c>
      <c r="R100" s="88">
        <v>15.238167125995172</v>
      </c>
      <c r="S100" s="88">
        <v>16.005800339430795</v>
      </c>
      <c r="T100" s="88">
        <v>14.816234906722759</v>
      </c>
      <c r="U100" s="88">
        <v>13.761546458657204</v>
      </c>
      <c r="V100" s="88">
        <v>12.981414529322814</v>
      </c>
      <c r="W100" s="88">
        <v>13.051028982516579</v>
      </c>
      <c r="X100" s="88">
        <v>12.876447124968511</v>
      </c>
      <c r="Y100" s="88">
        <v>12.802342189602049</v>
      </c>
      <c r="Z100" s="88">
        <v>12.708084299849428</v>
      </c>
      <c r="AA100" s="88">
        <v>12.671477494118122</v>
      </c>
      <c r="AB100" s="88">
        <v>12.669840960400125</v>
      </c>
      <c r="AC100" s="88">
        <v>12.723485629297821</v>
      </c>
      <c r="AD100" s="88">
        <v>12.3617251572354</v>
      </c>
      <c r="AE100" s="88">
        <v>12.326177182736432</v>
      </c>
      <c r="AF100" s="88">
        <v>12.334804301450996</v>
      </c>
      <c r="AG100" s="88">
        <v>9.0969951072006783</v>
      </c>
      <c r="AH100" s="88">
        <v>9.0788443559417491</v>
      </c>
      <c r="AI100" s="88">
        <v>8.6404893497581092</v>
      </c>
      <c r="AJ100" s="88">
        <v>7.320629572615486</v>
      </c>
      <c r="AK100" s="88">
        <v>3.259833595905484</v>
      </c>
      <c r="AL100" s="88">
        <v>3.2368481535760032</v>
      </c>
      <c r="AM100" s="88">
        <v>2.7017575690442817</v>
      </c>
      <c r="AN100" s="88">
        <v>2.4760055826689116</v>
      </c>
      <c r="AO100" s="88">
        <v>2.3483187583373697</v>
      </c>
      <c r="AP100" s="88">
        <v>2.2409987640455404</v>
      </c>
      <c r="AQ100" s="88">
        <v>2.0596872725257067</v>
      </c>
      <c r="AR100" s="88">
        <v>1.9330367034408087</v>
      </c>
      <c r="AS100" s="88">
        <v>1.7962696640293181</v>
      </c>
      <c r="AT100" s="88">
        <v>1.699820821553871</v>
      </c>
      <c r="AU100" s="88">
        <v>1.5999179608421508</v>
      </c>
      <c r="AV100" s="88">
        <v>1.4840921266054419</v>
      </c>
      <c r="AW100" s="88">
        <v>1.3286631661066173</v>
      </c>
      <c r="AX100" s="88">
        <v>1.1092514682939079</v>
      </c>
      <c r="AY100" s="88">
        <v>1.0303571276846675</v>
      </c>
      <c r="AZ100" s="88">
        <v>0.94031496571656581</v>
      </c>
    </row>
    <row r="101" spans="1:52" ht="12" customHeight="1" x14ac:dyDescent="0.45">
      <c r="A101" s="87" t="s">
        <v>49</v>
      </c>
      <c r="B101" s="88">
        <v>156.94538150974435</v>
      </c>
      <c r="C101" s="88">
        <v>150.18019978962636</v>
      </c>
      <c r="D101" s="88">
        <v>146.97875549995416</v>
      </c>
      <c r="E101" s="88">
        <v>176.81927813113245</v>
      </c>
      <c r="F101" s="88">
        <v>191.80379465856888</v>
      </c>
      <c r="G101" s="88">
        <v>215.46528227338027</v>
      </c>
      <c r="H101" s="88">
        <v>165.9593434029652</v>
      </c>
      <c r="I101" s="88">
        <v>175.30242859306495</v>
      </c>
      <c r="J101" s="88">
        <v>224.16541100505862</v>
      </c>
      <c r="K101" s="88">
        <v>180.25657903319802</v>
      </c>
      <c r="L101" s="88">
        <v>214.33809017897141</v>
      </c>
      <c r="M101" s="88">
        <v>185.85432676508808</v>
      </c>
      <c r="N101" s="88">
        <v>233.48218298888503</v>
      </c>
      <c r="O101" s="88">
        <v>181.00684171144786</v>
      </c>
      <c r="P101" s="88">
        <v>175.45599878087449</v>
      </c>
      <c r="Q101" s="88">
        <v>169.6920733619821</v>
      </c>
      <c r="R101" s="88">
        <v>167.87045879573131</v>
      </c>
      <c r="S101" s="88">
        <v>172.69838357659955</v>
      </c>
      <c r="T101" s="88">
        <v>164.23256354679731</v>
      </c>
      <c r="U101" s="88">
        <v>155.46719973989414</v>
      </c>
      <c r="V101" s="88">
        <v>148.77753766855642</v>
      </c>
      <c r="W101" s="88">
        <v>137.99053661062163</v>
      </c>
      <c r="X101" s="88">
        <v>132.56031477220057</v>
      </c>
      <c r="Y101" s="88">
        <v>115.61184054429638</v>
      </c>
      <c r="Z101" s="88">
        <v>109.30669272274473</v>
      </c>
      <c r="AA101" s="88">
        <v>105.00962185582758</v>
      </c>
      <c r="AB101" s="88">
        <v>101.46737748172954</v>
      </c>
      <c r="AC101" s="88">
        <v>95.882676795725843</v>
      </c>
      <c r="AD101" s="88">
        <v>92.635928635195157</v>
      </c>
      <c r="AE101" s="88">
        <v>92.70255988719137</v>
      </c>
      <c r="AF101" s="88">
        <v>89.478617088418488</v>
      </c>
      <c r="AG101" s="88">
        <v>84.129257221768128</v>
      </c>
      <c r="AH101" s="88">
        <v>78.834014321043782</v>
      </c>
      <c r="AI101" s="88">
        <v>72.180275489221785</v>
      </c>
      <c r="AJ101" s="88">
        <v>67.240256070081855</v>
      </c>
      <c r="AK101" s="88">
        <v>51.882110143870719</v>
      </c>
      <c r="AL101" s="88">
        <v>51.724368221706527</v>
      </c>
      <c r="AM101" s="88">
        <v>45.725879488087948</v>
      </c>
      <c r="AN101" s="88">
        <v>42.467718828062601</v>
      </c>
      <c r="AO101" s="88">
        <v>40.206315412598997</v>
      </c>
      <c r="AP101" s="88">
        <v>38.040999615578649</v>
      </c>
      <c r="AQ101" s="88">
        <v>32.949577827574593</v>
      </c>
      <c r="AR101" s="88">
        <v>30.402317252157779</v>
      </c>
      <c r="AS101" s="88">
        <v>25.954873474851333</v>
      </c>
      <c r="AT101" s="88">
        <v>22.717707963272101</v>
      </c>
      <c r="AU101" s="88">
        <v>20.913349021675479</v>
      </c>
      <c r="AV101" s="88">
        <v>18.606365994706913</v>
      </c>
      <c r="AW101" s="88">
        <v>16.195476879496745</v>
      </c>
      <c r="AX101" s="88">
        <v>13.111634440575616</v>
      </c>
      <c r="AY101" s="88">
        <v>12.291743467993117</v>
      </c>
      <c r="AZ101" s="88">
        <v>11.092398435611631</v>
      </c>
    </row>
    <row r="102" spans="1:52" ht="12" customHeight="1" x14ac:dyDescent="0.45">
      <c r="A102" s="87" t="s">
        <v>55</v>
      </c>
      <c r="B102" s="88">
        <v>2434.8510811328297</v>
      </c>
      <c r="C102" s="88">
        <v>2686.9798359517126</v>
      </c>
      <c r="D102" s="88">
        <v>2330.3736183400651</v>
      </c>
      <c r="E102" s="88">
        <v>2873.2687953726768</v>
      </c>
      <c r="F102" s="88">
        <v>2386.1447058991321</v>
      </c>
      <c r="G102" s="88">
        <v>2206.5153341295263</v>
      </c>
      <c r="H102" s="88">
        <v>2254.8823779248614</v>
      </c>
      <c r="I102" s="88">
        <v>2127.140064491628</v>
      </c>
      <c r="J102" s="88">
        <v>2043.2947849653924</v>
      </c>
      <c r="K102" s="88">
        <v>1714.2396922438345</v>
      </c>
      <c r="L102" s="88">
        <v>1761.7064160121354</v>
      </c>
      <c r="M102" s="88">
        <v>1890.7853849266335</v>
      </c>
      <c r="N102" s="88">
        <v>1547.0290144839464</v>
      </c>
      <c r="O102" s="88">
        <v>1542.8221325027544</v>
      </c>
      <c r="P102" s="88">
        <v>1448.0218495199258</v>
      </c>
      <c r="Q102" s="88">
        <v>1673.602601180881</v>
      </c>
      <c r="R102" s="88">
        <v>1695.7725198662101</v>
      </c>
      <c r="S102" s="88">
        <v>1703.4731902635972</v>
      </c>
      <c r="T102" s="88">
        <v>1651.494977094226</v>
      </c>
      <c r="U102" s="88">
        <v>1595.4519098883286</v>
      </c>
      <c r="V102" s="88">
        <v>1559.9482560126257</v>
      </c>
      <c r="W102" s="88">
        <v>1516.8180462557084</v>
      </c>
      <c r="X102" s="88">
        <v>1435.5669386316986</v>
      </c>
      <c r="Y102" s="88">
        <v>1306.1487143297541</v>
      </c>
      <c r="Z102" s="88">
        <v>1268.0120555698986</v>
      </c>
      <c r="AA102" s="88">
        <v>1192.5159653905832</v>
      </c>
      <c r="AB102" s="88">
        <v>1099.6689993692239</v>
      </c>
      <c r="AC102" s="88">
        <v>949.86758869994185</v>
      </c>
      <c r="AD102" s="88">
        <v>891.34738829336879</v>
      </c>
      <c r="AE102" s="88">
        <v>887.35709697540699</v>
      </c>
      <c r="AF102" s="88">
        <v>734.98908150855493</v>
      </c>
      <c r="AG102" s="88">
        <v>715.60090271830097</v>
      </c>
      <c r="AH102" s="88">
        <v>599.90897839243746</v>
      </c>
      <c r="AI102" s="88">
        <v>505.65821106327195</v>
      </c>
      <c r="AJ102" s="88">
        <v>440.59836418595597</v>
      </c>
      <c r="AK102" s="88">
        <v>375.52192345096967</v>
      </c>
      <c r="AL102" s="88">
        <v>372.88184573016792</v>
      </c>
      <c r="AM102" s="88">
        <v>324.98491167610621</v>
      </c>
      <c r="AN102" s="88">
        <v>290.50282206722943</v>
      </c>
      <c r="AO102" s="88">
        <v>265.16313571633987</v>
      </c>
      <c r="AP102" s="88">
        <v>244.89161428709056</v>
      </c>
      <c r="AQ102" s="88">
        <v>213.08511551879366</v>
      </c>
      <c r="AR102" s="88">
        <v>187.81022962569457</v>
      </c>
      <c r="AS102" s="88">
        <v>151.49792442636723</v>
      </c>
      <c r="AT102" s="88">
        <v>139.34497106135086</v>
      </c>
      <c r="AU102" s="88">
        <v>122.59749041693966</v>
      </c>
      <c r="AV102" s="88">
        <v>98.376823574022524</v>
      </c>
      <c r="AW102" s="88">
        <v>66.493653874845705</v>
      </c>
      <c r="AX102" s="88">
        <v>50.90047353564298</v>
      </c>
      <c r="AY102" s="88">
        <v>48.345924066337048</v>
      </c>
      <c r="AZ102" s="88">
        <v>29.685786847996603</v>
      </c>
    </row>
    <row r="103" spans="1:52" ht="12" customHeight="1" x14ac:dyDescent="0.45">
      <c r="A103" s="87" t="s">
        <v>67</v>
      </c>
      <c r="B103" s="88">
        <v>283.74717922190649</v>
      </c>
      <c r="C103" s="88">
        <v>321.69459323033772</v>
      </c>
      <c r="D103" s="88">
        <v>538.79466127034732</v>
      </c>
      <c r="E103" s="88">
        <v>740.73069049302933</v>
      </c>
      <c r="F103" s="88">
        <v>643.02586715131781</v>
      </c>
      <c r="G103" s="88">
        <v>620.85390155934522</v>
      </c>
      <c r="H103" s="88">
        <v>546.6033185754211</v>
      </c>
      <c r="I103" s="88">
        <v>658.03570537261317</v>
      </c>
      <c r="J103" s="88">
        <v>407.43298373911921</v>
      </c>
      <c r="K103" s="88">
        <v>364.04190526049609</v>
      </c>
      <c r="L103" s="88">
        <v>378.93086659478206</v>
      </c>
      <c r="M103" s="88">
        <v>229.49129210815042</v>
      </c>
      <c r="N103" s="88">
        <v>663.32856551619011</v>
      </c>
      <c r="O103" s="88">
        <v>422.79101101437828</v>
      </c>
      <c r="P103" s="88">
        <v>482.49941540203855</v>
      </c>
      <c r="Q103" s="88">
        <v>143.47519271209285</v>
      </c>
      <c r="R103" s="88">
        <v>130.51523089671838</v>
      </c>
      <c r="S103" s="88">
        <v>132.00481729998157</v>
      </c>
      <c r="T103" s="88">
        <v>127.62602763940984</v>
      </c>
      <c r="U103" s="88">
        <v>124.66041367260011</v>
      </c>
      <c r="V103" s="88">
        <v>120.72620963507941</v>
      </c>
      <c r="W103" s="88">
        <v>118.35161040766695</v>
      </c>
      <c r="X103" s="88">
        <v>108.78371166765399</v>
      </c>
      <c r="Y103" s="88">
        <v>94.212117465833558</v>
      </c>
      <c r="Z103" s="88">
        <v>68.416925744229516</v>
      </c>
      <c r="AA103" s="88">
        <v>64.402866136961549</v>
      </c>
      <c r="AB103" s="88">
        <v>59.887239756373198</v>
      </c>
      <c r="AC103" s="88">
        <v>53.511928330570015</v>
      </c>
      <c r="AD103" s="88">
        <v>46.700626422080219</v>
      </c>
      <c r="AE103" s="88">
        <v>45.017052907433751</v>
      </c>
      <c r="AF103" s="88">
        <v>39.494716166209237</v>
      </c>
      <c r="AG103" s="88">
        <v>33.269390872016658</v>
      </c>
      <c r="AH103" s="88">
        <v>31.296163432750351</v>
      </c>
      <c r="AI103" s="88">
        <v>28.187135164257047</v>
      </c>
      <c r="AJ103" s="88">
        <v>25.948974317009906</v>
      </c>
      <c r="AK103" s="88">
        <v>11.711421732045087</v>
      </c>
      <c r="AL103" s="88">
        <v>11.566601138856466</v>
      </c>
      <c r="AM103" s="88">
        <v>9.9161951842121123</v>
      </c>
      <c r="AN103" s="88">
        <v>8.9380693544145284</v>
      </c>
      <c r="AO103" s="88">
        <v>8.3443254245563256</v>
      </c>
      <c r="AP103" s="88">
        <v>7.7663620955499377</v>
      </c>
      <c r="AQ103" s="88">
        <v>6.819504547467278</v>
      </c>
      <c r="AR103" s="88">
        <v>6.1727345062317482</v>
      </c>
      <c r="AS103" s="88">
        <v>5.4333071024246982</v>
      </c>
      <c r="AT103" s="88">
        <v>4.9154403525581625</v>
      </c>
      <c r="AU103" s="88">
        <v>4.0765283503329153</v>
      </c>
      <c r="AV103" s="88">
        <v>3.2708517747393175</v>
      </c>
      <c r="AW103" s="88">
        <v>2.6058633260688961</v>
      </c>
      <c r="AX103" s="88">
        <v>1.5753421287129368</v>
      </c>
      <c r="AY103" s="88">
        <v>1.4052770601880977</v>
      </c>
      <c r="AZ103" s="88">
        <v>1.0898781462650529</v>
      </c>
    </row>
    <row r="104" spans="1:52" ht="12" customHeight="1" x14ac:dyDescent="0.45">
      <c r="A104" s="87" t="s">
        <v>50</v>
      </c>
      <c r="B104" s="88">
        <v>9893.3450146958112</v>
      </c>
      <c r="C104" s="88">
        <v>9439.7351210503857</v>
      </c>
      <c r="D104" s="88">
        <v>9385.9205729383757</v>
      </c>
      <c r="E104" s="88">
        <v>8575.2404908707958</v>
      </c>
      <c r="F104" s="88">
        <v>8199.2277338558179</v>
      </c>
      <c r="G104" s="88">
        <v>8691.3472381258744</v>
      </c>
      <c r="H104" s="88">
        <v>7573.5308047981689</v>
      </c>
      <c r="I104" s="88">
        <v>7744.470203739651</v>
      </c>
      <c r="J104" s="88">
        <v>8180.8482991227456</v>
      </c>
      <c r="K104" s="88">
        <v>6613.067426904061</v>
      </c>
      <c r="L104" s="88">
        <v>6959.575270515129</v>
      </c>
      <c r="M104" s="88">
        <v>7311.1685589346234</v>
      </c>
      <c r="N104" s="88">
        <v>7325.637788641644</v>
      </c>
      <c r="O104" s="88">
        <v>8022.0463587112272</v>
      </c>
      <c r="P104" s="88">
        <v>7683.0845616479519</v>
      </c>
      <c r="Q104" s="88">
        <v>7487.1468431643243</v>
      </c>
      <c r="R104" s="88">
        <v>7419.506253357039</v>
      </c>
      <c r="S104" s="88">
        <v>7537.1444454226585</v>
      </c>
      <c r="T104" s="88">
        <v>7458.7449497641664</v>
      </c>
      <c r="U104" s="88">
        <v>7348.3800644186249</v>
      </c>
      <c r="V104" s="88">
        <v>7339.3405816134573</v>
      </c>
      <c r="W104" s="88">
        <v>7284.981014188239</v>
      </c>
      <c r="X104" s="88">
        <v>7195.2887108168279</v>
      </c>
      <c r="Y104" s="88">
        <v>6940.5902326604419</v>
      </c>
      <c r="Z104" s="88">
        <v>6892.9732494639775</v>
      </c>
      <c r="AA104" s="88">
        <v>6855.3967912860635</v>
      </c>
      <c r="AB104" s="88">
        <v>6810.642033544178</v>
      </c>
      <c r="AC104" s="88">
        <v>6683.8962316023517</v>
      </c>
      <c r="AD104" s="88">
        <v>6683.3476401196876</v>
      </c>
      <c r="AE104" s="88">
        <v>6672.7779196158626</v>
      </c>
      <c r="AF104" s="88">
        <v>6498.9998184741244</v>
      </c>
      <c r="AG104" s="88">
        <v>6500.2187873593721</v>
      </c>
      <c r="AH104" s="88">
        <v>6417.8204405310726</v>
      </c>
      <c r="AI104" s="88">
        <v>6265.5561500278272</v>
      </c>
      <c r="AJ104" s="88">
        <v>6166.2529896296528</v>
      </c>
      <c r="AK104" s="88">
        <v>5841.2497810307841</v>
      </c>
      <c r="AL104" s="88">
        <v>5847.2274750245597</v>
      </c>
      <c r="AM104" s="88">
        <v>5659.3687284787602</v>
      </c>
      <c r="AN104" s="88">
        <v>5473.8787810849417</v>
      </c>
      <c r="AO104" s="88">
        <v>5298.4267331550664</v>
      </c>
      <c r="AP104" s="88">
        <v>5133.6188000950651</v>
      </c>
      <c r="AQ104" s="88">
        <v>4797.145333118945</v>
      </c>
      <c r="AR104" s="88">
        <v>4613.7036775682864</v>
      </c>
      <c r="AS104" s="88">
        <v>4169.858694766961</v>
      </c>
      <c r="AT104" s="88">
        <v>4042.4959917206284</v>
      </c>
      <c r="AU104" s="88">
        <v>3911.2487783367842</v>
      </c>
      <c r="AV104" s="88">
        <v>3682.6307988739595</v>
      </c>
      <c r="AW104" s="88">
        <v>3321.7269066178233</v>
      </c>
      <c r="AX104" s="88">
        <v>3045.8506608662929</v>
      </c>
      <c r="AY104" s="88">
        <v>2962.1248511068256</v>
      </c>
      <c r="AZ104" s="88">
        <v>2699.5722775050799</v>
      </c>
    </row>
    <row r="105" spans="1:52" ht="12" customHeight="1" x14ac:dyDescent="0.45">
      <c r="A105" s="87" t="s">
        <v>56</v>
      </c>
      <c r="B105" s="88">
        <v>93.352716223765952</v>
      </c>
      <c r="C105" s="88">
        <v>86.278269993822562</v>
      </c>
      <c r="D105" s="88">
        <v>87.878083410483967</v>
      </c>
      <c r="E105" s="88">
        <v>38.36998001494198</v>
      </c>
      <c r="F105" s="88">
        <v>15.700736703321684</v>
      </c>
      <c r="G105" s="88">
        <v>16.233355559172384</v>
      </c>
      <c r="H105" s="88">
        <v>14.404289934074624</v>
      </c>
      <c r="I105" s="88">
        <v>37.749411592838207</v>
      </c>
      <c r="J105" s="88">
        <v>34.633316944687799</v>
      </c>
      <c r="K105" s="88">
        <v>10.534266197183101</v>
      </c>
      <c r="L105" s="88">
        <v>127.74304817012541</v>
      </c>
      <c r="M105" s="88">
        <v>207.05754559767502</v>
      </c>
      <c r="N105" s="88">
        <v>127.35179757919248</v>
      </c>
      <c r="O105" s="88">
        <v>132.23704745521084</v>
      </c>
      <c r="P105" s="88">
        <v>108.38153703921756</v>
      </c>
      <c r="Q105" s="88">
        <v>103.06226577238247</v>
      </c>
      <c r="R105" s="88">
        <v>102.28148479712753</v>
      </c>
      <c r="S105" s="88">
        <v>107.59763358664289</v>
      </c>
      <c r="T105" s="88">
        <v>100.78150931875281</v>
      </c>
      <c r="U105" s="88">
        <v>97.257370429592186</v>
      </c>
      <c r="V105" s="88">
        <v>94.215038951820731</v>
      </c>
      <c r="W105" s="88">
        <v>91.7298303152823</v>
      </c>
      <c r="X105" s="88">
        <v>83.500126699944715</v>
      </c>
      <c r="Y105" s="88">
        <v>72.426976547965666</v>
      </c>
      <c r="Z105" s="88">
        <v>58.544704915625807</v>
      </c>
      <c r="AA105" s="88">
        <v>55.88193965136859</v>
      </c>
      <c r="AB105" s="88">
        <v>50.541624862241257</v>
      </c>
      <c r="AC105" s="88">
        <v>42.650643041879988</v>
      </c>
      <c r="AD105" s="88">
        <v>37.398111390001354</v>
      </c>
      <c r="AE105" s="88">
        <v>37.188111429601157</v>
      </c>
      <c r="AF105" s="88">
        <v>29.501777420379284</v>
      </c>
      <c r="AG105" s="88">
        <v>25.715877870468738</v>
      </c>
      <c r="AH105" s="88">
        <v>19.331288474964229</v>
      </c>
      <c r="AI105" s="88">
        <v>14.403289711022255</v>
      </c>
      <c r="AJ105" s="88">
        <v>11.929638640674801</v>
      </c>
      <c r="AK105" s="88">
        <v>9.5565648339442042</v>
      </c>
      <c r="AL105" s="88">
        <v>9.5243686270625858</v>
      </c>
      <c r="AM105" s="88">
        <v>9.4886903952904049</v>
      </c>
      <c r="AN105" s="88">
        <v>9.4590433292341185</v>
      </c>
      <c r="AO105" s="88">
        <v>9.4355504076533521</v>
      </c>
      <c r="AP105" s="88">
        <v>8.3648672791482053</v>
      </c>
      <c r="AQ105" s="88">
        <v>8.1078666562838055</v>
      </c>
      <c r="AR105" s="88">
        <v>6.275999493352554</v>
      </c>
      <c r="AS105" s="88">
        <v>4.0921475436130121</v>
      </c>
      <c r="AT105" s="88">
        <v>0.16134692873799375</v>
      </c>
      <c r="AU105" s="88">
        <v>5.6560901298370846E-2</v>
      </c>
      <c r="AV105" s="88">
        <v>2.8590592833724521E-2</v>
      </c>
      <c r="AW105" s="88">
        <v>1.2347799917085409E-3</v>
      </c>
      <c r="AX105" s="88">
        <v>0</v>
      </c>
      <c r="AY105" s="88">
        <v>0</v>
      </c>
      <c r="AZ105" s="88">
        <v>0</v>
      </c>
    </row>
    <row r="106" spans="1:52" ht="12" customHeight="1" x14ac:dyDescent="0.45">
      <c r="A106" s="87" t="s">
        <v>59</v>
      </c>
      <c r="B106" s="88">
        <v>217.86560052984825</v>
      </c>
      <c r="C106" s="88">
        <v>261.00485041742667</v>
      </c>
      <c r="D106" s="88">
        <v>294.10598275980681</v>
      </c>
      <c r="E106" s="88">
        <v>360.77130054295333</v>
      </c>
      <c r="F106" s="88">
        <v>400.52032037736137</v>
      </c>
      <c r="G106" s="88">
        <v>390.30864673263034</v>
      </c>
      <c r="H106" s="88">
        <v>367.11731367802361</v>
      </c>
      <c r="I106" s="88">
        <v>459.92157051519882</v>
      </c>
      <c r="J106" s="88">
        <v>462.40632992582584</v>
      </c>
      <c r="K106" s="88">
        <v>419.48660132635678</v>
      </c>
      <c r="L106" s="88">
        <v>591.42481337141908</v>
      </c>
      <c r="M106" s="88">
        <v>604.979614298093</v>
      </c>
      <c r="N106" s="88">
        <v>529.3303726426991</v>
      </c>
      <c r="O106" s="88">
        <v>626.36890018604652</v>
      </c>
      <c r="P106" s="88">
        <v>612.83932911240765</v>
      </c>
      <c r="Q106" s="88">
        <v>666.23062863984728</v>
      </c>
      <c r="R106" s="88">
        <v>656.59708292725406</v>
      </c>
      <c r="S106" s="88">
        <v>654.81894881400945</v>
      </c>
      <c r="T106" s="88">
        <v>634.17125487934027</v>
      </c>
      <c r="U106" s="88">
        <v>623.07173513261205</v>
      </c>
      <c r="V106" s="88">
        <v>618.43786334323863</v>
      </c>
      <c r="W106" s="88">
        <v>621.88903027759591</v>
      </c>
      <c r="X106" s="88">
        <v>605.17174804042997</v>
      </c>
      <c r="Y106" s="88">
        <v>610.60021107906869</v>
      </c>
      <c r="Z106" s="88">
        <v>612.70092090869639</v>
      </c>
      <c r="AA106" s="88">
        <v>599.44011232818173</v>
      </c>
      <c r="AB106" s="88">
        <v>596.71560867200606</v>
      </c>
      <c r="AC106" s="88">
        <v>579.94914445571771</v>
      </c>
      <c r="AD106" s="88">
        <v>584.45826863488264</v>
      </c>
      <c r="AE106" s="88">
        <v>586.81211366253103</v>
      </c>
      <c r="AF106" s="88">
        <v>567.72658923465735</v>
      </c>
      <c r="AG106" s="88">
        <v>572.6109347026553</v>
      </c>
      <c r="AH106" s="88">
        <v>562.52652974277964</v>
      </c>
      <c r="AI106" s="88">
        <v>584.8296384876927</v>
      </c>
      <c r="AJ106" s="88">
        <v>585.88016261671169</v>
      </c>
      <c r="AK106" s="88">
        <v>566.54589676689341</v>
      </c>
      <c r="AL106" s="88">
        <v>569.4226047279227</v>
      </c>
      <c r="AM106" s="88">
        <v>554.79397609638602</v>
      </c>
      <c r="AN106" s="88">
        <v>548.16273323888572</v>
      </c>
      <c r="AO106" s="88">
        <v>546.24804965227668</v>
      </c>
      <c r="AP106" s="88">
        <v>546.55580892172134</v>
      </c>
      <c r="AQ106" s="88">
        <v>565.02933882340892</v>
      </c>
      <c r="AR106" s="88">
        <v>580.12655243211907</v>
      </c>
      <c r="AS106" s="88">
        <v>633.62599929051737</v>
      </c>
      <c r="AT106" s="88">
        <v>674.94088152869108</v>
      </c>
      <c r="AU106" s="88">
        <v>678.88455699615668</v>
      </c>
      <c r="AV106" s="88">
        <v>688.84535402278414</v>
      </c>
      <c r="AW106" s="88">
        <v>677.34809372052734</v>
      </c>
      <c r="AX106" s="88">
        <v>703.37464917722275</v>
      </c>
      <c r="AY106" s="88">
        <v>724.96309137037599</v>
      </c>
      <c r="AZ106" s="88">
        <v>721.89166539122334</v>
      </c>
    </row>
    <row r="107" spans="1:52" ht="12" customHeight="1" x14ac:dyDescent="0.45">
      <c r="A107" s="87" t="s">
        <v>35</v>
      </c>
      <c r="B107" s="88">
        <v>5226.6100739687763</v>
      </c>
      <c r="C107" s="88">
        <v>5030.7909868146617</v>
      </c>
      <c r="D107" s="88">
        <v>5515.9665791130974</v>
      </c>
      <c r="E107" s="88">
        <v>6479.3528538540431</v>
      </c>
      <c r="F107" s="88">
        <v>6415.8809036157836</v>
      </c>
      <c r="G107" s="88">
        <v>6667.5520287765439</v>
      </c>
      <c r="H107" s="88">
        <v>7080.7938130836692</v>
      </c>
      <c r="I107" s="88">
        <v>7377.2374367916191</v>
      </c>
      <c r="J107" s="88">
        <v>7120.203499290451</v>
      </c>
      <c r="K107" s="88">
        <v>6515.0623981639455</v>
      </c>
      <c r="L107" s="88">
        <v>6667.5603735832547</v>
      </c>
      <c r="M107" s="88">
        <v>7149.3316193536884</v>
      </c>
      <c r="N107" s="88">
        <v>6936.0957994791925</v>
      </c>
      <c r="O107" s="88">
        <v>7291.6499540562108</v>
      </c>
      <c r="P107" s="88">
        <v>6768.3693440741681</v>
      </c>
      <c r="Q107" s="88">
        <v>6405.6728821825718</v>
      </c>
      <c r="R107" s="88">
        <v>6527.8524831518062</v>
      </c>
      <c r="S107" s="88">
        <v>6730.7523226456979</v>
      </c>
      <c r="T107" s="88">
        <v>6861.9216590605174</v>
      </c>
      <c r="U107" s="88">
        <v>7025.8279003618218</v>
      </c>
      <c r="V107" s="88">
        <v>7257.6661675732139</v>
      </c>
      <c r="W107" s="88">
        <v>7551.1318944068898</v>
      </c>
      <c r="X107" s="88">
        <v>7936.3117499070231</v>
      </c>
      <c r="Y107" s="88">
        <v>8562.6403663158399</v>
      </c>
      <c r="Z107" s="88">
        <v>8855.6872217751206</v>
      </c>
      <c r="AA107" s="88">
        <v>9117.7020191290685</v>
      </c>
      <c r="AB107" s="88">
        <v>9454.9805889032796</v>
      </c>
      <c r="AC107" s="88">
        <v>9957.4566610641232</v>
      </c>
      <c r="AD107" s="88">
        <v>10228.102011036533</v>
      </c>
      <c r="AE107" s="88">
        <v>10363.367994193999</v>
      </c>
      <c r="AF107" s="88">
        <v>10877.207197710348</v>
      </c>
      <c r="AG107" s="88">
        <v>11113.799850509029</v>
      </c>
      <c r="AH107" s="88">
        <v>11502.332834143361</v>
      </c>
      <c r="AI107" s="88">
        <v>12040.185374153882</v>
      </c>
      <c r="AJ107" s="88">
        <v>12318.663101385973</v>
      </c>
      <c r="AK107" s="88">
        <v>12887.561262723697</v>
      </c>
      <c r="AL107" s="88">
        <v>13017.990840983573</v>
      </c>
      <c r="AM107" s="88">
        <v>13401.706816007443</v>
      </c>
      <c r="AN107" s="88">
        <v>13839.747447662969</v>
      </c>
      <c r="AO107" s="88">
        <v>14226.870726610136</v>
      </c>
      <c r="AP107" s="88">
        <v>14603.123381578878</v>
      </c>
      <c r="AQ107" s="88">
        <v>15190.621220354338</v>
      </c>
      <c r="AR107" s="88">
        <v>15626.822375543332</v>
      </c>
      <c r="AS107" s="88">
        <v>16264.691342760318</v>
      </c>
      <c r="AT107" s="88">
        <v>16534.833869401045</v>
      </c>
      <c r="AU107" s="88">
        <v>16796.402704040764</v>
      </c>
      <c r="AV107" s="88">
        <v>17197.680427119758</v>
      </c>
      <c r="AW107" s="88">
        <v>17794.795827665599</v>
      </c>
      <c r="AX107" s="88">
        <v>18349.406177600034</v>
      </c>
      <c r="AY107" s="88">
        <v>18587.285355301618</v>
      </c>
      <c r="AZ107" s="88">
        <v>19057.892855554623</v>
      </c>
    </row>
    <row r="108" spans="1:52" ht="12" customHeight="1" x14ac:dyDescent="0.45">
      <c r="A108" s="87" t="s">
        <v>36</v>
      </c>
      <c r="B108" s="88">
        <v>0</v>
      </c>
      <c r="C108" s="88">
        <v>0</v>
      </c>
      <c r="D108" s="88">
        <v>0</v>
      </c>
      <c r="E108" s="88">
        <v>0</v>
      </c>
      <c r="F108" s="88">
        <v>0</v>
      </c>
      <c r="G108" s="88">
        <v>0</v>
      </c>
      <c r="H108" s="88">
        <v>0</v>
      </c>
      <c r="I108" s="88">
        <v>0</v>
      </c>
      <c r="J108" s="88">
        <v>0</v>
      </c>
      <c r="K108" s="88">
        <v>0</v>
      </c>
      <c r="L108" s="88">
        <v>0</v>
      </c>
      <c r="M108" s="88">
        <v>0</v>
      </c>
      <c r="N108" s="88">
        <v>0</v>
      </c>
      <c r="O108" s="88">
        <v>0</v>
      </c>
      <c r="P108" s="88">
        <v>0</v>
      </c>
      <c r="Q108" s="88">
        <v>0</v>
      </c>
      <c r="R108" s="88">
        <v>3.8564083254597793E-2</v>
      </c>
      <c r="S108" s="88">
        <v>0.82149549886665796</v>
      </c>
      <c r="T108" s="88">
        <v>1.7258446932069691</v>
      </c>
      <c r="U108" s="88">
        <v>2.5290301894000375</v>
      </c>
      <c r="V108" s="88">
        <v>3.3712079440015867</v>
      </c>
      <c r="W108" s="88">
        <v>5.9348931352954901</v>
      </c>
      <c r="X108" s="88">
        <v>8.4808159455300434</v>
      </c>
      <c r="Y108" s="88">
        <v>13.980715911780038</v>
      </c>
      <c r="Z108" s="88">
        <v>17.14215065709671</v>
      </c>
      <c r="AA108" s="88">
        <v>20.598103096676528</v>
      </c>
      <c r="AB108" s="88">
        <v>26.20720754617534</v>
      </c>
      <c r="AC108" s="88">
        <v>36.850234763823742</v>
      </c>
      <c r="AD108" s="88">
        <v>47.318838750147272</v>
      </c>
      <c r="AE108" s="88">
        <v>50.909465445939794</v>
      </c>
      <c r="AF108" s="88">
        <v>64.555189385485463</v>
      </c>
      <c r="AG108" s="88">
        <v>77.761484588509248</v>
      </c>
      <c r="AH108" s="88">
        <v>93.908116359563081</v>
      </c>
      <c r="AI108" s="88">
        <v>118.1211611555582</v>
      </c>
      <c r="AJ108" s="88">
        <v>127.20399358805928</v>
      </c>
      <c r="AK108" s="88">
        <v>136.73888021988228</v>
      </c>
      <c r="AL108" s="88">
        <v>138.16159096571909</v>
      </c>
      <c r="AM108" s="88">
        <v>139.96605251857588</v>
      </c>
      <c r="AN108" s="88">
        <v>141.93226582799645</v>
      </c>
      <c r="AO108" s="88">
        <v>143.82976673733975</v>
      </c>
      <c r="AP108" s="88">
        <v>145.63782832262973</v>
      </c>
      <c r="AQ108" s="88">
        <v>148.30015299996197</v>
      </c>
      <c r="AR108" s="88">
        <v>157.0076410972419</v>
      </c>
      <c r="AS108" s="88">
        <v>160.47141321704567</v>
      </c>
      <c r="AT108" s="88">
        <v>180.806174294116</v>
      </c>
      <c r="AU108" s="88">
        <v>197.98425409901628</v>
      </c>
      <c r="AV108" s="88">
        <v>218.2414854973951</v>
      </c>
      <c r="AW108" s="88">
        <v>214.59971448408558</v>
      </c>
      <c r="AX108" s="88">
        <v>216.36078646525161</v>
      </c>
      <c r="AY108" s="88">
        <v>216.63183237188352</v>
      </c>
      <c r="AZ108" s="88">
        <v>207.01073308733999</v>
      </c>
    </row>
    <row r="109" spans="1:52" ht="12" customHeight="1" x14ac:dyDescent="0.45">
      <c r="A109" s="211" t="s">
        <v>185</v>
      </c>
      <c r="B109" s="82">
        <v>6434.4021504044358</v>
      </c>
      <c r="C109" s="82">
        <v>6611.1304866933779</v>
      </c>
      <c r="D109" s="82">
        <v>6570.5034754815688</v>
      </c>
      <c r="E109" s="82">
        <v>7015.1644725983797</v>
      </c>
      <c r="F109" s="82">
        <v>6661.6860392492426</v>
      </c>
      <c r="G109" s="82">
        <v>6815.9555035892672</v>
      </c>
      <c r="H109" s="82">
        <v>6567.1500085511498</v>
      </c>
      <c r="I109" s="82">
        <v>6737.2422424158649</v>
      </c>
      <c r="J109" s="82">
        <v>6872.0593553932003</v>
      </c>
      <c r="K109" s="82">
        <v>5807.2188852297168</v>
      </c>
      <c r="L109" s="82">
        <v>6388.363984079182</v>
      </c>
      <c r="M109" s="82">
        <v>6486.2232688015001</v>
      </c>
      <c r="N109" s="82">
        <v>6225.115300532244</v>
      </c>
      <c r="O109" s="82">
        <v>6254.2215478727476</v>
      </c>
      <c r="P109" s="82">
        <v>6261.1117571216619</v>
      </c>
      <c r="Q109" s="82">
        <v>6099.3956581004049</v>
      </c>
      <c r="R109" s="82">
        <v>6084.2516382327012</v>
      </c>
      <c r="S109" s="82">
        <v>6227.8358001093538</v>
      </c>
      <c r="T109" s="82">
        <v>6262.1848834524762</v>
      </c>
      <c r="U109" s="82">
        <v>6280.7381343777124</v>
      </c>
      <c r="V109" s="82">
        <v>6332.8925126307977</v>
      </c>
      <c r="W109" s="82">
        <v>6384.7346600169276</v>
      </c>
      <c r="X109" s="82">
        <v>6421.0473440246697</v>
      </c>
      <c r="Y109" s="82">
        <v>6434.7026868211287</v>
      </c>
      <c r="Z109" s="82">
        <v>6444.8476827639706</v>
      </c>
      <c r="AA109" s="82">
        <v>6476.6078296993728</v>
      </c>
      <c r="AB109" s="82">
        <v>6520.2637478796441</v>
      </c>
      <c r="AC109" s="82">
        <v>6547.4686411431203</v>
      </c>
      <c r="AD109" s="82">
        <v>6585.023205662812</v>
      </c>
      <c r="AE109" s="82">
        <v>6615.2500719534</v>
      </c>
      <c r="AF109" s="82">
        <v>6616.9178887801327</v>
      </c>
      <c r="AG109" s="82">
        <v>6644.7221914691172</v>
      </c>
      <c r="AH109" s="82">
        <v>6643.1231632322688</v>
      </c>
      <c r="AI109" s="82">
        <v>6650.6328912222189</v>
      </c>
      <c r="AJ109" s="82">
        <v>6651.3986123512332</v>
      </c>
      <c r="AK109" s="82">
        <v>6649.3380982805938</v>
      </c>
      <c r="AL109" s="82">
        <v>6685.7346231270558</v>
      </c>
      <c r="AM109" s="82">
        <v>6695.0592530749973</v>
      </c>
      <c r="AN109" s="82">
        <v>6710.1140826587889</v>
      </c>
      <c r="AO109" s="82">
        <v>6722.392102244723</v>
      </c>
      <c r="AP109" s="82">
        <v>6735.5791379339316</v>
      </c>
      <c r="AQ109" s="82">
        <v>6741.6553054423011</v>
      </c>
      <c r="AR109" s="82">
        <v>6749.4005020899212</v>
      </c>
      <c r="AS109" s="82">
        <v>6714.9202960385828</v>
      </c>
      <c r="AT109" s="82">
        <v>6694.5589175105206</v>
      </c>
      <c r="AU109" s="82">
        <v>6696.2008409021255</v>
      </c>
      <c r="AV109" s="82">
        <v>6699.532743887471</v>
      </c>
      <c r="AW109" s="82">
        <v>6657.1198326888398</v>
      </c>
      <c r="AX109" s="82">
        <v>6663.2999371648812</v>
      </c>
      <c r="AY109" s="82">
        <v>6668.4273786770755</v>
      </c>
      <c r="AZ109" s="82">
        <v>6627.6333976395745</v>
      </c>
    </row>
    <row r="110" spans="1:52" ht="12" customHeight="1" x14ac:dyDescent="0.45">
      <c r="A110" s="212" t="s">
        <v>186</v>
      </c>
      <c r="B110" s="85">
        <v>4763.9169120503575</v>
      </c>
      <c r="C110" s="85">
        <v>4996.7412012394889</v>
      </c>
      <c r="D110" s="85">
        <v>4899.465662589213</v>
      </c>
      <c r="E110" s="85">
        <v>5494.0335615636786</v>
      </c>
      <c r="F110" s="85">
        <v>4884.1301401315441</v>
      </c>
      <c r="G110" s="85">
        <v>4934.120066751886</v>
      </c>
      <c r="H110" s="85">
        <v>4569.1418442204413</v>
      </c>
      <c r="I110" s="85">
        <v>4865.1167557084609</v>
      </c>
      <c r="J110" s="85">
        <v>4765.3276559969145</v>
      </c>
      <c r="K110" s="85">
        <v>4261.1316407963832</v>
      </c>
      <c r="L110" s="85">
        <v>4274.5528097297474</v>
      </c>
      <c r="M110" s="85">
        <v>4373.6054962488743</v>
      </c>
      <c r="N110" s="85">
        <v>4194.9314759788276</v>
      </c>
      <c r="O110" s="85">
        <v>4383.5199386601998</v>
      </c>
      <c r="P110" s="85">
        <v>4431.0361053048991</v>
      </c>
      <c r="Q110" s="85">
        <v>4238.7813161228078</v>
      </c>
      <c r="R110" s="85">
        <v>4240.5281976193519</v>
      </c>
      <c r="S110" s="85">
        <v>4321.3148660983743</v>
      </c>
      <c r="T110" s="85">
        <v>4333.3700969522934</v>
      </c>
      <c r="U110" s="85">
        <v>4328.3050254577738</v>
      </c>
      <c r="V110" s="85">
        <v>4353.5589791933753</v>
      </c>
      <c r="W110" s="85">
        <v>4384.1621483551417</v>
      </c>
      <c r="X110" s="85">
        <v>4392.3440609638656</v>
      </c>
      <c r="Y110" s="85">
        <v>4384.0068974909764</v>
      </c>
      <c r="Z110" s="85">
        <v>4374.3670631252289</v>
      </c>
      <c r="AA110" s="85">
        <v>4383.6688557776752</v>
      </c>
      <c r="AB110" s="85">
        <v>4404.1280572766955</v>
      </c>
      <c r="AC110" s="85">
        <v>4410.209873482665</v>
      </c>
      <c r="AD110" s="85">
        <v>4429.1748286398079</v>
      </c>
      <c r="AE110" s="85">
        <v>4438.4997347650424</v>
      </c>
      <c r="AF110" s="85">
        <v>4422.2213524179351</v>
      </c>
      <c r="AG110" s="85">
        <v>4432.1133956627255</v>
      </c>
      <c r="AH110" s="85">
        <v>4404.6147981680115</v>
      </c>
      <c r="AI110" s="85">
        <v>4390.211121980682</v>
      </c>
      <c r="AJ110" s="85">
        <v>4369.9460944647435</v>
      </c>
      <c r="AK110" s="85">
        <v>4343.9142885626006</v>
      </c>
      <c r="AL110" s="85">
        <v>4360.1664656718422</v>
      </c>
      <c r="AM110" s="85">
        <v>4343.6894484697459</v>
      </c>
      <c r="AN110" s="85">
        <v>4331.3569140559621</v>
      </c>
      <c r="AO110" s="85">
        <v>4319.7133745868859</v>
      </c>
      <c r="AP110" s="85">
        <v>4307.7584627533361</v>
      </c>
      <c r="AQ110" s="85">
        <v>4278.0856617400259</v>
      </c>
      <c r="AR110" s="85">
        <v>4250.1407155732559</v>
      </c>
      <c r="AS110" s="85">
        <v>4176.1387892653538</v>
      </c>
      <c r="AT110" s="85">
        <v>4111.6288397844955</v>
      </c>
      <c r="AU110" s="85">
        <v>4078.358022127205</v>
      </c>
      <c r="AV110" s="85">
        <v>4042.3319334358507</v>
      </c>
      <c r="AW110" s="85">
        <v>3934.3299073896942</v>
      </c>
      <c r="AX110" s="85">
        <v>3900.397492814674</v>
      </c>
      <c r="AY110" s="85">
        <v>3861.2370381229262</v>
      </c>
      <c r="AZ110" s="85">
        <v>3733.8210529426033</v>
      </c>
    </row>
    <row r="111" spans="1:52" ht="12" customHeight="1" x14ac:dyDescent="0.45">
      <c r="A111" s="213" t="s">
        <v>20</v>
      </c>
      <c r="B111" s="48">
        <v>284.4974585636358</v>
      </c>
      <c r="C111" s="48">
        <v>178.55265118851824</v>
      </c>
      <c r="D111" s="48">
        <v>181.82988216856583</v>
      </c>
      <c r="E111" s="48">
        <v>173.76935644455841</v>
      </c>
      <c r="F111" s="48">
        <v>61.222883270027204</v>
      </c>
      <c r="G111" s="48">
        <v>49.907996616633895</v>
      </c>
      <c r="H111" s="48">
        <v>32.614170388244773</v>
      </c>
      <c r="I111" s="48">
        <v>37.061890663870095</v>
      </c>
      <c r="J111" s="48">
        <v>35.51105886763024</v>
      </c>
      <c r="K111" s="48">
        <v>110.66521524369551</v>
      </c>
      <c r="L111" s="48">
        <v>71.70993630482387</v>
      </c>
      <c r="M111" s="48">
        <v>0</v>
      </c>
      <c r="N111" s="48">
        <v>0.48103608704220652</v>
      </c>
      <c r="O111" s="48">
        <v>0.17568350186471776</v>
      </c>
      <c r="P111" s="48">
        <v>2.4492530056362639E-2</v>
      </c>
      <c r="Q111" s="48">
        <v>0</v>
      </c>
      <c r="R111" s="48">
        <v>6.7880312488215308E-4</v>
      </c>
      <c r="S111" s="48">
        <v>1.1200002857962533E-2</v>
      </c>
      <c r="T111" s="48">
        <v>1.9323268461134548E-2</v>
      </c>
      <c r="U111" s="48">
        <v>2.5602266874175678E-2</v>
      </c>
      <c r="V111" s="48">
        <v>3.1283491252980425E-2</v>
      </c>
      <c r="W111" s="48">
        <v>4.369361964483523E-2</v>
      </c>
      <c r="X111" s="48">
        <v>5.1241318117607605E-2</v>
      </c>
      <c r="Y111" s="48">
        <v>6.6046790707627354E-2</v>
      </c>
      <c r="Z111" s="48">
        <v>7.5436961245359396E-2</v>
      </c>
      <c r="AA111" s="48">
        <v>8.1942699194009178E-2</v>
      </c>
      <c r="AB111" s="48">
        <v>9.0016205117104856E-2</v>
      </c>
      <c r="AC111" s="48">
        <v>0.10580199635424893</v>
      </c>
      <c r="AD111" s="48">
        <v>0.11326485372770793</v>
      </c>
      <c r="AE111" s="48">
        <v>0.116136554917612</v>
      </c>
      <c r="AF111" s="48">
        <v>0.12813874361047273</v>
      </c>
      <c r="AG111" s="48">
        <v>0.13261256201868377</v>
      </c>
      <c r="AH111" s="48">
        <v>0.13697639205235634</v>
      </c>
      <c r="AI111" s="48">
        <v>0.14147957456736968</v>
      </c>
      <c r="AJ111" s="48">
        <v>0.14185096159769733</v>
      </c>
      <c r="AK111" s="48">
        <v>0.14320398169627357</v>
      </c>
      <c r="AL111" s="48">
        <v>0.14247502527880701</v>
      </c>
      <c r="AM111" s="48">
        <v>0.13371105080505913</v>
      </c>
      <c r="AN111" s="48">
        <v>0.12604379624153361</v>
      </c>
      <c r="AO111" s="48">
        <v>0.12036486059119139</v>
      </c>
      <c r="AP111" s="48">
        <v>0.11517759459634436</v>
      </c>
      <c r="AQ111" s="48">
        <v>0.10461660446790276</v>
      </c>
      <c r="AR111" s="48">
        <v>9.7603594740149457E-2</v>
      </c>
      <c r="AS111" s="48">
        <v>8.5100040286406484E-2</v>
      </c>
      <c r="AT111" s="48">
        <v>7.6844245231455721E-2</v>
      </c>
      <c r="AU111" s="48">
        <v>7.1133894141647974E-2</v>
      </c>
      <c r="AV111" s="48">
        <v>6.4019531003719543E-2</v>
      </c>
      <c r="AW111" s="48">
        <v>5.031537865816603E-2</v>
      </c>
      <c r="AX111" s="48">
        <v>4.3797734161225128E-2</v>
      </c>
      <c r="AY111" s="48">
        <v>4.0264638732674593E-2</v>
      </c>
      <c r="AZ111" s="48">
        <v>2.9245676765314182E-2</v>
      </c>
    </row>
    <row r="112" spans="1:52" ht="12" customHeight="1" x14ac:dyDescent="0.45">
      <c r="A112" s="213" t="s">
        <v>25</v>
      </c>
      <c r="B112" s="48">
        <v>218.32119595428705</v>
      </c>
      <c r="C112" s="48">
        <v>282.66564512087228</v>
      </c>
      <c r="D112" s="48">
        <v>252.05743436481248</v>
      </c>
      <c r="E112" s="48">
        <v>217.98935660209062</v>
      </c>
      <c r="F112" s="48">
        <v>194.93861876640597</v>
      </c>
      <c r="G112" s="48">
        <v>212.90784409823794</v>
      </c>
      <c r="H112" s="48">
        <v>192.10136863391838</v>
      </c>
      <c r="I112" s="48">
        <v>215.87359168285852</v>
      </c>
      <c r="J112" s="48">
        <v>235.10271539871627</v>
      </c>
      <c r="K112" s="48">
        <v>277.08099326264863</v>
      </c>
      <c r="L112" s="48">
        <v>251.88500379285802</v>
      </c>
      <c r="M112" s="48">
        <v>320.49633738993003</v>
      </c>
      <c r="N112" s="48">
        <v>260.86164489030347</v>
      </c>
      <c r="O112" s="48">
        <v>280.90489736683151</v>
      </c>
      <c r="P112" s="48">
        <v>316.4771424377231</v>
      </c>
      <c r="Q112" s="48">
        <v>315.73309388501883</v>
      </c>
      <c r="R112" s="48">
        <v>309.91539129517156</v>
      </c>
      <c r="S112" s="48">
        <v>307.8691592338231</v>
      </c>
      <c r="T112" s="48">
        <v>306.68667175931591</v>
      </c>
      <c r="U112" s="48">
        <v>305.04637054629342</v>
      </c>
      <c r="V112" s="48">
        <v>306.02972029620832</v>
      </c>
      <c r="W112" s="48">
        <v>306.30691752925134</v>
      </c>
      <c r="X112" s="48">
        <v>304.49827391672517</v>
      </c>
      <c r="Y112" s="48">
        <v>298.64355994202919</v>
      </c>
      <c r="Z112" s="48">
        <v>295.03006960792476</v>
      </c>
      <c r="AA112" s="48">
        <v>296.06274692379435</v>
      </c>
      <c r="AB112" s="48">
        <v>296.20876882434015</v>
      </c>
      <c r="AC112" s="48">
        <v>295.62618814992061</v>
      </c>
      <c r="AD112" s="48">
        <v>295.45991508887698</v>
      </c>
      <c r="AE112" s="48">
        <v>294.79895666715333</v>
      </c>
      <c r="AF112" s="48">
        <v>295.31390785913237</v>
      </c>
      <c r="AG112" s="48">
        <v>290.68844668131914</v>
      </c>
      <c r="AH112" s="48">
        <v>291.72832064235519</v>
      </c>
      <c r="AI112" s="48">
        <v>288.33943842717895</v>
      </c>
      <c r="AJ112" s="48">
        <v>283.85820487240682</v>
      </c>
      <c r="AK112" s="48">
        <v>276.65527206401862</v>
      </c>
      <c r="AL112" s="48">
        <v>278.21850079864765</v>
      </c>
      <c r="AM112" s="48">
        <v>277.73749016315401</v>
      </c>
      <c r="AN112" s="48">
        <v>277.40356393748397</v>
      </c>
      <c r="AO112" s="48">
        <v>276.81733693009807</v>
      </c>
      <c r="AP112" s="48">
        <v>275.83064479995022</v>
      </c>
      <c r="AQ112" s="48">
        <v>272.93296501736398</v>
      </c>
      <c r="AR112" s="48">
        <v>270.22704015453604</v>
      </c>
      <c r="AS112" s="48">
        <v>261.68037158925893</v>
      </c>
      <c r="AT112" s="48">
        <v>257.10299967951778</v>
      </c>
      <c r="AU112" s="48">
        <v>256.02366387686396</v>
      </c>
      <c r="AV112" s="48">
        <v>252.02690345513736</v>
      </c>
      <c r="AW112" s="48">
        <v>241.72414169572582</v>
      </c>
      <c r="AX112" s="48">
        <v>238.02262647251314</v>
      </c>
      <c r="AY112" s="48">
        <v>235.31363404370811</v>
      </c>
      <c r="AZ112" s="48">
        <v>228.59091585381228</v>
      </c>
    </row>
    <row r="113" spans="1:52" ht="12" customHeight="1" x14ac:dyDescent="0.45">
      <c r="A113" s="213" t="s">
        <v>49</v>
      </c>
      <c r="B113" s="48">
        <v>21.308779650645885</v>
      </c>
      <c r="C113" s="48">
        <v>89.362384557469539</v>
      </c>
      <c r="D113" s="48">
        <v>84.228244000341959</v>
      </c>
      <c r="E113" s="48">
        <v>94.880348736129619</v>
      </c>
      <c r="F113" s="48">
        <v>96.540704592529991</v>
      </c>
      <c r="G113" s="48">
        <v>75.740282313869656</v>
      </c>
      <c r="H113" s="48">
        <v>62.179675563773955</v>
      </c>
      <c r="I113" s="48">
        <v>66.565944824980662</v>
      </c>
      <c r="J113" s="48">
        <v>57.6965949922607</v>
      </c>
      <c r="K113" s="48">
        <v>69.193692098759456</v>
      </c>
      <c r="L113" s="48">
        <v>68.939753601332043</v>
      </c>
      <c r="M113" s="48">
        <v>155.2627464329785</v>
      </c>
      <c r="N113" s="48">
        <v>64.74116501252557</v>
      </c>
      <c r="O113" s="48">
        <v>34.826081531340627</v>
      </c>
      <c r="P113" s="48">
        <v>43.109255098753145</v>
      </c>
      <c r="Q113" s="48">
        <v>40.584925816790786</v>
      </c>
      <c r="R113" s="48">
        <v>41.743705566505959</v>
      </c>
      <c r="S113" s="48">
        <v>43.590577791754228</v>
      </c>
      <c r="T113" s="48">
        <v>42.651883033684001</v>
      </c>
      <c r="U113" s="48">
        <v>41.441327917237963</v>
      </c>
      <c r="V113" s="48">
        <v>40.649537925194636</v>
      </c>
      <c r="W113" s="48">
        <v>41.209287565310618</v>
      </c>
      <c r="X113" s="48">
        <v>40.05449136425328</v>
      </c>
      <c r="Y113" s="48">
        <v>40.392064948991425</v>
      </c>
      <c r="Z113" s="48">
        <v>39.186631225269863</v>
      </c>
      <c r="AA113" s="48">
        <v>37.372102491618989</v>
      </c>
      <c r="AB113" s="48">
        <v>37.585579988846597</v>
      </c>
      <c r="AC113" s="48">
        <v>36.221416357510975</v>
      </c>
      <c r="AD113" s="48">
        <v>36.011233201593363</v>
      </c>
      <c r="AE113" s="48">
        <v>36.184826418076049</v>
      </c>
      <c r="AF113" s="48">
        <v>35.588341608025765</v>
      </c>
      <c r="AG113" s="48">
        <v>34.818606376500959</v>
      </c>
      <c r="AH113" s="48">
        <v>34.291218085548131</v>
      </c>
      <c r="AI113" s="48">
        <v>33.865410387630902</v>
      </c>
      <c r="AJ113" s="48">
        <v>33.319213115136598</v>
      </c>
      <c r="AK113" s="48">
        <v>31.967470478469995</v>
      </c>
      <c r="AL113" s="48">
        <v>31.963163790088807</v>
      </c>
      <c r="AM113" s="48">
        <v>30.860242595488369</v>
      </c>
      <c r="AN113" s="48">
        <v>29.969504057206983</v>
      </c>
      <c r="AO113" s="48">
        <v>29.33545652742168</v>
      </c>
      <c r="AP113" s="48">
        <v>28.676984992823829</v>
      </c>
      <c r="AQ113" s="48">
        <v>28.261527961959466</v>
      </c>
      <c r="AR113" s="48">
        <v>26.863158654202749</v>
      </c>
      <c r="AS113" s="48">
        <v>25.995160342047257</v>
      </c>
      <c r="AT113" s="48">
        <v>24.45816267188826</v>
      </c>
      <c r="AU113" s="48">
        <v>22.860732499234992</v>
      </c>
      <c r="AV113" s="48">
        <v>22.513241564595489</v>
      </c>
      <c r="AW113" s="48">
        <v>20.545822039170726</v>
      </c>
      <c r="AX113" s="48">
        <v>19.449640850600286</v>
      </c>
      <c r="AY113" s="48">
        <v>19.081339638019355</v>
      </c>
      <c r="AZ113" s="48">
        <v>17.939152776352664</v>
      </c>
    </row>
    <row r="114" spans="1:52" ht="12" customHeight="1" x14ac:dyDescent="0.45">
      <c r="A114" s="213" t="s">
        <v>55</v>
      </c>
      <c r="B114" s="48">
        <v>75.441751468748834</v>
      </c>
      <c r="C114" s="48">
        <v>41.4426499241074</v>
      </c>
      <c r="D114" s="48">
        <v>37.276277025380523</v>
      </c>
      <c r="E114" s="48">
        <v>46.157061947350037</v>
      </c>
      <c r="F114" s="48">
        <v>112.34224174799633</v>
      </c>
      <c r="G114" s="48">
        <v>88.212136870243484</v>
      </c>
      <c r="H114" s="48">
        <v>33.844627991450082</v>
      </c>
      <c r="I114" s="48">
        <v>63.485431516580952</v>
      </c>
      <c r="J114" s="48">
        <v>32.545576009021715</v>
      </c>
      <c r="K114" s="48">
        <v>36.828727274194279</v>
      </c>
      <c r="L114" s="48">
        <v>12.574959622876159</v>
      </c>
      <c r="M114" s="48">
        <v>4.8619210024867128</v>
      </c>
      <c r="N114" s="48">
        <v>13.448978863624149</v>
      </c>
      <c r="O114" s="48">
        <v>18.870163792369809</v>
      </c>
      <c r="P114" s="48">
        <v>1.2005935697196344</v>
      </c>
      <c r="Q114" s="48">
        <v>4.2656414918187693</v>
      </c>
      <c r="R114" s="48">
        <v>3.5774720258197461</v>
      </c>
      <c r="S114" s="48">
        <v>3.347614910632275</v>
      </c>
      <c r="T114" s="48">
        <v>3.3589085436746586</v>
      </c>
      <c r="U114" s="48">
        <v>3.3951589730028884</v>
      </c>
      <c r="V114" s="48">
        <v>3.4154695067589644</v>
      </c>
      <c r="W114" s="48">
        <v>3.4570415749840597</v>
      </c>
      <c r="X114" s="48">
        <v>3.3926111688979783</v>
      </c>
      <c r="Y114" s="48">
        <v>3.2362944244069216</v>
      </c>
      <c r="Z114" s="48">
        <v>2.854608631436327</v>
      </c>
      <c r="AA114" s="48">
        <v>2.7547692703392372</v>
      </c>
      <c r="AB114" s="48">
        <v>2.6781719534883686</v>
      </c>
      <c r="AC114" s="48">
        <v>2.5091132458557093</v>
      </c>
      <c r="AD114" s="48">
        <v>2.2175693142209485</v>
      </c>
      <c r="AE114" s="48">
        <v>2.2194512726874791</v>
      </c>
      <c r="AF114" s="48">
        <v>2.1620513914558557</v>
      </c>
      <c r="AG114" s="48">
        <v>2.0900007539596106</v>
      </c>
      <c r="AH114" s="48">
        <v>2.092337260032378</v>
      </c>
      <c r="AI114" s="48">
        <v>1.9671235578416859</v>
      </c>
      <c r="AJ114" s="48">
        <v>1.962714868800518</v>
      </c>
      <c r="AK114" s="48">
        <v>1.5592001492269898</v>
      </c>
      <c r="AL114" s="48">
        <v>1.5579771163193532</v>
      </c>
      <c r="AM114" s="48">
        <v>1.5262873391441223</v>
      </c>
      <c r="AN114" s="48">
        <v>1.495947694806081</v>
      </c>
      <c r="AO114" s="48">
        <v>1.4697350141831924</v>
      </c>
      <c r="AP114" s="48">
        <v>1.4158965820801002</v>
      </c>
      <c r="AQ114" s="48">
        <v>1.3439493679425176</v>
      </c>
      <c r="AR114" s="48">
        <v>1.2556995733581282</v>
      </c>
      <c r="AS114" s="48">
        <v>1.0804004157607001</v>
      </c>
      <c r="AT114" s="48">
        <v>0.87973469170241059</v>
      </c>
      <c r="AU114" s="48">
        <v>0.81006638977506895</v>
      </c>
      <c r="AV114" s="48">
        <v>0.74951586595398512</v>
      </c>
      <c r="AW114" s="48">
        <v>0.56620936736666816</v>
      </c>
      <c r="AX114" s="48">
        <v>0.42168598510165534</v>
      </c>
      <c r="AY114" s="48">
        <v>0.40402416400716135</v>
      </c>
      <c r="AZ114" s="48">
        <v>0.33541280244144195</v>
      </c>
    </row>
    <row r="115" spans="1:52" ht="12" customHeight="1" x14ac:dyDescent="0.45">
      <c r="A115" s="213" t="s">
        <v>50</v>
      </c>
      <c r="B115" s="48">
        <v>4164.3477264130397</v>
      </c>
      <c r="C115" s="48">
        <v>4404.7178704485214</v>
      </c>
      <c r="D115" s="48">
        <v>4344.0738250301119</v>
      </c>
      <c r="E115" s="48">
        <v>4961.2374378335498</v>
      </c>
      <c r="F115" s="48">
        <v>4419.0856917545843</v>
      </c>
      <c r="G115" s="48">
        <v>4507.3518068529011</v>
      </c>
      <c r="H115" s="48">
        <v>4248.4020016430541</v>
      </c>
      <c r="I115" s="48">
        <v>4482.1298970201706</v>
      </c>
      <c r="J115" s="48">
        <v>4404.4717107292854</v>
      </c>
      <c r="K115" s="48">
        <v>3767.3630129170851</v>
      </c>
      <c r="L115" s="48">
        <v>3869.4431564078577</v>
      </c>
      <c r="M115" s="48">
        <v>3892.9844914234791</v>
      </c>
      <c r="N115" s="48">
        <v>3855.3986511253324</v>
      </c>
      <c r="O115" s="48">
        <v>4048.7431124677928</v>
      </c>
      <c r="P115" s="48">
        <v>4070.2246216686472</v>
      </c>
      <c r="Q115" s="48">
        <v>3878.1976549291794</v>
      </c>
      <c r="R115" s="48">
        <v>3885.2909499287293</v>
      </c>
      <c r="S115" s="48">
        <v>3966.4963141593066</v>
      </c>
      <c r="T115" s="48">
        <v>3980.6533103471575</v>
      </c>
      <c r="U115" s="48">
        <v>3978.3965657543658</v>
      </c>
      <c r="V115" s="48">
        <v>4003.4329679739608</v>
      </c>
      <c r="W115" s="48">
        <v>4033.145208065951</v>
      </c>
      <c r="X115" s="48">
        <v>4044.3474431958712</v>
      </c>
      <c r="Y115" s="48">
        <v>4041.6689313848415</v>
      </c>
      <c r="Z115" s="48">
        <v>4037.2203166993522</v>
      </c>
      <c r="AA115" s="48">
        <v>4047.3972943927283</v>
      </c>
      <c r="AB115" s="48">
        <v>4067.5655203049037</v>
      </c>
      <c r="AC115" s="48">
        <v>4075.7473537330234</v>
      </c>
      <c r="AD115" s="48">
        <v>4095.3728461813885</v>
      </c>
      <c r="AE115" s="48">
        <v>4105.1803638522078</v>
      </c>
      <c r="AF115" s="48">
        <v>4089.028912815711</v>
      </c>
      <c r="AG115" s="48">
        <v>4104.3837292889275</v>
      </c>
      <c r="AH115" s="48">
        <v>4076.3659457880231</v>
      </c>
      <c r="AI115" s="48">
        <v>4065.8976700334629</v>
      </c>
      <c r="AJ115" s="48">
        <v>4050.6641106468019</v>
      </c>
      <c r="AK115" s="48">
        <v>4033.5891418891883</v>
      </c>
      <c r="AL115" s="48">
        <v>4048.2843489415077</v>
      </c>
      <c r="AM115" s="48">
        <v>4033.4317173211548</v>
      </c>
      <c r="AN115" s="48">
        <v>4022.3618545702234</v>
      </c>
      <c r="AO115" s="48">
        <v>4011.9704812545915</v>
      </c>
      <c r="AP115" s="48">
        <v>4001.7197587838859</v>
      </c>
      <c r="AQ115" s="48">
        <v>3975.4426027882923</v>
      </c>
      <c r="AR115" s="48">
        <v>3951.6972135964184</v>
      </c>
      <c r="AS115" s="48">
        <v>3887.2977568780002</v>
      </c>
      <c r="AT115" s="48">
        <v>3829.111098496156</v>
      </c>
      <c r="AU115" s="48">
        <v>3798.5924254671895</v>
      </c>
      <c r="AV115" s="48">
        <v>3766.9782530191601</v>
      </c>
      <c r="AW115" s="48">
        <v>3671.4434189087729</v>
      </c>
      <c r="AX115" s="48">
        <v>3642.4597417722975</v>
      </c>
      <c r="AY115" s="48">
        <v>3606.3977756384588</v>
      </c>
      <c r="AZ115" s="48">
        <v>3486.9263258332317</v>
      </c>
    </row>
    <row r="116" spans="1:52" ht="12" customHeight="1" x14ac:dyDescent="0.45">
      <c r="A116" s="212" t="s">
        <v>187</v>
      </c>
      <c r="B116" s="85">
        <v>1670.4852383540792</v>
      </c>
      <c r="C116" s="85">
        <v>1614.3892854538906</v>
      </c>
      <c r="D116" s="85">
        <v>1671.0378128923562</v>
      </c>
      <c r="E116" s="85">
        <v>1521.1309110347029</v>
      </c>
      <c r="F116" s="85">
        <v>1777.5558991176979</v>
      </c>
      <c r="G116" s="85">
        <v>1881.8354368373803</v>
      </c>
      <c r="H116" s="85">
        <v>1998.0081643307087</v>
      </c>
      <c r="I116" s="85">
        <v>1872.125486707406</v>
      </c>
      <c r="J116" s="85">
        <v>2106.7316993962854</v>
      </c>
      <c r="K116" s="85">
        <v>1546.0872444333327</v>
      </c>
      <c r="L116" s="85">
        <v>2113.8111743494328</v>
      </c>
      <c r="M116" s="85">
        <v>2112.617772552625</v>
      </c>
      <c r="N116" s="85">
        <v>2030.1838245534161</v>
      </c>
      <c r="O116" s="85">
        <v>1870.7016092125505</v>
      </c>
      <c r="P116" s="85">
        <v>1830.0756518167611</v>
      </c>
      <c r="Q116" s="85">
        <v>1860.6143419775967</v>
      </c>
      <c r="R116" s="85">
        <v>1843.7234406133502</v>
      </c>
      <c r="S116" s="85">
        <v>1906.5209340109795</v>
      </c>
      <c r="T116" s="85">
        <v>1928.8147865001827</v>
      </c>
      <c r="U116" s="85">
        <v>1952.4331089199372</v>
      </c>
      <c r="V116" s="85">
        <v>1979.3335334374226</v>
      </c>
      <c r="W116" s="85">
        <v>2000.5725116617878</v>
      </c>
      <c r="X116" s="85">
        <v>2028.7032830608043</v>
      </c>
      <c r="Y116" s="85">
        <v>2050.6957893301515</v>
      </c>
      <c r="Z116" s="85">
        <v>2070.4806196387431</v>
      </c>
      <c r="AA116" s="85">
        <v>2092.9389739216981</v>
      </c>
      <c r="AB116" s="85">
        <v>2116.1356906029478</v>
      </c>
      <c r="AC116" s="85">
        <v>2137.2587676604553</v>
      </c>
      <c r="AD116" s="85">
        <v>2155.8483770230036</v>
      </c>
      <c r="AE116" s="85">
        <v>2176.7503371883572</v>
      </c>
      <c r="AF116" s="85">
        <v>2194.6965363621971</v>
      </c>
      <c r="AG116" s="85">
        <v>2212.6087958063904</v>
      </c>
      <c r="AH116" s="85">
        <v>2238.50836506426</v>
      </c>
      <c r="AI116" s="85">
        <v>2260.4217692415377</v>
      </c>
      <c r="AJ116" s="85">
        <v>2281.4525178864897</v>
      </c>
      <c r="AK116" s="85">
        <v>2305.4238097179959</v>
      </c>
      <c r="AL116" s="85">
        <v>2325.5681574552145</v>
      </c>
      <c r="AM116" s="85">
        <v>2351.3698046052509</v>
      </c>
      <c r="AN116" s="85">
        <v>2378.7571686028264</v>
      </c>
      <c r="AO116" s="85">
        <v>2402.6787276578375</v>
      </c>
      <c r="AP116" s="85">
        <v>2427.8206751805928</v>
      </c>
      <c r="AQ116" s="85">
        <v>2463.5696437022771</v>
      </c>
      <c r="AR116" s="85">
        <v>2499.2597865166658</v>
      </c>
      <c r="AS116" s="85">
        <v>2538.7815067732304</v>
      </c>
      <c r="AT116" s="85">
        <v>2582.9300777260269</v>
      </c>
      <c r="AU116" s="85">
        <v>2617.8428187749209</v>
      </c>
      <c r="AV116" s="85">
        <v>2657.2008104516208</v>
      </c>
      <c r="AW116" s="85">
        <v>2722.7899252991469</v>
      </c>
      <c r="AX116" s="85">
        <v>2762.9024443502067</v>
      </c>
      <c r="AY116" s="85">
        <v>2807.1903405541489</v>
      </c>
      <c r="AZ116" s="85">
        <v>2893.8123446969716</v>
      </c>
    </row>
    <row r="117" spans="1:52" ht="12" customHeight="1" x14ac:dyDescent="0.45">
      <c r="A117" s="211" t="s">
        <v>188</v>
      </c>
      <c r="B117" s="82">
        <v>2558.0520624684646</v>
      </c>
      <c r="C117" s="82">
        <v>2592.9483952046398</v>
      </c>
      <c r="D117" s="82">
        <v>2671.7088225295483</v>
      </c>
      <c r="E117" s="82">
        <v>2824.9157964631586</v>
      </c>
      <c r="F117" s="82">
        <v>2677.2578647974788</v>
      </c>
      <c r="G117" s="82">
        <v>2687.1570969868844</v>
      </c>
      <c r="H117" s="82">
        <v>2634.1565805155578</v>
      </c>
      <c r="I117" s="82">
        <v>2751.3215060297257</v>
      </c>
      <c r="J117" s="82">
        <v>2758.9485800303937</v>
      </c>
      <c r="K117" s="82">
        <v>2365.6943467881438</v>
      </c>
      <c r="L117" s="82">
        <v>2510.8071225466269</v>
      </c>
      <c r="M117" s="82">
        <v>2559.1787540408745</v>
      </c>
      <c r="N117" s="82">
        <v>2535.1546902978725</v>
      </c>
      <c r="O117" s="82">
        <v>2622.8245804823223</v>
      </c>
      <c r="P117" s="82">
        <v>2538.5708444846141</v>
      </c>
      <c r="Q117" s="82">
        <v>2498.6990368436263</v>
      </c>
      <c r="R117" s="82">
        <v>2509.2736683820394</v>
      </c>
      <c r="S117" s="82">
        <v>2562.3547125128525</v>
      </c>
      <c r="T117" s="82">
        <v>2567.9314719600829</v>
      </c>
      <c r="U117" s="82">
        <v>2575.8744115284439</v>
      </c>
      <c r="V117" s="82">
        <v>2596.3189116886892</v>
      </c>
      <c r="W117" s="82">
        <v>2613.4815742586202</v>
      </c>
      <c r="X117" s="82">
        <v>2621.4136601677656</v>
      </c>
      <c r="Y117" s="82">
        <v>2616.9782824054842</v>
      </c>
      <c r="Z117" s="82">
        <v>2617.0153017823768</v>
      </c>
      <c r="AA117" s="82">
        <v>2626.3565089474423</v>
      </c>
      <c r="AB117" s="82">
        <v>2638.3001528430068</v>
      </c>
      <c r="AC117" s="82">
        <v>2638.3412209182288</v>
      </c>
      <c r="AD117" s="82">
        <v>2646.3613471115978</v>
      </c>
      <c r="AE117" s="82">
        <v>2656.806417825017</v>
      </c>
      <c r="AF117" s="82">
        <v>2645.2753428139322</v>
      </c>
      <c r="AG117" s="82">
        <v>2650.8885479322412</v>
      </c>
      <c r="AH117" s="82">
        <v>2641.2179140377557</v>
      </c>
      <c r="AI117" s="82">
        <v>2630.6996514842381</v>
      </c>
      <c r="AJ117" s="82">
        <v>2628.1968901239579</v>
      </c>
      <c r="AK117" s="82">
        <v>2619.6829017943164</v>
      </c>
      <c r="AL117" s="82">
        <v>2633.2253562006131</v>
      </c>
      <c r="AM117" s="82">
        <v>2630.5470558468901</v>
      </c>
      <c r="AN117" s="82">
        <v>2628.9274856216416</v>
      </c>
      <c r="AO117" s="82">
        <v>2627.2127745544171</v>
      </c>
      <c r="AP117" s="82">
        <v>2626.3431650925286</v>
      </c>
      <c r="AQ117" s="82">
        <v>2618.1685139348388</v>
      </c>
      <c r="AR117" s="82">
        <v>2612.7519363806191</v>
      </c>
      <c r="AS117" s="82">
        <v>2584.1749982723222</v>
      </c>
      <c r="AT117" s="82">
        <v>2572.1151380623492</v>
      </c>
      <c r="AU117" s="82">
        <v>2566.1895984057496</v>
      </c>
      <c r="AV117" s="82">
        <v>2560.0425490223301</v>
      </c>
      <c r="AW117" s="82">
        <v>2533.9043073149346</v>
      </c>
      <c r="AX117" s="82">
        <v>2527.7480845042646</v>
      </c>
      <c r="AY117" s="82">
        <v>2529.8687865788643</v>
      </c>
      <c r="AZ117" s="82">
        <v>2506.172960087159</v>
      </c>
    </row>
    <row r="118" spans="1:52" ht="12" customHeight="1" x14ac:dyDescent="0.45">
      <c r="A118" s="212" t="s">
        <v>189</v>
      </c>
      <c r="B118" s="85">
        <v>916.50124286534253</v>
      </c>
      <c r="C118" s="85">
        <v>956.77601483793831</v>
      </c>
      <c r="D118" s="85">
        <v>967.49270073227456</v>
      </c>
      <c r="E118" s="85">
        <v>1120.7371981601575</v>
      </c>
      <c r="F118" s="85">
        <v>970.10107520020745</v>
      </c>
      <c r="G118" s="85">
        <v>930.32229630247275</v>
      </c>
      <c r="H118" s="85">
        <v>916.08735812816337</v>
      </c>
      <c r="I118" s="85">
        <v>1034.0754449755823</v>
      </c>
      <c r="J118" s="85">
        <v>969.55517821114665</v>
      </c>
      <c r="K118" s="85">
        <v>870.25790362727207</v>
      </c>
      <c r="L118" s="85">
        <v>865.82107542881079</v>
      </c>
      <c r="M118" s="85">
        <v>857.40514106163039</v>
      </c>
      <c r="N118" s="85">
        <v>867.1561023565846</v>
      </c>
      <c r="O118" s="85">
        <v>995.95218266128404</v>
      </c>
      <c r="P118" s="85">
        <v>948.21537443058514</v>
      </c>
      <c r="Q118" s="85">
        <v>937.20185264404745</v>
      </c>
      <c r="R118" s="85">
        <v>944.78808567738133</v>
      </c>
      <c r="S118" s="85">
        <v>958.57341901519169</v>
      </c>
      <c r="T118" s="85">
        <v>960.49007309728597</v>
      </c>
      <c r="U118" s="85">
        <v>960.49305546781989</v>
      </c>
      <c r="V118" s="85">
        <v>965.99924134903017</v>
      </c>
      <c r="W118" s="85">
        <v>970.99581246930427</v>
      </c>
      <c r="X118" s="85">
        <v>970.17156253062478</v>
      </c>
      <c r="Y118" s="85">
        <v>963.60142428648521</v>
      </c>
      <c r="Z118" s="85">
        <v>960.59478949539016</v>
      </c>
      <c r="AA118" s="85">
        <v>959.03355789553564</v>
      </c>
      <c r="AB118" s="85">
        <v>959.76646526751904</v>
      </c>
      <c r="AC118" s="85">
        <v>955.70146929017164</v>
      </c>
      <c r="AD118" s="85">
        <v>958.11502883030391</v>
      </c>
      <c r="AE118" s="85">
        <v>960.65319047474031</v>
      </c>
      <c r="AF118" s="85">
        <v>950.93510127415425</v>
      </c>
      <c r="AG118" s="85">
        <v>957.99127656901817</v>
      </c>
      <c r="AH118" s="85">
        <v>948.07184773129052</v>
      </c>
      <c r="AI118" s="85">
        <v>939.75153843375085</v>
      </c>
      <c r="AJ118" s="85">
        <v>934.28232634992185</v>
      </c>
      <c r="AK118" s="85">
        <v>928.72041038824193</v>
      </c>
      <c r="AL118" s="85">
        <v>931.80162360049508</v>
      </c>
      <c r="AM118" s="85">
        <v>922.68701976731859</v>
      </c>
      <c r="AN118" s="85">
        <v>914.7309649486881</v>
      </c>
      <c r="AO118" s="85">
        <v>907.46446429367779</v>
      </c>
      <c r="AP118" s="85">
        <v>900.43186821473944</v>
      </c>
      <c r="AQ118" s="85">
        <v>887.26372105290909</v>
      </c>
      <c r="AR118" s="85">
        <v>875.47279477231518</v>
      </c>
      <c r="AS118" s="85">
        <v>847.81204346959123</v>
      </c>
      <c r="AT118" s="85">
        <v>834.57014830645619</v>
      </c>
      <c r="AU118" s="85">
        <v>820.17658902956191</v>
      </c>
      <c r="AV118" s="85">
        <v>801.00360910412371</v>
      </c>
      <c r="AW118" s="85">
        <v>760.27843147789088</v>
      </c>
      <c r="AX118" s="85">
        <v>743.70807871260945</v>
      </c>
      <c r="AY118" s="85">
        <v>736.58624410279162</v>
      </c>
      <c r="AZ118" s="85">
        <v>693.86301975385823</v>
      </c>
    </row>
    <row r="119" spans="1:52" ht="12" customHeight="1" x14ac:dyDescent="0.45">
      <c r="A119" s="212" t="s">
        <v>190</v>
      </c>
      <c r="B119" s="85">
        <v>1236.4198220721214</v>
      </c>
      <c r="C119" s="85">
        <v>1244.0558958321512</v>
      </c>
      <c r="D119" s="85">
        <v>1289.0720916601463</v>
      </c>
      <c r="E119" s="85">
        <v>1353.6626369655019</v>
      </c>
      <c r="F119" s="85">
        <v>1285.496310227086</v>
      </c>
      <c r="G119" s="85">
        <v>1300.561306344347</v>
      </c>
      <c r="H119" s="85">
        <v>1237.0683862222804</v>
      </c>
      <c r="I119" s="85">
        <v>1291.203849999989</v>
      </c>
      <c r="J119" s="85">
        <v>1288.2000212744692</v>
      </c>
      <c r="K119" s="85">
        <v>1149.7053610187206</v>
      </c>
      <c r="L119" s="85">
        <v>1202.0682170891498</v>
      </c>
      <c r="M119" s="85">
        <v>1232.4722602515126</v>
      </c>
      <c r="N119" s="85">
        <v>1222.230986605316</v>
      </c>
      <c r="O119" s="85">
        <v>1237.349694257392</v>
      </c>
      <c r="P119" s="85">
        <v>1201.1896053440878</v>
      </c>
      <c r="Q119" s="85">
        <v>1161.5986828765735</v>
      </c>
      <c r="R119" s="85">
        <v>1163.5869289073705</v>
      </c>
      <c r="S119" s="85">
        <v>1192.0855313678542</v>
      </c>
      <c r="T119" s="85">
        <v>1192.8070605598396</v>
      </c>
      <c r="U119" s="85">
        <v>1197.8402535831092</v>
      </c>
      <c r="V119" s="85">
        <v>1208.3862157862466</v>
      </c>
      <c r="W119" s="85">
        <v>1217.9158342717344</v>
      </c>
      <c r="X119" s="85">
        <v>1222.6343359832897</v>
      </c>
      <c r="Y119" s="85">
        <v>1222.5108867127533</v>
      </c>
      <c r="Z119" s="85">
        <v>1223.3081699128488</v>
      </c>
      <c r="AA119" s="85">
        <v>1231.1505556848017</v>
      </c>
      <c r="AB119" s="85">
        <v>1238.7565064251942</v>
      </c>
      <c r="AC119" s="85">
        <v>1240.6780806901359</v>
      </c>
      <c r="AD119" s="85">
        <v>1243.2577859086825</v>
      </c>
      <c r="AE119" s="85">
        <v>1247.2847911432041</v>
      </c>
      <c r="AF119" s="85">
        <v>1243.0164255777149</v>
      </c>
      <c r="AG119" s="85">
        <v>1240.7528086052007</v>
      </c>
      <c r="AH119" s="85">
        <v>1236.4192031552684</v>
      </c>
      <c r="AI119" s="85">
        <v>1230.0007634900101</v>
      </c>
      <c r="AJ119" s="85">
        <v>1230.08543578078</v>
      </c>
      <c r="AK119" s="85">
        <v>1227.5292616604474</v>
      </c>
      <c r="AL119" s="85">
        <v>1233.6166783027934</v>
      </c>
      <c r="AM119" s="85">
        <v>1235.9978284849733</v>
      </c>
      <c r="AN119" s="85">
        <v>1238.3420476221677</v>
      </c>
      <c r="AO119" s="85">
        <v>1241.3360775120252</v>
      </c>
      <c r="AP119" s="85">
        <v>1245.0616850333024</v>
      </c>
      <c r="AQ119" s="85">
        <v>1246.2909699851712</v>
      </c>
      <c r="AR119" s="85">
        <v>1247.8402348229447</v>
      </c>
      <c r="AS119" s="85">
        <v>1244.7686663041675</v>
      </c>
      <c r="AT119" s="85">
        <v>1241.5720293859031</v>
      </c>
      <c r="AU119" s="85">
        <v>1245.3646595607167</v>
      </c>
      <c r="AV119" s="85">
        <v>1252.387541774079</v>
      </c>
      <c r="AW119" s="85">
        <v>1260.0043105964862</v>
      </c>
      <c r="AX119" s="85">
        <v>1264.3216650243889</v>
      </c>
      <c r="AY119" s="85">
        <v>1267.8222037642993</v>
      </c>
      <c r="AZ119" s="85">
        <v>1278.9023133308499</v>
      </c>
    </row>
    <row r="120" spans="1:52" ht="12" customHeight="1" x14ac:dyDescent="0.45">
      <c r="A120" s="191" t="s">
        <v>20</v>
      </c>
      <c r="B120" s="88">
        <v>154.67238407667227</v>
      </c>
      <c r="C120" s="88">
        <v>165.82322934383654</v>
      </c>
      <c r="D120" s="88">
        <v>170.60420038722557</v>
      </c>
      <c r="E120" s="88">
        <v>150.00281975489179</v>
      </c>
      <c r="F120" s="88">
        <v>163.25450898806983</v>
      </c>
      <c r="G120" s="88">
        <v>153.89089245795029</v>
      </c>
      <c r="H120" s="88">
        <v>149.48945158496468</v>
      </c>
      <c r="I120" s="88">
        <v>133.39626803131486</v>
      </c>
      <c r="J120" s="88">
        <v>167.35537113573133</v>
      </c>
      <c r="K120" s="88">
        <v>150.1556840057971</v>
      </c>
      <c r="L120" s="88">
        <v>146.14558042560503</v>
      </c>
      <c r="M120" s="88">
        <v>152.27646692282559</v>
      </c>
      <c r="N120" s="88">
        <v>153.18588648781503</v>
      </c>
      <c r="O120" s="88">
        <v>159.57009854746761</v>
      </c>
      <c r="P120" s="88">
        <v>158.34152681814052</v>
      </c>
      <c r="Q120" s="88">
        <v>162.91582792316478</v>
      </c>
      <c r="R120" s="88">
        <v>160.29256096213535</v>
      </c>
      <c r="S120" s="88">
        <v>170.9085092123369</v>
      </c>
      <c r="T120" s="88">
        <v>167.04658903581361</v>
      </c>
      <c r="U120" s="88">
        <v>165.30531883166785</v>
      </c>
      <c r="V120" s="88">
        <v>163.94406850020263</v>
      </c>
      <c r="W120" s="88">
        <v>163.39989826026573</v>
      </c>
      <c r="X120" s="88">
        <v>155.23688029890369</v>
      </c>
      <c r="Y120" s="88">
        <v>147.61279829168475</v>
      </c>
      <c r="Z120" s="88">
        <v>139.97792361658057</v>
      </c>
      <c r="AA120" s="88">
        <v>139.5072473423661</v>
      </c>
      <c r="AB120" s="88">
        <v>138.39401337294572</v>
      </c>
      <c r="AC120" s="88">
        <v>136.83834518836389</v>
      </c>
      <c r="AD120" s="88">
        <v>130.54208843674499</v>
      </c>
      <c r="AE120" s="88">
        <v>130.6685128731138</v>
      </c>
      <c r="AF120" s="88">
        <v>127.7164831760432</v>
      </c>
      <c r="AG120" s="88">
        <v>116.64758358740609</v>
      </c>
      <c r="AH120" s="88">
        <v>108.61606349648285</v>
      </c>
      <c r="AI120" s="88">
        <v>93.866098132213835</v>
      </c>
      <c r="AJ120" s="88">
        <v>90.960679587556513</v>
      </c>
      <c r="AK120" s="88">
        <v>87.951676366681326</v>
      </c>
      <c r="AL120" s="88">
        <v>87.672966826879346</v>
      </c>
      <c r="AM120" s="88">
        <v>85.630373308546908</v>
      </c>
      <c r="AN120" s="88">
        <v>79.581693328761617</v>
      </c>
      <c r="AO120" s="88">
        <v>74.48540846413367</v>
      </c>
      <c r="AP120" s="88">
        <v>69.440210934711459</v>
      </c>
      <c r="AQ120" s="88">
        <v>65.078975847078652</v>
      </c>
      <c r="AR120" s="88">
        <v>57.544938313517996</v>
      </c>
      <c r="AS120" s="88">
        <v>53.277989213040087</v>
      </c>
      <c r="AT120" s="88">
        <v>50.191566908664036</v>
      </c>
      <c r="AU120" s="88">
        <v>47.760328878695034</v>
      </c>
      <c r="AV120" s="88">
        <v>44.842626596293002</v>
      </c>
      <c r="AW120" s="88">
        <v>41.31348383640649</v>
      </c>
      <c r="AX120" s="88">
        <v>30.40210281271656</v>
      </c>
      <c r="AY120" s="88">
        <v>28.889656863249765</v>
      </c>
      <c r="AZ120" s="88">
        <v>26.730488896753144</v>
      </c>
    </row>
    <row r="121" spans="1:52" ht="12" customHeight="1" x14ac:dyDescent="0.45">
      <c r="A121" s="191" t="s">
        <v>24</v>
      </c>
      <c r="B121" s="88">
        <v>199.50099948554256</v>
      </c>
      <c r="C121" s="88">
        <v>218.04150766445977</v>
      </c>
      <c r="D121" s="88">
        <v>241.35814102188132</v>
      </c>
      <c r="E121" s="88">
        <v>265.50352868411022</v>
      </c>
      <c r="F121" s="88">
        <v>245.38522029879218</v>
      </c>
      <c r="G121" s="88">
        <v>229.13827583891427</v>
      </c>
      <c r="H121" s="88">
        <v>247.84692263012496</v>
      </c>
      <c r="I121" s="88">
        <v>291.37610759801566</v>
      </c>
      <c r="J121" s="88">
        <v>265.6336203526638</v>
      </c>
      <c r="K121" s="88">
        <v>249.6196368070963</v>
      </c>
      <c r="L121" s="88">
        <v>254.04334017933965</v>
      </c>
      <c r="M121" s="88">
        <v>230.36290852571162</v>
      </c>
      <c r="N121" s="88">
        <v>229.51419958335333</v>
      </c>
      <c r="O121" s="88">
        <v>225.50868956906896</v>
      </c>
      <c r="P121" s="88">
        <v>225.34445428858766</v>
      </c>
      <c r="Q121" s="88">
        <v>219.61681842932762</v>
      </c>
      <c r="R121" s="88">
        <v>223.72372494021454</v>
      </c>
      <c r="S121" s="88">
        <v>223.18406144960937</v>
      </c>
      <c r="T121" s="88">
        <v>223.39757728143096</v>
      </c>
      <c r="U121" s="88">
        <v>224.28625155552166</v>
      </c>
      <c r="V121" s="88">
        <v>225.67201726870798</v>
      </c>
      <c r="W121" s="88">
        <v>226.1991712922318</v>
      </c>
      <c r="X121" s="88">
        <v>225.92259243337381</v>
      </c>
      <c r="Y121" s="88">
        <v>222.46610042067735</v>
      </c>
      <c r="Z121" s="88">
        <v>220.79767514279493</v>
      </c>
      <c r="AA121" s="88">
        <v>221.98239793230815</v>
      </c>
      <c r="AB121" s="88">
        <v>222.57846446637538</v>
      </c>
      <c r="AC121" s="88">
        <v>217.24786492321002</v>
      </c>
      <c r="AD121" s="88">
        <v>215.39366374203362</v>
      </c>
      <c r="AE121" s="88">
        <v>212.77431144443315</v>
      </c>
      <c r="AF121" s="88">
        <v>204.40200142866712</v>
      </c>
      <c r="AG121" s="88">
        <v>201.40929390330172</v>
      </c>
      <c r="AH121" s="88">
        <v>196.08985866030179</v>
      </c>
      <c r="AI121" s="88">
        <v>189.84753806757391</v>
      </c>
      <c r="AJ121" s="88">
        <v>188.51431621770814</v>
      </c>
      <c r="AK121" s="88">
        <v>184.52778440444339</v>
      </c>
      <c r="AL121" s="88">
        <v>184.54588940080922</v>
      </c>
      <c r="AM121" s="88">
        <v>181.59864148634432</v>
      </c>
      <c r="AN121" s="88">
        <v>176.720573388118</v>
      </c>
      <c r="AO121" s="88">
        <v>172.41766325226806</v>
      </c>
      <c r="AP121" s="88">
        <v>168.56525737916968</v>
      </c>
      <c r="AQ121" s="88">
        <v>162.61823757476247</v>
      </c>
      <c r="AR121" s="88">
        <v>158.45991929876129</v>
      </c>
      <c r="AS121" s="88">
        <v>149.31777015090898</v>
      </c>
      <c r="AT121" s="88">
        <v>142.73624752803843</v>
      </c>
      <c r="AU121" s="88">
        <v>141.69808841075593</v>
      </c>
      <c r="AV121" s="88">
        <v>140.64174794152109</v>
      </c>
      <c r="AW121" s="88">
        <v>132.4573609913318</v>
      </c>
      <c r="AX121" s="88">
        <v>129.35708528005952</v>
      </c>
      <c r="AY121" s="88">
        <v>125.289297773936</v>
      </c>
      <c r="AZ121" s="88">
        <v>116.77254598409915</v>
      </c>
    </row>
    <row r="122" spans="1:52" ht="12" customHeight="1" x14ac:dyDescent="0.45">
      <c r="A122" s="191" t="s">
        <v>25</v>
      </c>
      <c r="B122" s="88">
        <v>0.59572847769934245</v>
      </c>
      <c r="C122" s="88">
        <v>0.58990693071076428</v>
      </c>
      <c r="D122" s="88">
        <v>0.7192971121520414</v>
      </c>
      <c r="E122" s="88">
        <v>4.1470746266483498E-2</v>
      </c>
      <c r="F122" s="88">
        <v>0</v>
      </c>
      <c r="G122" s="88">
        <v>0</v>
      </c>
      <c r="H122" s="88">
        <v>0.40511245780449057</v>
      </c>
      <c r="I122" s="88">
        <v>7.227569255459148E-15</v>
      </c>
      <c r="J122" s="88">
        <v>0</v>
      </c>
      <c r="K122" s="88">
        <v>1.8610607394304863</v>
      </c>
      <c r="L122" s="88">
        <v>2.0679471716177527</v>
      </c>
      <c r="M122" s="88">
        <v>3.4230219319730071</v>
      </c>
      <c r="N122" s="88">
        <v>4.5597279298253568</v>
      </c>
      <c r="O122" s="88">
        <v>0.25316771557671197</v>
      </c>
      <c r="P122" s="88">
        <v>4.143303852952269E-16</v>
      </c>
      <c r="Q122" s="88">
        <v>0.52261426262468913</v>
      </c>
      <c r="R122" s="88">
        <v>0.5266261857379817</v>
      </c>
      <c r="S122" s="88">
        <v>0.5493324133747256</v>
      </c>
      <c r="T122" s="88">
        <v>0.52238668743105399</v>
      </c>
      <c r="U122" s="88">
        <v>0.49317769378624982</v>
      </c>
      <c r="V122" s="88">
        <v>0.47034872202290173</v>
      </c>
      <c r="W122" s="88">
        <v>0.47359734878702148</v>
      </c>
      <c r="X122" s="88">
        <v>0.47135417667373697</v>
      </c>
      <c r="Y122" s="88">
        <v>0.47099739613526242</v>
      </c>
      <c r="Z122" s="88">
        <v>0.4695025749838303</v>
      </c>
      <c r="AA122" s="88">
        <v>0.4690799500936414</v>
      </c>
      <c r="AB122" s="88">
        <v>0.46943109963738189</v>
      </c>
      <c r="AC122" s="88">
        <v>0.47196250407004436</v>
      </c>
      <c r="AD122" s="88">
        <v>0.46051074354120053</v>
      </c>
      <c r="AE122" s="88">
        <v>0.46060246102031033</v>
      </c>
      <c r="AF122" s="88">
        <v>0.4619109238772654</v>
      </c>
      <c r="AG122" s="88">
        <v>0.35372965718377636</v>
      </c>
      <c r="AH122" s="88">
        <v>0.35454499580856214</v>
      </c>
      <c r="AI122" s="88">
        <v>0.34114502962916432</v>
      </c>
      <c r="AJ122" s="88">
        <v>0.29663993929494881</v>
      </c>
      <c r="AK122" s="88">
        <v>0.15597862944663485</v>
      </c>
      <c r="AL122" s="88">
        <v>0.15536488062969853</v>
      </c>
      <c r="AM122" s="88">
        <v>0.14121537950696506</v>
      </c>
      <c r="AN122" s="88">
        <v>0.13269461144695016</v>
      </c>
      <c r="AO122" s="88">
        <v>0.12586911077350951</v>
      </c>
      <c r="AP122" s="88">
        <v>0.11954732031765491</v>
      </c>
      <c r="AQ122" s="88">
        <v>0.11286805554906305</v>
      </c>
      <c r="AR122" s="88">
        <v>0.10729643709438197</v>
      </c>
      <c r="AS122" s="88">
        <v>0.10130882964563862</v>
      </c>
      <c r="AT122" s="88">
        <v>9.6655400713420589E-2</v>
      </c>
      <c r="AU122" s="88">
        <v>9.2377385778488544E-2</v>
      </c>
      <c r="AV122" s="88">
        <v>8.7803927640423815E-2</v>
      </c>
      <c r="AW122" s="88">
        <v>8.1409906781111291E-2</v>
      </c>
      <c r="AX122" s="88">
        <v>7.2305366098690552E-2</v>
      </c>
      <c r="AY122" s="88">
        <v>6.8484860451732424E-2</v>
      </c>
      <c r="AZ122" s="88">
        <v>6.4355722874686799E-2</v>
      </c>
    </row>
    <row r="123" spans="1:52" ht="12" customHeight="1" x14ac:dyDescent="0.45">
      <c r="A123" s="191" t="s">
        <v>49</v>
      </c>
      <c r="B123" s="88">
        <v>6.904763441560414</v>
      </c>
      <c r="C123" s="88">
        <v>6.3173450712157413</v>
      </c>
      <c r="D123" s="88">
        <v>6.5774942500668718</v>
      </c>
      <c r="E123" s="88">
        <v>7.9388289060759938</v>
      </c>
      <c r="F123" s="88">
        <v>7.7523983752624268</v>
      </c>
      <c r="G123" s="88">
        <v>8.6362624573111813</v>
      </c>
      <c r="H123" s="88">
        <v>7.1294066865776635</v>
      </c>
      <c r="I123" s="88">
        <v>7.1843073480702886</v>
      </c>
      <c r="J123" s="88">
        <v>9.4977457946701556</v>
      </c>
      <c r="K123" s="88">
        <v>7.6207203785459958</v>
      </c>
      <c r="L123" s="88">
        <v>9.2066394721837082</v>
      </c>
      <c r="M123" s="88">
        <v>8.9881186781039943</v>
      </c>
      <c r="N123" s="88">
        <v>12.386291829878802</v>
      </c>
      <c r="O123" s="88">
        <v>10.185179104744345</v>
      </c>
      <c r="P123" s="88">
        <v>9.2675025370794497</v>
      </c>
      <c r="Q123" s="88">
        <v>7.9173047165021266</v>
      </c>
      <c r="R123" s="88">
        <v>7.8031570883054062</v>
      </c>
      <c r="S123" s="88">
        <v>8.1360414875415454</v>
      </c>
      <c r="T123" s="88">
        <v>7.9483797823904387</v>
      </c>
      <c r="U123" s="88">
        <v>7.7288958476960765</v>
      </c>
      <c r="V123" s="88">
        <v>7.5504132636059662</v>
      </c>
      <c r="W123" s="88">
        <v>7.2982627708500445</v>
      </c>
      <c r="X123" s="88">
        <v>7.1491702467533758</v>
      </c>
      <c r="Y123" s="88">
        <v>6.6095596876809282</v>
      </c>
      <c r="Z123" s="88">
        <v>6.3696393761074148</v>
      </c>
      <c r="AA123" s="88">
        <v>6.2784756538145858</v>
      </c>
      <c r="AB123" s="88">
        <v>6.2093962201535708</v>
      </c>
      <c r="AC123" s="88">
        <v>6.0794618035987549</v>
      </c>
      <c r="AD123" s="88">
        <v>5.9951764170407511</v>
      </c>
      <c r="AE123" s="88">
        <v>6.0248267958731043</v>
      </c>
      <c r="AF123" s="88">
        <v>5.9435976271379998</v>
      </c>
      <c r="AG123" s="88">
        <v>5.7522801345750647</v>
      </c>
      <c r="AH123" s="88">
        <v>5.5695790284950561</v>
      </c>
      <c r="AI123" s="88">
        <v>5.3054425917851695</v>
      </c>
      <c r="AJ123" s="88">
        <v>5.0658089008242282</v>
      </c>
      <c r="AK123" s="88">
        <v>4.4970806722226619</v>
      </c>
      <c r="AL123" s="88">
        <v>4.499310666315588</v>
      </c>
      <c r="AM123" s="88">
        <v>4.2525486550223688</v>
      </c>
      <c r="AN123" s="88">
        <v>4.041935633305183</v>
      </c>
      <c r="AO123" s="88">
        <v>3.8575580486569163</v>
      </c>
      <c r="AP123" s="88">
        <v>3.6659576285657072</v>
      </c>
      <c r="AQ123" s="88">
        <v>3.3562171391985283</v>
      </c>
      <c r="AR123" s="88">
        <v>3.1049314461236972</v>
      </c>
      <c r="AS123" s="88">
        <v>2.7623193789920553</v>
      </c>
      <c r="AT123" s="88">
        <v>2.5184957597473523</v>
      </c>
      <c r="AU123" s="88">
        <v>2.3917581547413733</v>
      </c>
      <c r="AV123" s="88">
        <v>2.249303395878095</v>
      </c>
      <c r="AW123" s="88">
        <v>2.0805930201501934</v>
      </c>
      <c r="AX123" s="88">
        <v>1.7546260844817865</v>
      </c>
      <c r="AY123" s="88">
        <v>1.6826825336904083</v>
      </c>
      <c r="AZ123" s="88">
        <v>1.5904435428882475</v>
      </c>
    </row>
    <row r="124" spans="1:52" ht="12" customHeight="1" x14ac:dyDescent="0.45">
      <c r="A124" s="191" t="s">
        <v>55</v>
      </c>
      <c r="B124" s="88">
        <v>110.63792363262739</v>
      </c>
      <c r="C124" s="88">
        <v>127.28779221471545</v>
      </c>
      <c r="D124" s="88">
        <v>106.28809660627158</v>
      </c>
      <c r="E124" s="88">
        <v>120.7309269590628</v>
      </c>
      <c r="F124" s="88">
        <v>105.2433306332069</v>
      </c>
      <c r="G124" s="88">
        <v>94.486034782497768</v>
      </c>
      <c r="H124" s="88">
        <v>96.19117784110523</v>
      </c>
      <c r="I124" s="88">
        <v>92.440034060753447</v>
      </c>
      <c r="J124" s="88">
        <v>86.066466137253968</v>
      </c>
      <c r="K124" s="88">
        <v>66.623237684042223</v>
      </c>
      <c r="L124" s="88">
        <v>70.603518888253873</v>
      </c>
      <c r="M124" s="88">
        <v>75.430877811694131</v>
      </c>
      <c r="N124" s="88">
        <v>61.820791599361065</v>
      </c>
      <c r="O124" s="88">
        <v>57.984996888976831</v>
      </c>
      <c r="P124" s="88">
        <v>54.125355351689898</v>
      </c>
      <c r="Q124" s="88">
        <v>63.139076309158057</v>
      </c>
      <c r="R124" s="88">
        <v>63.837332520609174</v>
      </c>
      <c r="S124" s="88">
        <v>64.259093366320073</v>
      </c>
      <c r="T124" s="88">
        <v>62.927640270619655</v>
      </c>
      <c r="U124" s="88">
        <v>61.579473469634394</v>
      </c>
      <c r="V124" s="88">
        <v>60.525387168248542</v>
      </c>
      <c r="W124" s="88">
        <v>59.105043097869988</v>
      </c>
      <c r="X124" s="88">
        <v>56.437323533292457</v>
      </c>
      <c r="Y124" s="88">
        <v>51.873884945548781</v>
      </c>
      <c r="Z124" s="88">
        <v>50.325742303509088</v>
      </c>
      <c r="AA124" s="88">
        <v>47.701818026825677</v>
      </c>
      <c r="AB124" s="88">
        <v>44.381363182479824</v>
      </c>
      <c r="AC124" s="88">
        <v>39.009837408450615</v>
      </c>
      <c r="AD124" s="88">
        <v>36.818078417795917</v>
      </c>
      <c r="AE124" s="88">
        <v>36.72776225138962</v>
      </c>
      <c r="AF124" s="88">
        <v>31.274254421705223</v>
      </c>
      <c r="AG124" s="88">
        <v>30.44715944222639</v>
      </c>
      <c r="AH124" s="88">
        <v>26.241167319614615</v>
      </c>
      <c r="AI124" s="88">
        <v>22.743514303579115</v>
      </c>
      <c r="AJ124" s="88">
        <v>20.087406923117243</v>
      </c>
      <c r="AK124" s="88">
        <v>17.579739663996701</v>
      </c>
      <c r="AL124" s="88">
        <v>17.475617140594874</v>
      </c>
      <c r="AM124" s="88">
        <v>15.70658235538925</v>
      </c>
      <c r="AN124" s="88">
        <v>14.313444377118111</v>
      </c>
      <c r="AO124" s="88">
        <v>13.176910752278101</v>
      </c>
      <c r="AP124" s="88">
        <v>12.189048275375407</v>
      </c>
      <c r="AQ124" s="88">
        <v>10.83090620980491</v>
      </c>
      <c r="AR124" s="88">
        <v>9.5739669706796846</v>
      </c>
      <c r="AS124" s="88">
        <v>7.7413113643553171</v>
      </c>
      <c r="AT124" s="88">
        <v>7.0199093538180666</v>
      </c>
      <c r="AU124" s="88">
        <v>6.2107594229194847</v>
      </c>
      <c r="AV124" s="88">
        <v>5.1331200835080848</v>
      </c>
      <c r="AW124" s="88">
        <v>3.6705590316980548</v>
      </c>
      <c r="AX124" s="88">
        <v>2.9499817383797828</v>
      </c>
      <c r="AY124" s="88">
        <v>2.8188657679969511</v>
      </c>
      <c r="AZ124" s="88">
        <v>1.9023658518197388</v>
      </c>
    </row>
    <row r="125" spans="1:52" ht="12" customHeight="1" x14ac:dyDescent="0.45">
      <c r="A125" s="191" t="s">
        <v>67</v>
      </c>
      <c r="B125" s="88">
        <v>14.881700337445189</v>
      </c>
      <c r="C125" s="88">
        <v>16.266606769668662</v>
      </c>
      <c r="D125" s="88">
        <v>26.213258729656559</v>
      </c>
      <c r="E125" s="88">
        <v>29.29363950698778</v>
      </c>
      <c r="F125" s="88">
        <v>25.168142848686792</v>
      </c>
      <c r="G125" s="88">
        <v>26.372440035355012</v>
      </c>
      <c r="H125" s="88">
        <v>23.416311424595303</v>
      </c>
      <c r="I125" s="88">
        <v>28.436234627378891</v>
      </c>
      <c r="J125" s="88">
        <v>17.372306260878975</v>
      </c>
      <c r="K125" s="88">
        <v>16.316754739501103</v>
      </c>
      <c r="L125" s="88">
        <v>19.501172986627054</v>
      </c>
      <c r="M125" s="88">
        <v>13.469756354336649</v>
      </c>
      <c r="N125" s="88">
        <v>29.216034382029836</v>
      </c>
      <c r="O125" s="88">
        <v>18.435746282657536</v>
      </c>
      <c r="P125" s="88">
        <v>24.226849238041421</v>
      </c>
      <c r="Q125" s="88">
        <v>9.3095251212594352</v>
      </c>
      <c r="R125" s="88">
        <v>8.4040011707312772</v>
      </c>
      <c r="S125" s="88">
        <v>8.5425979430576877</v>
      </c>
      <c r="T125" s="88">
        <v>8.4208867566873451</v>
      </c>
      <c r="U125" s="88">
        <v>8.3815768748810981</v>
      </c>
      <c r="V125" s="88">
        <v>8.1942858390914761</v>
      </c>
      <c r="W125" s="88">
        <v>8.0348713330252792</v>
      </c>
      <c r="X125" s="88">
        <v>7.398927177037911</v>
      </c>
      <c r="Y125" s="88">
        <v>6.3291237334349049</v>
      </c>
      <c r="Z125" s="88">
        <v>4.3635369172786547</v>
      </c>
      <c r="AA125" s="88">
        <v>4.156487905446836</v>
      </c>
      <c r="AB125" s="88">
        <v>3.8912395799292052</v>
      </c>
      <c r="AC125" s="88">
        <v>3.4545908822593283</v>
      </c>
      <c r="AD125" s="88">
        <v>3.0192594289964019</v>
      </c>
      <c r="AE125" s="88">
        <v>2.8956865919638588</v>
      </c>
      <c r="AF125" s="88">
        <v>2.5520431951000506</v>
      </c>
      <c r="AG125" s="88">
        <v>2.248048478135551</v>
      </c>
      <c r="AH125" s="88">
        <v>2.1450591756857116</v>
      </c>
      <c r="AI125" s="88">
        <v>1.9230260931367074</v>
      </c>
      <c r="AJ125" s="88">
        <v>1.8379536359131141</v>
      </c>
      <c r="AK125" s="88">
        <v>1.049649718040097</v>
      </c>
      <c r="AL125" s="88">
        <v>1.0395706354822867</v>
      </c>
      <c r="AM125" s="88">
        <v>0.96209983093897045</v>
      </c>
      <c r="AN125" s="88">
        <v>0.89552887403387937</v>
      </c>
      <c r="AO125" s="88">
        <v>0.84698421819303826</v>
      </c>
      <c r="AP125" s="88">
        <v>0.78455040100515794</v>
      </c>
      <c r="AQ125" s="88">
        <v>0.69428105352128955</v>
      </c>
      <c r="AR125" s="88">
        <v>0.61946786164435952</v>
      </c>
      <c r="AS125" s="88">
        <v>0.53259368990379163</v>
      </c>
      <c r="AT125" s="88">
        <v>0.46151407645260145</v>
      </c>
      <c r="AU125" s="88">
        <v>0.39290475961230265</v>
      </c>
      <c r="AV125" s="88">
        <v>0.32694828636340495</v>
      </c>
      <c r="AW125" s="88">
        <v>0.26065946493179804</v>
      </c>
      <c r="AX125" s="88">
        <v>0.17141879626059897</v>
      </c>
      <c r="AY125" s="88">
        <v>0.15218440214276918</v>
      </c>
      <c r="AZ125" s="88">
        <v>0.12167606472149824</v>
      </c>
    </row>
    <row r="126" spans="1:52" ht="12" customHeight="1" x14ac:dyDescent="0.45">
      <c r="A126" s="191" t="s">
        <v>50</v>
      </c>
      <c r="B126" s="88">
        <v>403.3984447689229</v>
      </c>
      <c r="C126" s="88">
        <v>372.87742241726238</v>
      </c>
      <c r="D126" s="88">
        <v>377.0132572439162</v>
      </c>
      <c r="E126" s="88">
        <v>360.16782719457962</v>
      </c>
      <c r="F126" s="88">
        <v>336.45505013819007</v>
      </c>
      <c r="G126" s="88">
        <v>360.28036296878497</v>
      </c>
      <c r="H126" s="88">
        <v>311.82872295114657</v>
      </c>
      <c r="I126" s="88">
        <v>313.76904148447016</v>
      </c>
      <c r="J126" s="88">
        <v>343.67102692340887</v>
      </c>
      <c r="K126" s="88">
        <v>298.15523108032414</v>
      </c>
      <c r="L126" s="88">
        <v>312.46881799632962</v>
      </c>
      <c r="M126" s="88">
        <v>334.15003967121498</v>
      </c>
      <c r="N126" s="88">
        <v>324.51180184294435</v>
      </c>
      <c r="O126" s="88">
        <v>355.7338804388358</v>
      </c>
      <c r="P126" s="88">
        <v>333.69978482183387</v>
      </c>
      <c r="Q126" s="88">
        <v>322.45899552824642</v>
      </c>
      <c r="R126" s="88">
        <v>318.84776144121048</v>
      </c>
      <c r="S126" s="88">
        <v>325.56814759960338</v>
      </c>
      <c r="T126" s="88">
        <v>324.74062403488398</v>
      </c>
      <c r="U126" s="88">
        <v>323.54534087366125</v>
      </c>
      <c r="V126" s="88">
        <v>324.50147007746745</v>
      </c>
      <c r="W126" s="88">
        <v>322.56468608804784</v>
      </c>
      <c r="X126" s="88">
        <v>320.18668137530614</v>
      </c>
      <c r="Y126" s="88">
        <v>310.1758525334061</v>
      </c>
      <c r="Z126" s="88">
        <v>306.54736215436844</v>
      </c>
      <c r="AA126" s="88">
        <v>305.54822126513142</v>
      </c>
      <c r="AB126" s="88">
        <v>304.70917643823645</v>
      </c>
      <c r="AC126" s="88">
        <v>300.57808560558999</v>
      </c>
      <c r="AD126" s="88">
        <v>301.65477678098966</v>
      </c>
      <c r="AE126" s="88">
        <v>300.78120720284647</v>
      </c>
      <c r="AF126" s="88">
        <v>294.16741766501281</v>
      </c>
      <c r="AG126" s="88">
        <v>294.54466793857335</v>
      </c>
      <c r="AH126" s="88">
        <v>291.35126077679394</v>
      </c>
      <c r="AI126" s="88">
        <v>287.05164878959005</v>
      </c>
      <c r="AJ126" s="88">
        <v>283.51285389984008</v>
      </c>
      <c r="AK126" s="88">
        <v>272.59501567234889</v>
      </c>
      <c r="AL126" s="88">
        <v>273.0933552234157</v>
      </c>
      <c r="AM126" s="88">
        <v>266.82725897051665</v>
      </c>
      <c r="AN126" s="88">
        <v>260.86095607815429</v>
      </c>
      <c r="AO126" s="88">
        <v>255.05994812235966</v>
      </c>
      <c r="AP126" s="88">
        <v>249.22582468414853</v>
      </c>
      <c r="AQ126" s="88">
        <v>235.80373646194812</v>
      </c>
      <c r="AR126" s="88">
        <v>226.5626584529723</v>
      </c>
      <c r="AS126" s="88">
        <v>208.62995124940042</v>
      </c>
      <c r="AT126" s="88">
        <v>201.26958081911167</v>
      </c>
      <c r="AU126" s="88">
        <v>195.45396547192053</v>
      </c>
      <c r="AV126" s="88">
        <v>186.68855137159335</v>
      </c>
      <c r="AW126" s="88">
        <v>172.01891840339346</v>
      </c>
      <c r="AX126" s="88">
        <v>161.79071870300268</v>
      </c>
      <c r="AY126" s="88">
        <v>157.24171840461884</v>
      </c>
      <c r="AZ126" s="88">
        <v>145.31096121330461</v>
      </c>
    </row>
    <row r="127" spans="1:52" ht="12" customHeight="1" x14ac:dyDescent="0.45">
      <c r="A127" s="191" t="s">
        <v>56</v>
      </c>
      <c r="B127" s="88">
        <v>3.4747952817690138</v>
      </c>
      <c r="C127" s="88">
        <v>3.3412100061774099</v>
      </c>
      <c r="D127" s="88">
        <v>3.6442065895160352</v>
      </c>
      <c r="E127" s="88">
        <v>2.7265799850580006</v>
      </c>
      <c r="F127" s="88">
        <v>1.3922232966783159</v>
      </c>
      <c r="G127" s="88">
        <v>1.4438089153947822</v>
      </c>
      <c r="H127" s="88">
        <v>1.2873900659253767</v>
      </c>
      <c r="I127" s="88">
        <v>2.3574884071617928</v>
      </c>
      <c r="J127" s="88">
        <v>2.4665530553122035</v>
      </c>
      <c r="K127" s="88">
        <v>0.97239380281690135</v>
      </c>
      <c r="L127" s="88">
        <v>6.7282866062220892</v>
      </c>
      <c r="M127" s="88">
        <v>9.8346146676528594</v>
      </c>
      <c r="N127" s="88">
        <v>6.7359874717972712</v>
      </c>
      <c r="O127" s="88">
        <v>6.9368349242720218</v>
      </c>
      <c r="P127" s="88">
        <v>5.9554306022374632</v>
      </c>
      <c r="Q127" s="88">
        <v>5.7775029684469663</v>
      </c>
      <c r="R127" s="88">
        <v>5.6678019547153937</v>
      </c>
      <c r="S127" s="88">
        <v>6.2045790615927814</v>
      </c>
      <c r="T127" s="88">
        <v>5.9383517588114438</v>
      </c>
      <c r="U127" s="88">
        <v>5.8241008011202151</v>
      </c>
      <c r="V127" s="88">
        <v>5.6679270273287958</v>
      </c>
      <c r="W127" s="88">
        <v>5.5896482464246064</v>
      </c>
      <c r="X127" s="88">
        <v>5.0817819801771753</v>
      </c>
      <c r="Y127" s="88">
        <v>4.446314739550334</v>
      </c>
      <c r="Z127" s="88">
        <v>3.3360498473985656</v>
      </c>
      <c r="AA127" s="88">
        <v>3.2413214228015383</v>
      </c>
      <c r="AB127" s="88">
        <v>3.0421014780274338</v>
      </c>
      <c r="AC127" s="88">
        <v>2.747230480538239</v>
      </c>
      <c r="AD127" s="88">
        <v>2.3994146636812008</v>
      </c>
      <c r="AE127" s="88">
        <v>2.388275362021218</v>
      </c>
      <c r="AF127" s="88">
        <v>2.0922935206099895</v>
      </c>
      <c r="AG127" s="88">
        <v>1.7285344175001545</v>
      </c>
      <c r="AH127" s="88">
        <v>1.4145512067657133</v>
      </c>
      <c r="AI127" s="88">
        <v>1.0843601708088451</v>
      </c>
      <c r="AJ127" s="88">
        <v>0.98899564062983292</v>
      </c>
      <c r="AK127" s="88">
        <v>0.89733225859773214</v>
      </c>
      <c r="AL127" s="88">
        <v>0.89430894669413419</v>
      </c>
      <c r="AM127" s="88">
        <v>0.89091712361047903</v>
      </c>
      <c r="AN127" s="88">
        <v>0.8881091640939639</v>
      </c>
      <c r="AO127" s="88">
        <v>0.88589976356028832</v>
      </c>
      <c r="AP127" s="88">
        <v>0.78521165874880283</v>
      </c>
      <c r="AQ127" s="88">
        <v>0.76109069471819923</v>
      </c>
      <c r="AR127" s="88">
        <v>0.58852435744708542</v>
      </c>
      <c r="AS127" s="88">
        <v>0.38281132922135064</v>
      </c>
      <c r="AT127" s="88">
        <v>1.4952138635853745E-2</v>
      </c>
      <c r="AU127" s="88">
        <v>5.2025782533803499E-3</v>
      </c>
      <c r="AV127" s="88">
        <v>2.6206296090070026E-3</v>
      </c>
      <c r="AW127" s="88">
        <v>1.1271410058343434E-4</v>
      </c>
      <c r="AX127" s="88">
        <v>0</v>
      </c>
      <c r="AY127" s="88">
        <v>0</v>
      </c>
      <c r="AZ127" s="88">
        <v>0</v>
      </c>
    </row>
    <row r="128" spans="1:52" ht="12" customHeight="1" x14ac:dyDescent="0.45">
      <c r="A128" s="191" t="s">
        <v>59</v>
      </c>
      <c r="B128" s="88">
        <v>10.915575518974496</v>
      </c>
      <c r="C128" s="88">
        <v>14.532139582572881</v>
      </c>
      <c r="D128" s="88">
        <v>16.430907240192585</v>
      </c>
      <c r="E128" s="88">
        <v>18.61571945704631</v>
      </c>
      <c r="F128" s="88">
        <v>20.825419622637231</v>
      </c>
      <c r="G128" s="88">
        <v>19.383476783690917</v>
      </c>
      <c r="H128" s="88">
        <v>17.716376321974838</v>
      </c>
      <c r="I128" s="88">
        <v>21.950389484800663</v>
      </c>
      <c r="J128" s="88">
        <v>21.709940074174998</v>
      </c>
      <c r="K128" s="88">
        <v>19.508178673645194</v>
      </c>
      <c r="L128" s="88">
        <v>26.390039002873912</v>
      </c>
      <c r="M128" s="88">
        <v>26.711901575072552</v>
      </c>
      <c r="N128" s="88">
        <v>24.340920836242056</v>
      </c>
      <c r="O128" s="88">
        <v>27.709987375623303</v>
      </c>
      <c r="P128" s="88">
        <v>27.81843677844601</v>
      </c>
      <c r="Q128" s="88">
        <v>32.010373062533084</v>
      </c>
      <c r="R128" s="88">
        <v>31.080968252954623</v>
      </c>
      <c r="S128" s="88">
        <v>30.947576257511475</v>
      </c>
      <c r="T128" s="88">
        <v>30.519415117023154</v>
      </c>
      <c r="U128" s="88">
        <v>30.364854513612514</v>
      </c>
      <c r="V128" s="88">
        <v>30.416825169496082</v>
      </c>
      <c r="W128" s="88">
        <v>30.604642030472252</v>
      </c>
      <c r="X128" s="88">
        <v>30.020772642337359</v>
      </c>
      <c r="Y128" s="88">
        <v>30.207890748962253</v>
      </c>
      <c r="Z128" s="88">
        <v>30.387993945010667</v>
      </c>
      <c r="AA128" s="88">
        <v>30.057714666112648</v>
      </c>
      <c r="AB128" s="88">
        <v>30.176068778338703</v>
      </c>
      <c r="AC128" s="88">
        <v>29.763637081804777</v>
      </c>
      <c r="AD128" s="88">
        <v>30.070357926064208</v>
      </c>
      <c r="AE128" s="88">
        <v>30.255341658068751</v>
      </c>
      <c r="AF128" s="88">
        <v>29.852516277148396</v>
      </c>
      <c r="AG128" s="88">
        <v>30.189812514722604</v>
      </c>
      <c r="AH128" s="88">
        <v>30.009127372052308</v>
      </c>
      <c r="AI128" s="88">
        <v>30.606115647185415</v>
      </c>
      <c r="AJ128" s="88">
        <v>30.761986356880531</v>
      </c>
      <c r="AK128" s="88">
        <v>30.135667788739205</v>
      </c>
      <c r="AL128" s="88">
        <v>30.236803612311768</v>
      </c>
      <c r="AM128" s="88">
        <v>29.688170611171657</v>
      </c>
      <c r="AN128" s="88">
        <v>29.321377976612375</v>
      </c>
      <c r="AO128" s="88">
        <v>29.105579309144172</v>
      </c>
      <c r="AP128" s="88">
        <v>28.979634804996341</v>
      </c>
      <c r="AQ128" s="88">
        <v>29.060374199679469</v>
      </c>
      <c r="AR128" s="88">
        <v>28.891232159092993</v>
      </c>
      <c r="AS128" s="88">
        <v>29.694729339981045</v>
      </c>
      <c r="AT128" s="88">
        <v>30.401269533473069</v>
      </c>
      <c r="AU128" s="88">
        <v>29.816841631081918</v>
      </c>
      <c r="AV128" s="88">
        <v>29.407209371680114</v>
      </c>
      <c r="AW128" s="88">
        <v>28.316013365120416</v>
      </c>
      <c r="AX128" s="88">
        <v>27.828565259640989</v>
      </c>
      <c r="AY128" s="88">
        <v>28.12936478142997</v>
      </c>
      <c r="AZ128" s="88">
        <v>27.304587707194596</v>
      </c>
    </row>
    <row r="129" spans="1:52" ht="12" customHeight="1" x14ac:dyDescent="0.45">
      <c r="A129" s="191" t="s">
        <v>35</v>
      </c>
      <c r="B129" s="88">
        <v>331.43750705090775</v>
      </c>
      <c r="C129" s="88">
        <v>318.97873583153171</v>
      </c>
      <c r="D129" s="88">
        <v>340.22323247926761</v>
      </c>
      <c r="E129" s="88">
        <v>398.64129577142273</v>
      </c>
      <c r="F129" s="88">
        <v>380.02001602556226</v>
      </c>
      <c r="G129" s="88">
        <v>406.92975210444791</v>
      </c>
      <c r="H129" s="88">
        <v>381.75751425806124</v>
      </c>
      <c r="I129" s="88">
        <v>400.29397895802299</v>
      </c>
      <c r="J129" s="88">
        <v>374.42699154037496</v>
      </c>
      <c r="K129" s="88">
        <v>338.87246310752124</v>
      </c>
      <c r="L129" s="88">
        <v>354.91287436009713</v>
      </c>
      <c r="M129" s="88">
        <v>377.8245541129271</v>
      </c>
      <c r="N129" s="88">
        <v>375.95934464206897</v>
      </c>
      <c r="O129" s="88">
        <v>375.03111341016893</v>
      </c>
      <c r="P129" s="88">
        <v>362.41026490803142</v>
      </c>
      <c r="Q129" s="88">
        <v>337.93064455531032</v>
      </c>
      <c r="R129" s="88">
        <v>343.40060627359196</v>
      </c>
      <c r="S129" s="88">
        <v>353.75139123629521</v>
      </c>
      <c r="T129" s="88">
        <v>361.24882132689481</v>
      </c>
      <c r="U129" s="88">
        <v>370.16133648001158</v>
      </c>
      <c r="V129" s="88">
        <v>381.18942345216271</v>
      </c>
      <c r="W129" s="88">
        <v>394.22410938476924</v>
      </c>
      <c r="X129" s="88">
        <v>414.09089795161253</v>
      </c>
      <c r="Y129" s="88">
        <v>441.27783654796536</v>
      </c>
      <c r="Z129" s="88">
        <v>459.41491721658952</v>
      </c>
      <c r="AA129" s="88">
        <v>470.68099095921411</v>
      </c>
      <c r="AB129" s="88">
        <v>483.09224157698969</v>
      </c>
      <c r="AC129" s="88">
        <v>502.00078394486519</v>
      </c>
      <c r="AD129" s="88">
        <v>513.77611529882984</v>
      </c>
      <c r="AE129" s="88">
        <v>520.86655350110152</v>
      </c>
      <c r="AF129" s="88">
        <v>540.20589435016927</v>
      </c>
      <c r="AG129" s="88">
        <v>552.14109484506946</v>
      </c>
      <c r="AH129" s="88">
        <v>568.4099461940142</v>
      </c>
      <c r="AI129" s="88">
        <v>589.53317004890562</v>
      </c>
      <c r="AJ129" s="88">
        <v>599.88419978252807</v>
      </c>
      <c r="AK129" s="88">
        <v>619.29835553455871</v>
      </c>
      <c r="AL129" s="88">
        <v>625.02131877022862</v>
      </c>
      <c r="AM129" s="88">
        <v>641.00781370794982</v>
      </c>
      <c r="AN129" s="88">
        <v>661.8311558498259</v>
      </c>
      <c r="AO129" s="88">
        <v>681.16878854714037</v>
      </c>
      <c r="AP129" s="88">
        <v>700.67337043368718</v>
      </c>
      <c r="AQ129" s="88">
        <v>726.75518806189018</v>
      </c>
      <c r="AR129" s="88">
        <v>750.40977265383367</v>
      </c>
      <c r="AS129" s="88">
        <v>779.52540887758698</v>
      </c>
      <c r="AT129" s="88">
        <v>793.14132611016964</v>
      </c>
      <c r="AU129" s="88">
        <v>807.10785985659516</v>
      </c>
      <c r="AV129" s="88">
        <v>827.79490176720719</v>
      </c>
      <c r="AW129" s="88">
        <v>864.42375897343652</v>
      </c>
      <c r="AX129" s="88">
        <v>894.13041234629043</v>
      </c>
      <c r="AY129" s="88">
        <v>907.62336453584555</v>
      </c>
      <c r="AZ129" s="88">
        <v>943.39894593588303</v>
      </c>
    </row>
    <row r="130" spans="1:52" ht="12" customHeight="1" x14ac:dyDescent="0.45">
      <c r="A130" s="191" t="s">
        <v>36</v>
      </c>
      <c r="B130" s="88">
        <v>0</v>
      </c>
      <c r="C130" s="88">
        <v>0</v>
      </c>
      <c r="D130" s="88">
        <v>0</v>
      </c>
      <c r="E130" s="88">
        <v>0</v>
      </c>
      <c r="F130" s="88">
        <v>0</v>
      </c>
      <c r="G130" s="88">
        <v>0</v>
      </c>
      <c r="H130" s="88">
        <v>0</v>
      </c>
      <c r="I130" s="88">
        <v>0</v>
      </c>
      <c r="J130" s="88">
        <v>0</v>
      </c>
      <c r="K130" s="88">
        <v>0</v>
      </c>
      <c r="L130" s="88">
        <v>0</v>
      </c>
      <c r="M130" s="88">
        <v>0</v>
      </c>
      <c r="N130" s="88">
        <v>0</v>
      </c>
      <c r="O130" s="88">
        <v>0</v>
      </c>
      <c r="P130" s="88">
        <v>0</v>
      </c>
      <c r="Q130" s="88">
        <v>0</v>
      </c>
      <c r="R130" s="88">
        <v>2.3881171643866995E-3</v>
      </c>
      <c r="S130" s="88">
        <v>3.4201340610905726E-2</v>
      </c>
      <c r="T130" s="88">
        <v>9.6388507853163843E-2</v>
      </c>
      <c r="U130" s="88">
        <v>0.16992664151615333</v>
      </c>
      <c r="V130" s="88">
        <v>0.25404929791204867</v>
      </c>
      <c r="W130" s="88">
        <v>0.4219044189905391</v>
      </c>
      <c r="X130" s="88">
        <v>0.63795416782127534</v>
      </c>
      <c r="Y130" s="88">
        <v>1.0405276677073259</v>
      </c>
      <c r="Z130" s="88">
        <v>1.3178268182270549</v>
      </c>
      <c r="AA130" s="88">
        <v>1.526800560687005</v>
      </c>
      <c r="AB130" s="88">
        <v>1.8130102320808668</v>
      </c>
      <c r="AC130" s="88">
        <v>2.486280867384981</v>
      </c>
      <c r="AD130" s="88">
        <v>3.1283440529649531</v>
      </c>
      <c r="AE130" s="88">
        <v>3.4417110013723526</v>
      </c>
      <c r="AF130" s="88">
        <v>4.3480129922437039</v>
      </c>
      <c r="AG130" s="88">
        <v>5.2906036865065031</v>
      </c>
      <c r="AH130" s="88">
        <v>6.2180449292537636</v>
      </c>
      <c r="AI130" s="88">
        <v>7.6987046156022689</v>
      </c>
      <c r="AJ130" s="88">
        <v>8.1745948964873474</v>
      </c>
      <c r="AK130" s="88">
        <v>8.8409809513720656</v>
      </c>
      <c r="AL130" s="88">
        <v>8.9821721994322754</v>
      </c>
      <c r="AM130" s="88">
        <v>9.2922070559759256</v>
      </c>
      <c r="AN130" s="88">
        <v>9.7545783406975008</v>
      </c>
      <c r="AO130" s="88">
        <v>10.205467923517395</v>
      </c>
      <c r="AP130" s="88">
        <v>10.633071512576723</v>
      </c>
      <c r="AQ130" s="88">
        <v>11.219094687020316</v>
      </c>
      <c r="AR130" s="88">
        <v>11.97752687177722</v>
      </c>
      <c r="AS130" s="88">
        <v>12.802472881131658</v>
      </c>
      <c r="AT130" s="88">
        <v>13.720511757078734</v>
      </c>
      <c r="AU130" s="88">
        <v>14.434573010363144</v>
      </c>
      <c r="AV130" s="88">
        <v>15.212708402785157</v>
      </c>
      <c r="AW130" s="88">
        <v>15.381440889135668</v>
      </c>
      <c r="AX130" s="88">
        <v>15.864448637457734</v>
      </c>
      <c r="AY130" s="88">
        <v>15.926583840937457</v>
      </c>
      <c r="AZ130" s="88">
        <v>15.705942411311314</v>
      </c>
    </row>
    <row r="131" spans="1:52" ht="12" customHeight="1" x14ac:dyDescent="0.45">
      <c r="A131" s="212" t="s">
        <v>191</v>
      </c>
      <c r="B131" s="85">
        <v>405.13099753100079</v>
      </c>
      <c r="C131" s="85">
        <v>392.11648453455007</v>
      </c>
      <c r="D131" s="85">
        <v>415.14403013712717</v>
      </c>
      <c r="E131" s="85">
        <v>350.51596133749956</v>
      </c>
      <c r="F131" s="85">
        <v>421.6604793701855</v>
      </c>
      <c r="G131" s="85">
        <v>456.27349434006504</v>
      </c>
      <c r="H131" s="85">
        <v>481.00083616511455</v>
      </c>
      <c r="I131" s="85">
        <v>426.04221105415388</v>
      </c>
      <c r="J131" s="85">
        <v>501.19338054477754</v>
      </c>
      <c r="K131" s="85">
        <v>345.73108214215097</v>
      </c>
      <c r="L131" s="85">
        <v>442.91783002866634</v>
      </c>
      <c r="M131" s="85">
        <v>469.30135272773157</v>
      </c>
      <c r="N131" s="85">
        <v>445.76760133597128</v>
      </c>
      <c r="O131" s="85">
        <v>389.52270356364613</v>
      </c>
      <c r="P131" s="85">
        <v>389.1658647099411</v>
      </c>
      <c r="Q131" s="85">
        <v>399.89850132300541</v>
      </c>
      <c r="R131" s="85">
        <v>400.89865379728781</v>
      </c>
      <c r="S131" s="85">
        <v>411.69576212980644</v>
      </c>
      <c r="T131" s="85">
        <v>414.63433830295691</v>
      </c>
      <c r="U131" s="85">
        <v>417.54110247751532</v>
      </c>
      <c r="V131" s="85">
        <v>421.93345455341245</v>
      </c>
      <c r="W131" s="85">
        <v>424.56992751758105</v>
      </c>
      <c r="X131" s="85">
        <v>428.60776165385136</v>
      </c>
      <c r="Y131" s="85">
        <v>430.86597140624593</v>
      </c>
      <c r="Z131" s="85">
        <v>433.11234237413856</v>
      </c>
      <c r="AA131" s="85">
        <v>436.17239536710423</v>
      </c>
      <c r="AB131" s="85">
        <v>439.77718115029415</v>
      </c>
      <c r="AC131" s="85">
        <v>441.9616709379211</v>
      </c>
      <c r="AD131" s="85">
        <v>444.9885323726113</v>
      </c>
      <c r="AE131" s="85">
        <v>448.86843620707327</v>
      </c>
      <c r="AF131" s="85">
        <v>451.32381596206267</v>
      </c>
      <c r="AG131" s="85">
        <v>452.14446275802266</v>
      </c>
      <c r="AH131" s="85">
        <v>456.72686315119677</v>
      </c>
      <c r="AI131" s="85">
        <v>460.94734956047745</v>
      </c>
      <c r="AJ131" s="85">
        <v>463.82912799325601</v>
      </c>
      <c r="AK131" s="85">
        <v>463.43322974562676</v>
      </c>
      <c r="AL131" s="85">
        <v>467.80705429732495</v>
      </c>
      <c r="AM131" s="85">
        <v>471.86220759459883</v>
      </c>
      <c r="AN131" s="85">
        <v>475.85447305078543</v>
      </c>
      <c r="AO131" s="85">
        <v>478.4122327487139</v>
      </c>
      <c r="AP131" s="85">
        <v>480.84961184448588</v>
      </c>
      <c r="AQ131" s="85">
        <v>484.6138228967589</v>
      </c>
      <c r="AR131" s="85">
        <v>489.43890678535871</v>
      </c>
      <c r="AS131" s="85">
        <v>491.5942884985638</v>
      </c>
      <c r="AT131" s="85">
        <v>495.97296036999086</v>
      </c>
      <c r="AU131" s="85">
        <v>500.64834981547182</v>
      </c>
      <c r="AV131" s="85">
        <v>506.65139814412737</v>
      </c>
      <c r="AW131" s="85">
        <v>513.62156524055763</v>
      </c>
      <c r="AX131" s="85">
        <v>519.71834076726668</v>
      </c>
      <c r="AY131" s="85">
        <v>525.46033871177326</v>
      </c>
      <c r="AZ131" s="85">
        <v>533.40762700245102</v>
      </c>
    </row>
    <row r="132" spans="1:52" ht="12" customHeight="1" x14ac:dyDescent="0.45">
      <c r="A132" s="214" t="s">
        <v>192</v>
      </c>
      <c r="B132" s="190">
        <v>1429.3134019187994</v>
      </c>
      <c r="C132" s="190">
        <v>1450.7972297485769</v>
      </c>
      <c r="D132" s="190">
        <v>1472.5309284971256</v>
      </c>
      <c r="E132" s="190">
        <v>1529.8304516572357</v>
      </c>
      <c r="F132" s="190">
        <v>1432.6411267316939</v>
      </c>
      <c r="G132" s="190">
        <v>1462.6151759653869</v>
      </c>
      <c r="H132" s="190">
        <v>1469.0024235081332</v>
      </c>
      <c r="I132" s="190">
        <v>1525.079293029778</v>
      </c>
      <c r="J132" s="190">
        <v>1544.5767655697045</v>
      </c>
      <c r="K132" s="190">
        <v>1314.2566443091994</v>
      </c>
      <c r="L132" s="190">
        <v>1404.5425816652034</v>
      </c>
      <c r="M132" s="190">
        <v>1412.4226940401268</v>
      </c>
      <c r="N132" s="190">
        <v>1404.8168678186116</v>
      </c>
      <c r="O132" s="190">
        <v>1476.5539185567025</v>
      </c>
      <c r="P132" s="190">
        <v>1419.3316822990371</v>
      </c>
      <c r="Q132" s="190">
        <v>1426.2471381782123</v>
      </c>
      <c r="R132" s="190">
        <v>1433.4610746441103</v>
      </c>
      <c r="S132" s="190">
        <v>1466.5252258572543</v>
      </c>
      <c r="T132" s="190">
        <v>1486.5890596321003</v>
      </c>
      <c r="U132" s="190">
        <v>1506.8002107073173</v>
      </c>
      <c r="V132" s="190">
        <v>1527.1154089363615</v>
      </c>
      <c r="W132" s="190">
        <v>1543.3617059873611</v>
      </c>
      <c r="X132" s="190">
        <v>1560.9736092790029</v>
      </c>
      <c r="Y132" s="190">
        <v>1571.4782736159461</v>
      </c>
      <c r="Z132" s="190">
        <v>1580.6930218255065</v>
      </c>
      <c r="AA132" s="190">
        <v>1592.5083474112498</v>
      </c>
      <c r="AB132" s="190">
        <v>1605.54411421594</v>
      </c>
      <c r="AC132" s="190">
        <v>1616.2143249735902</v>
      </c>
      <c r="AD132" s="190">
        <v>1627.9920627255706</v>
      </c>
      <c r="AE132" s="190">
        <v>1640.082266938095</v>
      </c>
      <c r="AF132" s="190">
        <v>1646.3175389353512</v>
      </c>
      <c r="AG132" s="190">
        <v>1657.3401885339747</v>
      </c>
      <c r="AH132" s="190">
        <v>1665.8207760622545</v>
      </c>
      <c r="AI132" s="190">
        <v>1673.3335327225589</v>
      </c>
      <c r="AJ132" s="190">
        <v>1680.890019719463</v>
      </c>
      <c r="AK132" s="190">
        <v>1686.6677868448437</v>
      </c>
      <c r="AL132" s="190">
        <v>1697.8761774420736</v>
      </c>
      <c r="AM132" s="190">
        <v>1705.9586217793524</v>
      </c>
      <c r="AN132" s="190">
        <v>1715.6592522061719</v>
      </c>
      <c r="AO132" s="190">
        <v>1724.1140490056139</v>
      </c>
      <c r="AP132" s="190">
        <v>1732.9659743553404</v>
      </c>
      <c r="AQ132" s="190">
        <v>1740.92807588352</v>
      </c>
      <c r="AR132" s="190">
        <v>1750.9038672001184</v>
      </c>
      <c r="AS132" s="190">
        <v>1754.3283300207847</v>
      </c>
      <c r="AT132" s="190">
        <v>1762.7724738283641</v>
      </c>
      <c r="AU132" s="190">
        <v>1769.7825249751945</v>
      </c>
      <c r="AV132" s="190">
        <v>1780.1929519864018</v>
      </c>
      <c r="AW132" s="190">
        <v>1786.3238340950338</v>
      </c>
      <c r="AX132" s="190">
        <v>1795.6726584115231</v>
      </c>
      <c r="AY132" s="190">
        <v>1806.8490866469224</v>
      </c>
      <c r="AZ132" s="190">
        <v>1812.2504144008008</v>
      </c>
    </row>
    <row r="133" spans="1:52" ht="12" customHeight="1" x14ac:dyDescent="0.45">
      <c r="A133" s="215" t="s">
        <v>193</v>
      </c>
      <c r="B133" s="216">
        <v>84486.516718857441</v>
      </c>
      <c r="C133" s="216">
        <v>83140.397839999991</v>
      </c>
      <c r="D133" s="216">
        <v>82966.191160000017</v>
      </c>
      <c r="E133" s="216">
        <v>84118.172959999982</v>
      </c>
      <c r="F133" s="216">
        <v>85339.024779999949</v>
      </c>
      <c r="G133" s="216">
        <v>86451.478671489807</v>
      </c>
      <c r="H133" s="216">
        <v>85528.918800000014</v>
      </c>
      <c r="I133" s="216">
        <v>85828.460440000053</v>
      </c>
      <c r="J133" s="216">
        <v>82698.145679999958</v>
      </c>
      <c r="K133" s="216">
        <v>75901.085559999978</v>
      </c>
      <c r="L133" s="216">
        <v>80504.992776420549</v>
      </c>
      <c r="M133" s="216">
        <v>78273.13972073936</v>
      </c>
      <c r="N133" s="216">
        <v>76532.784546539289</v>
      </c>
      <c r="O133" s="216">
        <v>75492.577254184886</v>
      </c>
      <c r="P133" s="216">
        <v>78872.103081732639</v>
      </c>
      <c r="Q133" s="216">
        <v>75820.503347703008</v>
      </c>
      <c r="R133" s="216">
        <v>76242.677738367071</v>
      </c>
      <c r="S133" s="216">
        <v>77643.259796787548</v>
      </c>
      <c r="T133" s="216">
        <v>78575.679569664615</v>
      </c>
      <c r="U133" s="216">
        <v>79528.709078161948</v>
      </c>
      <c r="V133" s="216">
        <v>80452.97897316172</v>
      </c>
      <c r="W133" s="216">
        <v>80971.809910490541</v>
      </c>
      <c r="X133" s="216">
        <v>81567.190382039335</v>
      </c>
      <c r="Y133" s="216">
        <v>81510.74577520242</v>
      </c>
      <c r="Z133" s="216">
        <v>81565.490722075469</v>
      </c>
      <c r="AA133" s="216">
        <v>81843.146023140667</v>
      </c>
      <c r="AB133" s="216">
        <v>82069.563973190961</v>
      </c>
      <c r="AC133" s="216">
        <v>81876.414673367311</v>
      </c>
      <c r="AD133" s="216">
        <v>81952.08043179191</v>
      </c>
      <c r="AE133" s="216">
        <v>82358.653474887644</v>
      </c>
      <c r="AF133" s="216">
        <v>81885.484607135935</v>
      </c>
      <c r="AG133" s="216">
        <v>81956.835351621296</v>
      </c>
      <c r="AH133" s="216">
        <v>81878.139238913398</v>
      </c>
      <c r="AI133" s="216">
        <v>81249.983526047203</v>
      </c>
      <c r="AJ133" s="216">
        <v>81354.59012017709</v>
      </c>
      <c r="AK133" s="216">
        <v>80885.557589155491</v>
      </c>
      <c r="AL133" s="216">
        <v>81344.501034199639</v>
      </c>
      <c r="AM133" s="216">
        <v>81368.206778065622</v>
      </c>
      <c r="AN133" s="216">
        <v>81356.560629557542</v>
      </c>
      <c r="AO133" s="216">
        <v>81300.237654145007</v>
      </c>
      <c r="AP133" s="216">
        <v>81254.47661027257</v>
      </c>
      <c r="AQ133" s="216">
        <v>80912.905299921986</v>
      </c>
      <c r="AR133" s="216">
        <v>80802.181137339619</v>
      </c>
      <c r="AS133" s="216">
        <v>79728.63672217619</v>
      </c>
      <c r="AT133" s="216">
        <v>79431.299333215604</v>
      </c>
      <c r="AU133" s="216">
        <v>79302.347699991995</v>
      </c>
      <c r="AV133" s="216">
        <v>79157.691805777373</v>
      </c>
      <c r="AW133" s="216">
        <v>78448.769427135747</v>
      </c>
      <c r="AX133" s="216">
        <v>78240.739421315913</v>
      </c>
      <c r="AY133" s="216">
        <v>78496.4161966057</v>
      </c>
      <c r="AZ133" s="216">
        <v>77924.112703377585</v>
      </c>
    </row>
    <row r="134" spans="1:52" ht="12" customHeight="1" x14ac:dyDescent="0.45">
      <c r="A134" s="217" t="s">
        <v>20</v>
      </c>
      <c r="B134" s="218">
        <v>256.11454640535192</v>
      </c>
      <c r="C134" s="218">
        <v>264.56105000000122</v>
      </c>
      <c r="D134" s="218">
        <v>252.69780000000927</v>
      </c>
      <c r="E134" s="218">
        <v>271.37450000000035</v>
      </c>
      <c r="F134" s="218">
        <v>299.56517999998988</v>
      </c>
      <c r="G134" s="218">
        <v>328.98923580036859</v>
      </c>
      <c r="H134" s="218">
        <v>395.08591000000888</v>
      </c>
      <c r="I134" s="218">
        <v>414.72530000001433</v>
      </c>
      <c r="J134" s="218">
        <v>425.97825999998201</v>
      </c>
      <c r="K134" s="218">
        <v>280.18651999998951</v>
      </c>
      <c r="L134" s="218">
        <v>636.73272383949802</v>
      </c>
      <c r="M134" s="218">
        <v>607.65562547036768</v>
      </c>
      <c r="N134" s="218">
        <v>642.37366839593517</v>
      </c>
      <c r="O134" s="218">
        <v>651.29848555741944</v>
      </c>
      <c r="P134" s="218">
        <v>650.57668598360021</v>
      </c>
      <c r="Q134" s="218">
        <v>645.24052553522904</v>
      </c>
      <c r="R134" s="218">
        <v>626.57543347438718</v>
      </c>
      <c r="S134" s="218">
        <v>701.1405220036828</v>
      </c>
      <c r="T134" s="218">
        <v>704.01394255395928</v>
      </c>
      <c r="U134" s="218">
        <v>722.99097555609649</v>
      </c>
      <c r="V134" s="218">
        <v>753.80498235875575</v>
      </c>
      <c r="W134" s="218">
        <v>762.25639797205235</v>
      </c>
      <c r="X134" s="218">
        <v>759.68252214267363</v>
      </c>
      <c r="Y134" s="218">
        <v>749.02763799372019</v>
      </c>
      <c r="Z134" s="218">
        <v>723.04315055354175</v>
      </c>
      <c r="AA134" s="218">
        <v>730.12333521170035</v>
      </c>
      <c r="AB134" s="218">
        <v>728.33819658517768</v>
      </c>
      <c r="AC134" s="218">
        <v>726.6263300857886</v>
      </c>
      <c r="AD134" s="218">
        <v>728.29624029895979</v>
      </c>
      <c r="AE134" s="218">
        <v>732.68323474678903</v>
      </c>
      <c r="AF134" s="218">
        <v>730.6082330952529</v>
      </c>
      <c r="AG134" s="218">
        <v>733.07002398503664</v>
      </c>
      <c r="AH134" s="218">
        <v>736.18984087517947</v>
      </c>
      <c r="AI134" s="218">
        <v>729.23782791371116</v>
      </c>
      <c r="AJ134" s="218">
        <v>726.0981565637785</v>
      </c>
      <c r="AK134" s="218">
        <v>716.66610800655724</v>
      </c>
      <c r="AL134" s="218">
        <v>717.93845962738249</v>
      </c>
      <c r="AM134" s="218">
        <v>717.46516819171768</v>
      </c>
      <c r="AN134" s="218">
        <v>716.71578014435795</v>
      </c>
      <c r="AO134" s="218">
        <v>711.30333321581281</v>
      </c>
      <c r="AP134" s="218">
        <v>677.26477431957358</v>
      </c>
      <c r="AQ134" s="218">
        <v>668.16088516999434</v>
      </c>
      <c r="AR134" s="218">
        <v>626.82455237917702</v>
      </c>
      <c r="AS134" s="218">
        <v>550.4825747779206</v>
      </c>
      <c r="AT134" s="218">
        <v>403.24410485693664</v>
      </c>
      <c r="AU134" s="218">
        <v>391.81170391304858</v>
      </c>
      <c r="AV134" s="218">
        <v>368.93464622591875</v>
      </c>
      <c r="AW134" s="218">
        <v>333.39056344183155</v>
      </c>
      <c r="AX134" s="218">
        <v>317.41445362070988</v>
      </c>
      <c r="AY134" s="218">
        <v>312.87390465073406</v>
      </c>
      <c r="AZ134" s="218">
        <v>297.47430916328443</v>
      </c>
    </row>
    <row r="135" spans="1:52" ht="12" customHeight="1" x14ac:dyDescent="0.45">
      <c r="A135" s="217" t="s">
        <v>24</v>
      </c>
      <c r="B135" s="218">
        <v>2719.8332824077802</v>
      </c>
      <c r="C135" s="218">
        <v>3522.57026</v>
      </c>
      <c r="D135" s="218">
        <v>3691.2034999999996</v>
      </c>
      <c r="E135" s="218">
        <v>2979.6508199999989</v>
      </c>
      <c r="F135" s="218">
        <v>2691.2159299999998</v>
      </c>
      <c r="G135" s="218">
        <v>2868.8568948534885</v>
      </c>
      <c r="H135" s="218">
        <v>2972.7454899999998</v>
      </c>
      <c r="I135" s="218">
        <v>3063.1074699999999</v>
      </c>
      <c r="J135" s="218">
        <v>2775.5839999999998</v>
      </c>
      <c r="K135" s="218">
        <v>2076.6186700000003</v>
      </c>
      <c r="L135" s="218">
        <v>1844.51247760059</v>
      </c>
      <c r="M135" s="218">
        <v>1857.4331583717537</v>
      </c>
      <c r="N135" s="218">
        <v>1698.7581965493798</v>
      </c>
      <c r="O135" s="218">
        <v>1753.3659534351318</v>
      </c>
      <c r="P135" s="218">
        <v>1823.8639336711551</v>
      </c>
      <c r="Q135" s="218">
        <v>1851.6532361386592</v>
      </c>
      <c r="R135" s="218">
        <v>1841.7039088309025</v>
      </c>
      <c r="S135" s="218">
        <v>1927.1261381236448</v>
      </c>
      <c r="T135" s="218">
        <v>1928.8111959753464</v>
      </c>
      <c r="U135" s="218">
        <v>1916.0353024340627</v>
      </c>
      <c r="V135" s="218">
        <v>1906.2542339858649</v>
      </c>
      <c r="W135" s="218">
        <v>1877.8036394776523</v>
      </c>
      <c r="X135" s="218">
        <v>1880.1589653363876</v>
      </c>
      <c r="Y135" s="218">
        <v>1817.6132982489455</v>
      </c>
      <c r="Z135" s="218">
        <v>1794.6408739480744</v>
      </c>
      <c r="AA135" s="218">
        <v>1780.0316988409302</v>
      </c>
      <c r="AB135" s="218">
        <v>1800.2701101901084</v>
      </c>
      <c r="AC135" s="218">
        <v>1780.4476024192968</v>
      </c>
      <c r="AD135" s="218">
        <v>1798.3692227475055</v>
      </c>
      <c r="AE135" s="218">
        <v>1819.0620580195866</v>
      </c>
      <c r="AF135" s="218">
        <v>1813.5590906650689</v>
      </c>
      <c r="AG135" s="218">
        <v>1829.7386971443088</v>
      </c>
      <c r="AH135" s="218">
        <v>1845.9840303453398</v>
      </c>
      <c r="AI135" s="218">
        <v>1855.6865375507705</v>
      </c>
      <c r="AJ135" s="218">
        <v>1837.2466826565073</v>
      </c>
      <c r="AK135" s="218">
        <v>1694.8077840383835</v>
      </c>
      <c r="AL135" s="218">
        <v>1709.391836232104</v>
      </c>
      <c r="AM135" s="218">
        <v>1633.9522525522282</v>
      </c>
      <c r="AN135" s="218">
        <v>1583.8428461948029</v>
      </c>
      <c r="AO135" s="218">
        <v>1533.7751440137861</v>
      </c>
      <c r="AP135" s="218">
        <v>1479.0004010369764</v>
      </c>
      <c r="AQ135" s="218">
        <v>1363.2768058481986</v>
      </c>
      <c r="AR135" s="218">
        <v>1339.8493660515412</v>
      </c>
      <c r="AS135" s="218">
        <v>1190.5954371192811</v>
      </c>
      <c r="AT135" s="218">
        <v>1137.8466391933571</v>
      </c>
      <c r="AU135" s="218">
        <v>1113.3621320337822</v>
      </c>
      <c r="AV135" s="218">
        <v>1107.721451117372</v>
      </c>
      <c r="AW135" s="218">
        <v>1067.0326282190226</v>
      </c>
      <c r="AX135" s="218">
        <v>1053.7696519726012</v>
      </c>
      <c r="AY135" s="218">
        <v>1046.3275122102934</v>
      </c>
      <c r="AZ135" s="218">
        <v>1025.7170543571947</v>
      </c>
    </row>
    <row r="136" spans="1:52" ht="12" customHeight="1" x14ac:dyDescent="0.45">
      <c r="A136" s="217" t="s">
        <v>25</v>
      </c>
      <c r="B136" s="218">
        <v>3887.1641099967665</v>
      </c>
      <c r="C136" s="218">
        <v>4516.5460999999996</v>
      </c>
      <c r="D136" s="218">
        <v>5228.7781799999993</v>
      </c>
      <c r="E136" s="218">
        <v>5074.6423200000008</v>
      </c>
      <c r="F136" s="218">
        <v>5858.2582499999999</v>
      </c>
      <c r="G136" s="218">
        <v>6617.4118565970239</v>
      </c>
      <c r="H136" s="218">
        <v>7420.135339999998</v>
      </c>
      <c r="I136" s="218">
        <v>7445.0050999999985</v>
      </c>
      <c r="J136" s="218">
        <v>8378.9047999999984</v>
      </c>
      <c r="K136" s="218">
        <v>8356.9103999999988</v>
      </c>
      <c r="L136" s="218">
        <v>8039.6851430969664</v>
      </c>
      <c r="M136" s="218">
        <v>8718.0849228167044</v>
      </c>
      <c r="N136" s="218">
        <v>7823.7577296467698</v>
      </c>
      <c r="O136" s="218">
        <v>10931.51143058635</v>
      </c>
      <c r="P136" s="218">
        <v>12734.381651649674</v>
      </c>
      <c r="Q136" s="218">
        <v>13766.614176550578</v>
      </c>
      <c r="R136" s="218">
        <v>13764.291528319736</v>
      </c>
      <c r="S136" s="218">
        <v>13845.410756565905</v>
      </c>
      <c r="T136" s="218">
        <v>14006.529104419082</v>
      </c>
      <c r="U136" s="218">
        <v>14143.871137951606</v>
      </c>
      <c r="V136" s="218">
        <v>14277.230980410552</v>
      </c>
      <c r="W136" s="218">
        <v>14415.75892634415</v>
      </c>
      <c r="X136" s="218">
        <v>14596.057735632514</v>
      </c>
      <c r="Y136" s="218">
        <v>14781.361610091131</v>
      </c>
      <c r="Z136" s="218">
        <v>14936.211849151319</v>
      </c>
      <c r="AA136" s="218">
        <v>15063.771881611765</v>
      </c>
      <c r="AB136" s="218">
        <v>15214.027305593105</v>
      </c>
      <c r="AC136" s="218">
        <v>15424.822038511573</v>
      </c>
      <c r="AD136" s="218">
        <v>15584.244149486867</v>
      </c>
      <c r="AE136" s="218">
        <v>15732.11351785927</v>
      </c>
      <c r="AF136" s="218">
        <v>15899.593339576915</v>
      </c>
      <c r="AG136" s="218">
        <v>16029.619532466244</v>
      </c>
      <c r="AH136" s="218">
        <v>16154.607797164419</v>
      </c>
      <c r="AI136" s="218">
        <v>16350.620866840858</v>
      </c>
      <c r="AJ136" s="218">
        <v>16467.621664780356</v>
      </c>
      <c r="AK136" s="218">
        <v>16505.823196965164</v>
      </c>
      <c r="AL136" s="218">
        <v>16654.767165799865</v>
      </c>
      <c r="AM136" s="218">
        <v>16771.92955873071</v>
      </c>
      <c r="AN136" s="218">
        <v>16911.101943299866</v>
      </c>
      <c r="AO136" s="218">
        <v>17045.951559721278</v>
      </c>
      <c r="AP136" s="218">
        <v>17183.582719778879</v>
      </c>
      <c r="AQ136" s="218">
        <v>17247.776547644542</v>
      </c>
      <c r="AR136" s="218">
        <v>17379.793190198376</v>
      </c>
      <c r="AS136" s="218">
        <v>17328.073260694149</v>
      </c>
      <c r="AT136" s="218">
        <v>17423.875401113502</v>
      </c>
      <c r="AU136" s="218">
        <v>17523.015256070623</v>
      </c>
      <c r="AV136" s="218">
        <v>17624.709162638203</v>
      </c>
      <c r="AW136" s="218">
        <v>17669.553797690238</v>
      </c>
      <c r="AX136" s="218">
        <v>17778.505828011854</v>
      </c>
      <c r="AY136" s="218">
        <v>17919.530006936409</v>
      </c>
      <c r="AZ136" s="218">
        <v>17960.476425787794</v>
      </c>
    </row>
    <row r="137" spans="1:52" ht="12" customHeight="1" x14ac:dyDescent="0.45">
      <c r="A137" s="217" t="s">
        <v>49</v>
      </c>
      <c r="B137" s="218">
        <v>4699.0316447589039</v>
      </c>
      <c r="C137" s="218">
        <v>3562.5324499999879</v>
      </c>
      <c r="D137" s="218">
        <v>3397.4957899999977</v>
      </c>
      <c r="E137" s="218">
        <v>3295.7841599999902</v>
      </c>
      <c r="F137" s="218">
        <v>3411.5609699999941</v>
      </c>
      <c r="G137" s="218">
        <v>3591.5315936234419</v>
      </c>
      <c r="H137" s="218">
        <v>3381.7424900000033</v>
      </c>
      <c r="I137" s="218">
        <v>3598.5229500000114</v>
      </c>
      <c r="J137" s="218">
        <v>3101.416679999998</v>
      </c>
      <c r="K137" s="218">
        <v>2708.1954000000078</v>
      </c>
      <c r="L137" s="218">
        <v>3440.3563257321698</v>
      </c>
      <c r="M137" s="218">
        <v>2768.3440242238466</v>
      </c>
      <c r="N137" s="218">
        <v>2455.9331975317677</v>
      </c>
      <c r="O137" s="218">
        <v>2045.2369031865835</v>
      </c>
      <c r="P137" s="218">
        <v>1665.7847508027653</v>
      </c>
      <c r="Q137" s="218">
        <v>1569.2139028597012</v>
      </c>
      <c r="R137" s="218">
        <v>1540.5885003040187</v>
      </c>
      <c r="S137" s="218">
        <v>1494.8772370733773</v>
      </c>
      <c r="T137" s="218">
        <v>1500.1804225891156</v>
      </c>
      <c r="U137" s="218">
        <v>1516.4672680975427</v>
      </c>
      <c r="V137" s="218">
        <v>1535.5111811916615</v>
      </c>
      <c r="W137" s="218">
        <v>1543.0487595475263</v>
      </c>
      <c r="X137" s="218">
        <v>1553.1141386206539</v>
      </c>
      <c r="Y137" s="218">
        <v>1558.4086696960701</v>
      </c>
      <c r="Z137" s="218">
        <v>1569.0704467009527</v>
      </c>
      <c r="AA137" s="218">
        <v>1579.2277829095735</v>
      </c>
      <c r="AB137" s="218">
        <v>1594.5383793659666</v>
      </c>
      <c r="AC137" s="218">
        <v>1614.4955999125607</v>
      </c>
      <c r="AD137" s="218">
        <v>1616.7432853901432</v>
      </c>
      <c r="AE137" s="218">
        <v>1630.1462410682816</v>
      </c>
      <c r="AF137" s="218">
        <v>1644.0066956269168</v>
      </c>
      <c r="AG137" s="218">
        <v>1648.8075748777762</v>
      </c>
      <c r="AH137" s="218">
        <v>1663.2175945194938</v>
      </c>
      <c r="AI137" s="218">
        <v>1617.2329608838816</v>
      </c>
      <c r="AJ137" s="218">
        <v>1633.3841760098705</v>
      </c>
      <c r="AK137" s="218">
        <v>1639.0152443546897</v>
      </c>
      <c r="AL137" s="218">
        <v>1651.3578367606819</v>
      </c>
      <c r="AM137" s="218">
        <v>1662.5401971668591</v>
      </c>
      <c r="AN137" s="218">
        <v>1673.2721524913563</v>
      </c>
      <c r="AO137" s="218">
        <v>1683.9818135781268</v>
      </c>
      <c r="AP137" s="218">
        <v>1694.0745831625541</v>
      </c>
      <c r="AQ137" s="218">
        <v>1670.4587099874686</v>
      </c>
      <c r="AR137" s="218">
        <v>1656.7651144423096</v>
      </c>
      <c r="AS137" s="218">
        <v>1583.1594342839578</v>
      </c>
      <c r="AT137" s="218">
        <v>1587.8917535352061</v>
      </c>
      <c r="AU137" s="218">
        <v>1580.303554764628</v>
      </c>
      <c r="AV137" s="218">
        <v>1581.7484280504145</v>
      </c>
      <c r="AW137" s="218">
        <v>1570.2300591043786</v>
      </c>
      <c r="AX137" s="218">
        <v>1531.7784017759029</v>
      </c>
      <c r="AY137" s="218">
        <v>1538.2869599428479</v>
      </c>
      <c r="AZ137" s="218">
        <v>1528.8918894408175</v>
      </c>
    </row>
    <row r="138" spans="1:52" ht="12" customHeight="1" x14ac:dyDescent="0.45">
      <c r="A138" s="217" t="s">
        <v>55</v>
      </c>
      <c r="B138" s="218">
        <v>3048.6285347132703</v>
      </c>
      <c r="C138" s="218">
        <v>3201.5659899999996</v>
      </c>
      <c r="D138" s="218">
        <v>3384.8348300000002</v>
      </c>
      <c r="E138" s="218">
        <v>2242.3692399999995</v>
      </c>
      <c r="F138" s="218">
        <v>1966.2887699999997</v>
      </c>
      <c r="G138" s="218">
        <v>2082.7360827252296</v>
      </c>
      <c r="H138" s="218">
        <v>2194.5854099999988</v>
      </c>
      <c r="I138" s="218">
        <v>2073.1742300000001</v>
      </c>
      <c r="J138" s="218">
        <v>2183.1311699999997</v>
      </c>
      <c r="K138" s="218">
        <v>2046.4006499999996</v>
      </c>
      <c r="L138" s="218">
        <v>1980.5103520544155</v>
      </c>
      <c r="M138" s="218">
        <v>1981.4661911490923</v>
      </c>
      <c r="N138" s="218">
        <v>2121.9070290021386</v>
      </c>
      <c r="O138" s="218">
        <v>1607.9113630061802</v>
      </c>
      <c r="P138" s="218">
        <v>1568.7408649883744</v>
      </c>
      <c r="Q138" s="218">
        <v>1621.2848309305944</v>
      </c>
      <c r="R138" s="218">
        <v>1673.1373333732579</v>
      </c>
      <c r="S138" s="218">
        <v>1697.8627015054328</v>
      </c>
      <c r="T138" s="218">
        <v>1705.1921425448966</v>
      </c>
      <c r="U138" s="218">
        <v>1703.75650632474</v>
      </c>
      <c r="V138" s="218">
        <v>1696.5944347646453</v>
      </c>
      <c r="W138" s="218">
        <v>1685.5249404499993</v>
      </c>
      <c r="X138" s="218">
        <v>1658.1007896976625</v>
      </c>
      <c r="Y138" s="218">
        <v>1609.0017025246648</v>
      </c>
      <c r="Z138" s="218">
        <v>1598.414815953726</v>
      </c>
      <c r="AA138" s="218">
        <v>1537.8081942787237</v>
      </c>
      <c r="AB138" s="218">
        <v>1470.8005199266879</v>
      </c>
      <c r="AC138" s="218">
        <v>1324.3787072797847</v>
      </c>
      <c r="AD138" s="218">
        <v>1286.4278235698825</v>
      </c>
      <c r="AE138" s="218">
        <v>1286.6269913646624</v>
      </c>
      <c r="AF138" s="218">
        <v>1142.9521759585473</v>
      </c>
      <c r="AG138" s="218">
        <v>1142.4490275751575</v>
      </c>
      <c r="AH138" s="218">
        <v>1055.8071291733893</v>
      </c>
      <c r="AI138" s="218">
        <v>1007.9386068089326</v>
      </c>
      <c r="AJ138" s="218">
        <v>960.89412388812025</v>
      </c>
      <c r="AK138" s="218">
        <v>892.70619611139966</v>
      </c>
      <c r="AL138" s="218">
        <v>889.5014452562591</v>
      </c>
      <c r="AM138" s="218">
        <v>832.99876978999339</v>
      </c>
      <c r="AN138" s="218">
        <v>784.68076639165304</v>
      </c>
      <c r="AO138" s="218">
        <v>740.93192603101534</v>
      </c>
      <c r="AP138" s="218">
        <v>701.57588324064955</v>
      </c>
      <c r="AQ138" s="218">
        <v>657.36328497320778</v>
      </c>
      <c r="AR138" s="218">
        <v>603.34910166329757</v>
      </c>
      <c r="AS138" s="218">
        <v>535.60902019504192</v>
      </c>
      <c r="AT138" s="218">
        <v>513.47157627835554</v>
      </c>
      <c r="AU138" s="218">
        <v>460.9708337978513</v>
      </c>
      <c r="AV138" s="218">
        <v>410.96653649730297</v>
      </c>
      <c r="AW138" s="218">
        <v>319.0450882593762</v>
      </c>
      <c r="AX138" s="218">
        <v>291.01553354332771</v>
      </c>
      <c r="AY138" s="218">
        <v>285.95727055879962</v>
      </c>
      <c r="AZ138" s="218">
        <v>226.60679226482202</v>
      </c>
    </row>
    <row r="139" spans="1:52" ht="12" customHeight="1" x14ac:dyDescent="0.45">
      <c r="A139" s="217" t="s">
        <v>67</v>
      </c>
      <c r="B139" s="218">
        <v>8333.6775158039018</v>
      </c>
      <c r="C139" s="218">
        <v>9838.2857699999931</v>
      </c>
      <c r="D139" s="218">
        <v>9757.727939999997</v>
      </c>
      <c r="E139" s="218">
        <v>9800.1009700000013</v>
      </c>
      <c r="F139" s="218">
        <v>10759.458019999987</v>
      </c>
      <c r="G139" s="218">
        <v>10638.084108634743</v>
      </c>
      <c r="H139" s="218">
        <v>11854.361979999991</v>
      </c>
      <c r="I139" s="218">
        <v>10579.251960000005</v>
      </c>
      <c r="J139" s="218">
        <v>10780.13432999999</v>
      </c>
      <c r="K139" s="218">
        <v>9857.4069799999961</v>
      </c>
      <c r="L139" s="218">
        <v>9863.4500756458583</v>
      </c>
      <c r="M139" s="218">
        <v>10726.276016266907</v>
      </c>
      <c r="N139" s="218">
        <v>9763.0639206814958</v>
      </c>
      <c r="O139" s="218">
        <v>9177.8628421948142</v>
      </c>
      <c r="P139" s="218">
        <v>9491.1830038095177</v>
      </c>
      <c r="Q139" s="218">
        <v>7573.9851411087284</v>
      </c>
      <c r="R139" s="218">
        <v>7587.4078119576243</v>
      </c>
      <c r="S139" s="218">
        <v>7633.2262564028706</v>
      </c>
      <c r="T139" s="218">
        <v>7667.7305312025919</v>
      </c>
      <c r="U139" s="218">
        <v>7682.0168941386155</v>
      </c>
      <c r="V139" s="218">
        <v>7669.7747631432148</v>
      </c>
      <c r="W139" s="218">
        <v>7559.9425096552586</v>
      </c>
      <c r="X139" s="218">
        <v>7459.3680139006792</v>
      </c>
      <c r="Y139" s="218">
        <v>7018.8045593953284</v>
      </c>
      <c r="Z139" s="218">
        <v>6648.0859956607774</v>
      </c>
      <c r="AA139" s="218">
        <v>6546.1003776935067</v>
      </c>
      <c r="AB139" s="218">
        <v>6399.3535137606787</v>
      </c>
      <c r="AC139" s="218">
        <v>5923.681066206831</v>
      </c>
      <c r="AD139" s="218">
        <v>5597.0591997756383</v>
      </c>
      <c r="AE139" s="218">
        <v>5470.11939262137</v>
      </c>
      <c r="AF139" s="218">
        <v>4966.406312865045</v>
      </c>
      <c r="AG139" s="218">
        <v>4632.8130897792053</v>
      </c>
      <c r="AH139" s="218">
        <v>4367.6651444436711</v>
      </c>
      <c r="AI139" s="218">
        <v>3653.0714488628391</v>
      </c>
      <c r="AJ139" s="218">
        <v>3558.6204841049566</v>
      </c>
      <c r="AK139" s="218">
        <v>3213.5545329480447</v>
      </c>
      <c r="AL139" s="218">
        <v>3191.7174507804625</v>
      </c>
      <c r="AM139" s="218">
        <v>3068.931633224533</v>
      </c>
      <c r="AN139" s="218">
        <v>2885.4984740859909</v>
      </c>
      <c r="AO139" s="218">
        <v>2728.9680639870635</v>
      </c>
      <c r="AP139" s="218">
        <v>2579.6474424549147</v>
      </c>
      <c r="AQ139" s="218">
        <v>2362.1603278354319</v>
      </c>
      <c r="AR139" s="218">
        <v>2198.128019623131</v>
      </c>
      <c r="AS139" s="218">
        <v>1811.9898495153161</v>
      </c>
      <c r="AT139" s="218">
        <v>1526.160945881272</v>
      </c>
      <c r="AU139" s="218">
        <v>1441.7505947613286</v>
      </c>
      <c r="AV139" s="218">
        <v>1350.8028310348861</v>
      </c>
      <c r="AW139" s="218">
        <v>1127.30988046947</v>
      </c>
      <c r="AX139" s="218">
        <v>1004.8254626243834</v>
      </c>
      <c r="AY139" s="218">
        <v>945.80520156174146</v>
      </c>
      <c r="AZ139" s="218">
        <v>792.38561985205297</v>
      </c>
    </row>
    <row r="140" spans="1:52" ht="12" customHeight="1" x14ac:dyDescent="0.45">
      <c r="A140" s="217" t="s">
        <v>180</v>
      </c>
      <c r="B140" s="218">
        <v>46359.679284988204</v>
      </c>
      <c r="C140" s="218">
        <v>43891.829600000005</v>
      </c>
      <c r="D140" s="218">
        <v>44269.01367</v>
      </c>
      <c r="E140" s="218">
        <v>46679.64856999999</v>
      </c>
      <c r="F140" s="218">
        <v>45962.980199999998</v>
      </c>
      <c r="G140" s="218">
        <v>45619.540399299301</v>
      </c>
      <c r="H140" s="218">
        <v>43871.831460000001</v>
      </c>
      <c r="I140" s="218">
        <v>44163.151780000007</v>
      </c>
      <c r="J140" s="218">
        <v>41128.001759999985</v>
      </c>
      <c r="K140" s="218">
        <v>38559.690159999991</v>
      </c>
      <c r="L140" s="218">
        <v>41321.96855432052</v>
      </c>
      <c r="M140" s="218">
        <v>37760.380226030262</v>
      </c>
      <c r="N140" s="218">
        <v>39113.413929759954</v>
      </c>
      <c r="O140" s="218">
        <v>36398.389145608337</v>
      </c>
      <c r="P140" s="218">
        <v>37534.783692036923</v>
      </c>
      <c r="Q140" s="218">
        <v>35603.779060865614</v>
      </c>
      <c r="R140" s="218">
        <v>36016.157721948031</v>
      </c>
      <c r="S140" s="218">
        <v>36485.198978179571</v>
      </c>
      <c r="T140" s="218">
        <v>36861.061726459855</v>
      </c>
      <c r="U140" s="218">
        <v>37232.506786033751</v>
      </c>
      <c r="V140" s="218">
        <v>37576.281413858582</v>
      </c>
      <c r="W140" s="218">
        <v>37700.728763167303</v>
      </c>
      <c r="X140" s="218">
        <v>37815.538233255385</v>
      </c>
      <c r="Y140" s="218">
        <v>37586.878211916075</v>
      </c>
      <c r="Z140" s="218">
        <v>37575.582537883078</v>
      </c>
      <c r="AA140" s="218">
        <v>37560.244763221664</v>
      </c>
      <c r="AB140" s="218">
        <v>37464.405991225525</v>
      </c>
      <c r="AC140" s="218">
        <v>37080.863082808857</v>
      </c>
      <c r="AD140" s="218">
        <v>36915.956703224052</v>
      </c>
      <c r="AE140" s="218">
        <v>37058.926546395895</v>
      </c>
      <c r="AF140" s="218">
        <v>36543.272757637424</v>
      </c>
      <c r="AG140" s="218">
        <v>36456.268501443883</v>
      </c>
      <c r="AH140" s="218">
        <v>36196.584195311079</v>
      </c>
      <c r="AI140" s="218">
        <v>35753.285884400735</v>
      </c>
      <c r="AJ140" s="218">
        <v>35676.176159482493</v>
      </c>
      <c r="AK140" s="218">
        <v>35401.336315426481</v>
      </c>
      <c r="AL140" s="218">
        <v>35579.113150160811</v>
      </c>
      <c r="AM140" s="218">
        <v>35565.900976428311</v>
      </c>
      <c r="AN140" s="218">
        <v>35522.571461516658</v>
      </c>
      <c r="AO140" s="218">
        <v>35468.821402518552</v>
      </c>
      <c r="AP140" s="218">
        <v>35445.261101270502</v>
      </c>
      <c r="AQ140" s="218">
        <v>35314.96259699123</v>
      </c>
      <c r="AR140" s="218">
        <v>35245.737530116312</v>
      </c>
      <c r="AS140" s="218">
        <v>34856.495626434589</v>
      </c>
      <c r="AT140" s="218">
        <v>34876.682986937041</v>
      </c>
      <c r="AU140" s="218">
        <v>34780.432049832198</v>
      </c>
      <c r="AV140" s="218">
        <v>34647.900897795873</v>
      </c>
      <c r="AW140" s="218">
        <v>34273.987266392956</v>
      </c>
      <c r="AX140" s="218">
        <v>34172.643646834767</v>
      </c>
      <c r="AY140" s="218">
        <v>34285.774708915116</v>
      </c>
      <c r="AZ140" s="218">
        <v>33941.022299436227</v>
      </c>
    </row>
    <row r="141" spans="1:52" ht="12" customHeight="1" x14ac:dyDescent="0.45">
      <c r="A141" s="219" t="s">
        <v>50</v>
      </c>
      <c r="B141" s="218">
        <v>15182.387799783264</v>
      </c>
      <c r="C141" s="218">
        <v>14342.506619999995</v>
      </c>
      <c r="D141" s="218">
        <v>12984.439450000011</v>
      </c>
      <c r="E141" s="218">
        <v>13774.60238</v>
      </c>
      <c r="F141" s="218">
        <v>14389.697459999976</v>
      </c>
      <c r="G141" s="218">
        <v>14704.3284999562</v>
      </c>
      <c r="H141" s="218">
        <v>13438.430720000004</v>
      </c>
      <c r="I141" s="218">
        <v>14491.521650000002</v>
      </c>
      <c r="J141" s="218">
        <v>13924.99468</v>
      </c>
      <c r="K141" s="218">
        <v>12015.676779999994</v>
      </c>
      <c r="L141" s="218">
        <v>13377.777124130538</v>
      </c>
      <c r="M141" s="218">
        <v>13853.499556410432</v>
      </c>
      <c r="N141" s="218">
        <v>12913.576874971845</v>
      </c>
      <c r="O141" s="218">
        <v>12927.00113061007</v>
      </c>
      <c r="P141" s="218">
        <v>13402.788498790629</v>
      </c>
      <c r="Q141" s="218">
        <v>13188.732473713895</v>
      </c>
      <c r="R141" s="218">
        <v>13192.815500159108</v>
      </c>
      <c r="S141" s="218">
        <v>13858.41720693306</v>
      </c>
      <c r="T141" s="218">
        <v>14202.160503919773</v>
      </c>
      <c r="U141" s="218">
        <v>14611.064207625528</v>
      </c>
      <c r="V141" s="218">
        <v>15037.526983448455</v>
      </c>
      <c r="W141" s="218">
        <v>15426.745973876601</v>
      </c>
      <c r="X141" s="218">
        <v>15845.169983453379</v>
      </c>
      <c r="Y141" s="218">
        <v>16389.650085336485</v>
      </c>
      <c r="Z141" s="218">
        <v>16720.441052224</v>
      </c>
      <c r="AA141" s="218">
        <v>17045.837989372794</v>
      </c>
      <c r="AB141" s="218">
        <v>17397.829956543712</v>
      </c>
      <c r="AC141" s="218">
        <v>18001.100246142625</v>
      </c>
      <c r="AD141" s="218">
        <v>18424.983807298864</v>
      </c>
      <c r="AE141" s="218">
        <v>18628.975492811795</v>
      </c>
      <c r="AF141" s="218">
        <v>19145.086001710763</v>
      </c>
      <c r="AG141" s="218">
        <v>19484.068904349682</v>
      </c>
      <c r="AH141" s="218">
        <v>19858.083507080824</v>
      </c>
      <c r="AI141" s="218">
        <v>20282.909392785463</v>
      </c>
      <c r="AJ141" s="218">
        <v>20494.548672691006</v>
      </c>
      <c r="AK141" s="218">
        <v>20821.648211304764</v>
      </c>
      <c r="AL141" s="218">
        <v>20950.71368958208</v>
      </c>
      <c r="AM141" s="218">
        <v>21114.488221981268</v>
      </c>
      <c r="AN141" s="218">
        <v>21278.877205432855</v>
      </c>
      <c r="AO141" s="218">
        <v>21386.504411079364</v>
      </c>
      <c r="AP141" s="218">
        <v>21494.069705008518</v>
      </c>
      <c r="AQ141" s="218">
        <v>21628.746141471907</v>
      </c>
      <c r="AR141" s="218">
        <v>21751.734262865477</v>
      </c>
      <c r="AS141" s="218">
        <v>21872.231519155939</v>
      </c>
      <c r="AT141" s="218">
        <v>21962.125925419939</v>
      </c>
      <c r="AU141" s="218">
        <v>22010.70157481854</v>
      </c>
      <c r="AV141" s="218">
        <v>22064.907852417407</v>
      </c>
      <c r="AW141" s="218">
        <v>22088.220143558468</v>
      </c>
      <c r="AX141" s="218">
        <v>22090.786442932371</v>
      </c>
      <c r="AY141" s="218">
        <v>22161.860631829757</v>
      </c>
      <c r="AZ141" s="218">
        <v>22151.538313075394</v>
      </c>
    </row>
    <row r="142" spans="1:52" ht="12" customHeight="1" x14ac:dyDescent="0.45">
      <c r="A142" s="203" t="s">
        <v>173</v>
      </c>
      <c r="B142" s="204">
        <v>15961.600716153831</v>
      </c>
      <c r="C142" s="204">
        <v>15733.369636139993</v>
      </c>
      <c r="D142" s="204">
        <v>14958.142906799918</v>
      </c>
      <c r="E142" s="204">
        <v>15361.993246728534</v>
      </c>
      <c r="F142" s="204">
        <v>14799.3224225554</v>
      </c>
      <c r="G142" s="204">
        <v>14789.815423280792</v>
      </c>
      <c r="H142" s="204">
        <v>13842.250673835759</v>
      </c>
      <c r="I142" s="204">
        <v>14328.004415844187</v>
      </c>
      <c r="J142" s="204">
        <v>12493.678800524369</v>
      </c>
      <c r="K142" s="204">
        <v>12081.506689976026</v>
      </c>
      <c r="L142" s="204">
        <v>11764.177376408599</v>
      </c>
      <c r="M142" s="204">
        <v>11444.180013408843</v>
      </c>
      <c r="N142" s="204">
        <v>11530.700348430875</v>
      </c>
      <c r="O142" s="204">
        <v>10988.568685484262</v>
      </c>
      <c r="P142" s="204">
        <v>11266.498983904234</v>
      </c>
      <c r="Q142" s="204">
        <v>10600.876620627596</v>
      </c>
      <c r="R142" s="204">
        <v>10530.144286979094</v>
      </c>
      <c r="S142" s="204">
        <v>10688.710846481925</v>
      </c>
      <c r="T142" s="204">
        <v>10727.075033106015</v>
      </c>
      <c r="U142" s="204">
        <v>10672.362664129971</v>
      </c>
      <c r="V142" s="204">
        <v>10720.064948626499</v>
      </c>
      <c r="W142" s="204">
        <v>10771.353520544228</v>
      </c>
      <c r="X142" s="204">
        <v>10791.019133371221</v>
      </c>
      <c r="Y142" s="204">
        <v>10741.102365651677</v>
      </c>
      <c r="Z142" s="204">
        <v>10731.437985271677</v>
      </c>
      <c r="AA142" s="204">
        <v>10751.333812551431</v>
      </c>
      <c r="AB142" s="204">
        <v>10822.591161550328</v>
      </c>
      <c r="AC142" s="204">
        <v>10824.775317951709</v>
      </c>
      <c r="AD142" s="204">
        <v>10917.624273115107</v>
      </c>
      <c r="AE142" s="204">
        <v>10932.493251582937</v>
      </c>
      <c r="AF142" s="204">
        <v>10984.700897535058</v>
      </c>
      <c r="AG142" s="204">
        <v>11009.813043192367</v>
      </c>
      <c r="AH142" s="204">
        <v>11057.37440080212</v>
      </c>
      <c r="AI142" s="204">
        <v>11074.498753959309</v>
      </c>
      <c r="AJ142" s="204">
        <v>11076.603438572973</v>
      </c>
      <c r="AK142" s="204">
        <v>11088.818142080241</v>
      </c>
      <c r="AL142" s="204">
        <v>11179.71603586667</v>
      </c>
      <c r="AM142" s="204">
        <v>11248.726161319546</v>
      </c>
      <c r="AN142" s="204">
        <v>11315.167960098581</v>
      </c>
      <c r="AO142" s="204">
        <v>11363.88859852586</v>
      </c>
      <c r="AP142" s="204">
        <v>11423.019746273709</v>
      </c>
      <c r="AQ142" s="204">
        <v>11500.179757284666</v>
      </c>
      <c r="AR142" s="204">
        <v>11574.000350495551</v>
      </c>
      <c r="AS142" s="204">
        <v>11590.168099903807</v>
      </c>
      <c r="AT142" s="204">
        <v>11648.841663425865</v>
      </c>
      <c r="AU142" s="204">
        <v>11707.276470947454</v>
      </c>
      <c r="AV142" s="204">
        <v>11770.301344658901</v>
      </c>
      <c r="AW142" s="204">
        <v>11767.885809358042</v>
      </c>
      <c r="AX142" s="204">
        <v>11852.805083330477</v>
      </c>
      <c r="AY142" s="204">
        <v>11873.329906081568</v>
      </c>
      <c r="AZ142" s="204">
        <v>11957.633909169936</v>
      </c>
    </row>
    <row r="143" spans="1:52" ht="12" customHeight="1" x14ac:dyDescent="0.45">
      <c r="A143" s="69" t="s">
        <v>47</v>
      </c>
      <c r="B143" s="70">
        <v>159.67141059951359</v>
      </c>
      <c r="C143" s="70">
        <v>157.4736169136367</v>
      </c>
      <c r="D143" s="70">
        <v>150.18646920027206</v>
      </c>
      <c r="E143" s="70">
        <v>154.01723002600662</v>
      </c>
      <c r="F143" s="70">
        <v>148.37792799624307</v>
      </c>
      <c r="G143" s="70">
        <v>148.53990905858498</v>
      </c>
      <c r="H143" s="70">
        <v>138.87292293952666</v>
      </c>
      <c r="I143" s="70">
        <v>142.70913891627771</v>
      </c>
      <c r="J143" s="70">
        <v>124.85353577906871</v>
      </c>
      <c r="K143" s="70">
        <v>120.9684886287437</v>
      </c>
      <c r="L143" s="70">
        <v>117.93159291054693</v>
      </c>
      <c r="M143" s="70">
        <v>115.03144958578635</v>
      </c>
      <c r="N143" s="70">
        <v>114.4804607351486</v>
      </c>
      <c r="O143" s="70">
        <v>109.62934973975086</v>
      </c>
      <c r="P143" s="70">
        <v>112.41326111004302</v>
      </c>
      <c r="Q143" s="70">
        <v>106.08687020071376</v>
      </c>
      <c r="R143" s="70">
        <v>85.866864150487331</v>
      </c>
      <c r="S143" s="70">
        <v>70.292710133298911</v>
      </c>
      <c r="T143" s="70">
        <v>57.839940951658782</v>
      </c>
      <c r="U143" s="70">
        <v>48.411369016362279</v>
      </c>
      <c r="V143" s="70">
        <v>78.116464907307076</v>
      </c>
      <c r="W143" s="70">
        <v>70.036128977154434</v>
      </c>
      <c r="X143" s="70">
        <v>57.334528864063657</v>
      </c>
      <c r="Y143" s="70">
        <v>51.559104575295912</v>
      </c>
      <c r="Z143" s="70">
        <v>68.556532449236528</v>
      </c>
      <c r="AA143" s="70">
        <v>55.114691126738911</v>
      </c>
      <c r="AB143" s="70">
        <v>60.11472539147011</v>
      </c>
      <c r="AC143" s="70">
        <v>57.173814653212418</v>
      </c>
      <c r="AD143" s="70">
        <v>60.253836749655022</v>
      </c>
      <c r="AE143" s="70">
        <v>59.696093009758933</v>
      </c>
      <c r="AF143" s="70">
        <v>60.320558811301318</v>
      </c>
      <c r="AG143" s="70">
        <v>65.018103404116104</v>
      </c>
      <c r="AH143" s="70">
        <v>67.094856906548387</v>
      </c>
      <c r="AI143" s="70">
        <v>72.691724347267836</v>
      </c>
      <c r="AJ143" s="70">
        <v>77.396443146231292</v>
      </c>
      <c r="AK143" s="70">
        <v>77.292054760396425</v>
      </c>
      <c r="AL143" s="70">
        <v>78.097577760139899</v>
      </c>
      <c r="AM143" s="70">
        <v>78.487008862560714</v>
      </c>
      <c r="AN143" s="70">
        <v>79.218778074452459</v>
      </c>
      <c r="AO143" s="70">
        <v>79.472208457397585</v>
      </c>
      <c r="AP143" s="70">
        <v>80.520351450264798</v>
      </c>
      <c r="AQ143" s="70">
        <v>80.968946395758991</v>
      </c>
      <c r="AR143" s="70">
        <v>81.821889470220142</v>
      </c>
      <c r="AS143" s="70">
        <v>82.065238071849706</v>
      </c>
      <c r="AT143" s="70">
        <v>83.394099106806465</v>
      </c>
      <c r="AU143" s="70">
        <v>83.942910073890872</v>
      </c>
      <c r="AV143" s="70">
        <v>84.785977707891249</v>
      </c>
      <c r="AW143" s="70">
        <v>85.203647220054407</v>
      </c>
      <c r="AX143" s="70">
        <v>86.150353820963076</v>
      </c>
      <c r="AY143" s="70">
        <v>86.832088456499037</v>
      </c>
      <c r="AZ143" s="70">
        <v>87.375837460800767</v>
      </c>
    </row>
    <row r="144" spans="1:52" ht="12" customHeight="1" x14ac:dyDescent="0.45">
      <c r="A144" s="71" t="s">
        <v>48</v>
      </c>
      <c r="B144" s="72">
        <v>445.49052349392446</v>
      </c>
      <c r="C144" s="72">
        <v>439.01174565619004</v>
      </c>
      <c r="D144" s="72">
        <v>419.0367190790513</v>
      </c>
      <c r="E144" s="72">
        <v>429.64481335734001</v>
      </c>
      <c r="F144" s="72">
        <v>414.08736836746272</v>
      </c>
      <c r="G144" s="72">
        <v>414.35753986465505</v>
      </c>
      <c r="H144" s="72">
        <v>387.33236415520986</v>
      </c>
      <c r="I144" s="72">
        <v>399.78207780943188</v>
      </c>
      <c r="J144" s="72">
        <v>348.30483115635303</v>
      </c>
      <c r="K144" s="72">
        <v>335.9828199914441</v>
      </c>
      <c r="L144" s="72">
        <v>328.30576088834601</v>
      </c>
      <c r="M144" s="72">
        <v>321.08066528348462</v>
      </c>
      <c r="N144" s="72">
        <v>318.7834973786463</v>
      </c>
      <c r="O144" s="72">
        <v>305.53476023403329</v>
      </c>
      <c r="P144" s="72">
        <v>313.5395838971948</v>
      </c>
      <c r="Q144" s="72">
        <v>295.97475077008352</v>
      </c>
      <c r="R144" s="72">
        <v>294.56857203030955</v>
      </c>
      <c r="S144" s="72">
        <v>300.06646153716036</v>
      </c>
      <c r="T144" s="72">
        <v>304.36463750538314</v>
      </c>
      <c r="U144" s="72">
        <v>305.73375018921615</v>
      </c>
      <c r="V144" s="72">
        <v>307.08815404199669</v>
      </c>
      <c r="W144" s="72">
        <v>308.96015800474868</v>
      </c>
      <c r="X144" s="72">
        <v>311.40424213488581</v>
      </c>
      <c r="Y144" s="72">
        <v>311.12904802090736</v>
      </c>
      <c r="Z144" s="72">
        <v>311.03672003204275</v>
      </c>
      <c r="AA144" s="72">
        <v>312.12725038823163</v>
      </c>
      <c r="AB144" s="72">
        <v>313.46266010032446</v>
      </c>
      <c r="AC144" s="72">
        <v>312.96196006886277</v>
      </c>
      <c r="AD144" s="72">
        <v>315.49368836876755</v>
      </c>
      <c r="AE144" s="72">
        <v>315.19508523684203</v>
      </c>
      <c r="AF144" s="72">
        <v>316.60743056572949</v>
      </c>
      <c r="AG144" s="72">
        <v>316.26632765939934</v>
      </c>
      <c r="AH144" s="72">
        <v>317.88352521586177</v>
      </c>
      <c r="AI144" s="72">
        <v>317.02649475196864</v>
      </c>
      <c r="AJ144" s="72">
        <v>316.17144496316524</v>
      </c>
      <c r="AK144" s="72">
        <v>314.90786912915013</v>
      </c>
      <c r="AL144" s="72">
        <v>317.55592352802176</v>
      </c>
      <c r="AM144" s="72">
        <v>320.11376131571217</v>
      </c>
      <c r="AN144" s="72">
        <v>321.40359865662958</v>
      </c>
      <c r="AO144" s="72">
        <v>321.70032241151353</v>
      </c>
      <c r="AP144" s="72">
        <v>322.08284666980427</v>
      </c>
      <c r="AQ144" s="72">
        <v>322.8624759247881</v>
      </c>
      <c r="AR144" s="72">
        <v>323.66144557900213</v>
      </c>
      <c r="AS144" s="72">
        <v>321.9372903436452</v>
      </c>
      <c r="AT144" s="72">
        <v>322.53333219021619</v>
      </c>
      <c r="AU144" s="72">
        <v>322.80534417927856</v>
      </c>
      <c r="AV144" s="72">
        <v>322.84431422188271</v>
      </c>
      <c r="AW144" s="72">
        <v>320.23866942298707</v>
      </c>
      <c r="AX144" s="72">
        <v>321.86070758938763</v>
      </c>
      <c r="AY144" s="72">
        <v>320.23859720803478</v>
      </c>
      <c r="AZ144" s="72">
        <v>321.6224271722329</v>
      </c>
    </row>
    <row r="145" spans="1:52" ht="12" customHeight="1" x14ac:dyDescent="0.45">
      <c r="A145" s="73" t="s">
        <v>49</v>
      </c>
      <c r="B145" s="74">
        <v>28.79947058447404</v>
      </c>
      <c r="C145" s="74">
        <v>29.309903790536783</v>
      </c>
      <c r="D145" s="74">
        <v>27.748974222832327</v>
      </c>
      <c r="E145" s="74">
        <v>32.336100205669666</v>
      </c>
      <c r="F145" s="74">
        <v>47.712180510673974</v>
      </c>
      <c r="G145" s="74">
        <v>50.086644217040764</v>
      </c>
      <c r="H145" s="74">
        <v>42.513212148126932</v>
      </c>
      <c r="I145" s="74">
        <v>46.5625576890098</v>
      </c>
      <c r="J145" s="74">
        <v>40.298935895116792</v>
      </c>
      <c r="K145" s="74">
        <v>30.809246187247609</v>
      </c>
      <c r="L145" s="74">
        <v>30.235910886998489</v>
      </c>
      <c r="M145" s="74">
        <v>37.538807074484843</v>
      </c>
      <c r="N145" s="74">
        <v>35.935915553116402</v>
      </c>
      <c r="O145" s="74">
        <v>34.270013859389465</v>
      </c>
      <c r="P145" s="74">
        <v>34.587030932013107</v>
      </c>
      <c r="Q145" s="74">
        <v>30.588206039418534</v>
      </c>
      <c r="R145" s="74">
        <v>30.64205630652048</v>
      </c>
      <c r="S145" s="74">
        <v>31.545297614669686</v>
      </c>
      <c r="T145" s="74">
        <v>31.731786937173219</v>
      </c>
      <c r="U145" s="74">
        <v>31.093365753833123</v>
      </c>
      <c r="V145" s="74">
        <v>30.32557864916155</v>
      </c>
      <c r="W145" s="74">
        <v>30.015943352313954</v>
      </c>
      <c r="X145" s="74">
        <v>29.680030363213181</v>
      </c>
      <c r="Y145" s="74">
        <v>28.379938613506834</v>
      </c>
      <c r="Z145" s="74">
        <v>27.577024074102056</v>
      </c>
      <c r="AA145" s="74">
        <v>26.926840292099978</v>
      </c>
      <c r="AB145" s="74">
        <v>26.543596267955738</v>
      </c>
      <c r="AC145" s="74">
        <v>24.705458888611766</v>
      </c>
      <c r="AD145" s="74">
        <v>24.667275412585518</v>
      </c>
      <c r="AE145" s="74">
        <v>22.717322789670007</v>
      </c>
      <c r="AF145" s="74">
        <v>21.871940943789365</v>
      </c>
      <c r="AG145" s="74">
        <v>21.400064077925816</v>
      </c>
      <c r="AH145" s="74">
        <v>20.596554396973936</v>
      </c>
      <c r="AI145" s="74">
        <v>18.800137903793463</v>
      </c>
      <c r="AJ145" s="74">
        <v>18.049227062712877</v>
      </c>
      <c r="AK145" s="74">
        <v>16.947237747877644</v>
      </c>
      <c r="AL145" s="74">
        <v>16.984310303106753</v>
      </c>
      <c r="AM145" s="74">
        <v>16.958514034896353</v>
      </c>
      <c r="AN145" s="74">
        <v>16.696044311103012</v>
      </c>
      <c r="AO145" s="74">
        <v>16.438329811559861</v>
      </c>
      <c r="AP145" s="74">
        <v>16.244259274854649</v>
      </c>
      <c r="AQ145" s="74">
        <v>15.831042267227813</v>
      </c>
      <c r="AR145" s="74">
        <v>15.351703258696242</v>
      </c>
      <c r="AS145" s="74">
        <v>14.196824805796121</v>
      </c>
      <c r="AT145" s="74">
        <v>13.59250452954478</v>
      </c>
      <c r="AU145" s="74">
        <v>13.169838879020766</v>
      </c>
      <c r="AV145" s="74">
        <v>12.817412524829235</v>
      </c>
      <c r="AW145" s="74">
        <v>11.770720913797525</v>
      </c>
      <c r="AX145" s="74">
        <v>11.637965623679149</v>
      </c>
      <c r="AY145" s="74">
        <v>10.61938637738284</v>
      </c>
      <c r="AZ145" s="74">
        <v>10.167003468817004</v>
      </c>
    </row>
    <row r="146" spans="1:52" ht="12" customHeight="1" x14ac:dyDescent="0.45">
      <c r="A146" s="73" t="s">
        <v>50</v>
      </c>
      <c r="B146" s="74">
        <v>141.79692260638697</v>
      </c>
      <c r="C146" s="74">
        <v>138.90177423543514</v>
      </c>
      <c r="D146" s="74">
        <v>132.48417885252161</v>
      </c>
      <c r="E146" s="74">
        <v>136.21446430496027</v>
      </c>
      <c r="F146" s="74">
        <v>132.05154907841489</v>
      </c>
      <c r="G146" s="74">
        <v>132.54206548592819</v>
      </c>
      <c r="H146" s="74">
        <v>119.89530318929124</v>
      </c>
      <c r="I146" s="74">
        <v>124.214676328732</v>
      </c>
      <c r="J146" s="74">
        <v>106.76698875295848</v>
      </c>
      <c r="K146" s="74">
        <v>93.917180352369456</v>
      </c>
      <c r="L146" s="74">
        <v>92.579054549551728</v>
      </c>
      <c r="M146" s="74">
        <v>90.191599682662542</v>
      </c>
      <c r="N146" s="74">
        <v>87.915457008174556</v>
      </c>
      <c r="O146" s="74">
        <v>94.086718114187235</v>
      </c>
      <c r="P146" s="74">
        <v>96.508001131525845</v>
      </c>
      <c r="Q146" s="74">
        <v>90.634298181405072</v>
      </c>
      <c r="R146" s="74">
        <v>90.348712317128516</v>
      </c>
      <c r="S146" s="74">
        <v>91.763575726261919</v>
      </c>
      <c r="T146" s="74">
        <v>92.809520888839742</v>
      </c>
      <c r="U146" s="74">
        <v>92.853904893267796</v>
      </c>
      <c r="V146" s="74">
        <v>92.834755552665627</v>
      </c>
      <c r="W146" s="74">
        <v>92.828915865680713</v>
      </c>
      <c r="X146" s="74">
        <v>92.818410046046935</v>
      </c>
      <c r="Y146" s="74">
        <v>91.548208438299795</v>
      </c>
      <c r="Z146" s="74">
        <v>90.796364967967492</v>
      </c>
      <c r="AA146" s="74">
        <v>90.0971931637566</v>
      </c>
      <c r="AB146" s="74">
        <v>89.188387535229779</v>
      </c>
      <c r="AC146" s="74">
        <v>86.681507541467766</v>
      </c>
      <c r="AD146" s="74">
        <v>86.699725189681203</v>
      </c>
      <c r="AE146" s="74">
        <v>84.54346517656694</v>
      </c>
      <c r="AF146" s="74">
        <v>84.280621307778972</v>
      </c>
      <c r="AG146" s="74">
        <v>82.145423531177471</v>
      </c>
      <c r="AH146" s="74">
        <v>81.420902260203249</v>
      </c>
      <c r="AI146" s="74">
        <v>78.924505171493877</v>
      </c>
      <c r="AJ146" s="74">
        <v>76.431418680788056</v>
      </c>
      <c r="AK146" s="74">
        <v>73.387884217700815</v>
      </c>
      <c r="AL146" s="74">
        <v>73.802157958141052</v>
      </c>
      <c r="AM146" s="74">
        <v>74.018012369075876</v>
      </c>
      <c r="AN146" s="74">
        <v>73.18903515758619</v>
      </c>
      <c r="AO146" s="74">
        <v>71.630447008709012</v>
      </c>
      <c r="AP146" s="74">
        <v>70.075913751369598</v>
      </c>
      <c r="AQ146" s="74">
        <v>68.786532172509453</v>
      </c>
      <c r="AR146" s="74">
        <v>67.659977033898926</v>
      </c>
      <c r="AS146" s="74">
        <v>65.349207190298657</v>
      </c>
      <c r="AT146" s="74">
        <v>64.430052503222498</v>
      </c>
      <c r="AU146" s="74">
        <v>63.352046986602552</v>
      </c>
      <c r="AV146" s="74">
        <v>62.058375451066915</v>
      </c>
      <c r="AW146" s="74">
        <v>59.527139414622525</v>
      </c>
      <c r="AX146" s="74">
        <v>59.447317262274403</v>
      </c>
      <c r="AY146" s="74">
        <v>57.80453134432846</v>
      </c>
      <c r="AZ146" s="74">
        <v>57.519446232895582</v>
      </c>
    </row>
    <row r="147" spans="1:52" ht="12" customHeight="1" x14ac:dyDescent="0.45">
      <c r="A147" s="73" t="s">
        <v>34</v>
      </c>
      <c r="B147" s="74">
        <v>0</v>
      </c>
      <c r="C147" s="74">
        <v>0</v>
      </c>
      <c r="D147" s="74">
        <v>0</v>
      </c>
      <c r="E147" s="74">
        <v>0</v>
      </c>
      <c r="F147" s="74">
        <v>0</v>
      </c>
      <c r="G147" s="74">
        <v>0</v>
      </c>
      <c r="H147" s="74">
        <v>0</v>
      </c>
      <c r="I147" s="74">
        <v>0</v>
      </c>
      <c r="J147" s="74">
        <v>0</v>
      </c>
      <c r="K147" s="74">
        <v>0</v>
      </c>
      <c r="L147" s="74">
        <v>4.9678989340093717E-2</v>
      </c>
      <c r="M147" s="74">
        <v>4.312414060317997E-2</v>
      </c>
      <c r="N147" s="74">
        <v>4.6569007348857112E-2</v>
      </c>
      <c r="O147" s="74">
        <v>6.2946771672863722E-2</v>
      </c>
      <c r="P147" s="74">
        <v>5.383929900809338E-2</v>
      </c>
      <c r="Q147" s="74">
        <v>4.8072067292061413E-2</v>
      </c>
      <c r="R147" s="74">
        <v>4.388283487401589E-2</v>
      </c>
      <c r="S147" s="74">
        <v>4.7356578271284602E-2</v>
      </c>
      <c r="T147" s="74">
        <v>5.027057918308428E-2</v>
      </c>
      <c r="U147" s="74">
        <v>5.8860139945167943E-2</v>
      </c>
      <c r="V147" s="74">
        <v>7.7634612597358876E-2</v>
      </c>
      <c r="W147" s="74">
        <v>9.1799596532110256E-2</v>
      </c>
      <c r="X147" s="74">
        <v>0.1080786793579451</v>
      </c>
      <c r="Y147" s="74">
        <v>0.14023522308298739</v>
      </c>
      <c r="Z147" s="74">
        <v>0.1602667653253235</v>
      </c>
      <c r="AA147" s="74">
        <v>0.33627927535216767</v>
      </c>
      <c r="AB147" s="74">
        <v>0.36830146875083092</v>
      </c>
      <c r="AC147" s="74">
        <v>0.5153005262077075</v>
      </c>
      <c r="AD147" s="74">
        <v>0.52965156393375856</v>
      </c>
      <c r="AE147" s="74">
        <v>0.57813768373613594</v>
      </c>
      <c r="AF147" s="74">
        <v>0.60224712134899472</v>
      </c>
      <c r="AG147" s="74">
        <v>0.62847150248921524</v>
      </c>
      <c r="AH147" s="74">
        <v>0.81835125255829122</v>
      </c>
      <c r="AI147" s="74">
        <v>1.1064614169771874</v>
      </c>
      <c r="AJ147" s="74">
        <v>1.1324284489568039</v>
      </c>
      <c r="AK147" s="74">
        <v>1.1630074899170975</v>
      </c>
      <c r="AL147" s="74">
        <v>1.1691770277431111</v>
      </c>
      <c r="AM147" s="74">
        <v>1.179602085939748</v>
      </c>
      <c r="AN147" s="74">
        <v>1.1951397771054744</v>
      </c>
      <c r="AO147" s="74">
        <v>1.2087486995677545</v>
      </c>
      <c r="AP147" s="74">
        <v>1.2154123883508563</v>
      </c>
      <c r="AQ147" s="74">
        <v>1.2263011024031876</v>
      </c>
      <c r="AR147" s="74">
        <v>1.2345099335207173</v>
      </c>
      <c r="AS147" s="74">
        <v>1.2381351001922754</v>
      </c>
      <c r="AT147" s="74">
        <v>1.2426294001794698</v>
      </c>
      <c r="AU147" s="74">
        <v>1.2087459501154085</v>
      </c>
      <c r="AV147" s="74">
        <v>1.2143771648227852</v>
      </c>
      <c r="AW147" s="74">
        <v>1.1907972231245423</v>
      </c>
      <c r="AX147" s="74">
        <v>1.196006637908559</v>
      </c>
      <c r="AY147" s="74">
        <v>1.2004744854948601</v>
      </c>
      <c r="AZ147" s="74">
        <v>1.2112273584796822</v>
      </c>
    </row>
    <row r="148" spans="1:52" ht="12" customHeight="1" x14ac:dyDescent="0.45">
      <c r="A148" s="75" t="s">
        <v>36</v>
      </c>
      <c r="B148" s="76">
        <v>274.89413030306338</v>
      </c>
      <c r="C148" s="76">
        <v>270.80006763021822</v>
      </c>
      <c r="D148" s="76">
        <v>258.80356600369748</v>
      </c>
      <c r="E148" s="76">
        <v>261.09424884671012</v>
      </c>
      <c r="F148" s="76">
        <v>234.32363877837392</v>
      </c>
      <c r="G148" s="76">
        <v>231.72883016168606</v>
      </c>
      <c r="H148" s="76">
        <v>224.92384881779168</v>
      </c>
      <c r="I148" s="76">
        <v>229.00484379169006</v>
      </c>
      <c r="J148" s="76">
        <v>201.23890650827781</v>
      </c>
      <c r="K148" s="76">
        <v>211.25639345182711</v>
      </c>
      <c r="L148" s="76">
        <v>205.44111646245582</v>
      </c>
      <c r="M148" s="76">
        <v>193.30713438573397</v>
      </c>
      <c r="N148" s="76">
        <v>194.88555581000645</v>
      </c>
      <c r="O148" s="76">
        <v>177.11508148878377</v>
      </c>
      <c r="P148" s="76">
        <v>182.39071253464775</v>
      </c>
      <c r="Q148" s="76">
        <v>174.70417448196778</v>
      </c>
      <c r="R148" s="76">
        <v>173.53392057178655</v>
      </c>
      <c r="S148" s="76">
        <v>176.71023161795742</v>
      </c>
      <c r="T148" s="76">
        <v>179.77305910018714</v>
      </c>
      <c r="U148" s="76">
        <v>181.72761940217012</v>
      </c>
      <c r="V148" s="76">
        <v>183.85018522757221</v>
      </c>
      <c r="W148" s="76">
        <v>186.02349919022191</v>
      </c>
      <c r="X148" s="76">
        <v>188.79772304626766</v>
      </c>
      <c r="Y148" s="76">
        <v>191.06066574601783</v>
      </c>
      <c r="Z148" s="76">
        <v>192.50306422464791</v>
      </c>
      <c r="AA148" s="76">
        <v>194.76693765702288</v>
      </c>
      <c r="AB148" s="76">
        <v>197.36237482838806</v>
      </c>
      <c r="AC148" s="76">
        <v>201.05969311257553</v>
      </c>
      <c r="AD148" s="76">
        <v>203.59703620256715</v>
      </c>
      <c r="AE148" s="76">
        <v>207.35615958686896</v>
      </c>
      <c r="AF148" s="76">
        <v>209.85262119281214</v>
      </c>
      <c r="AG148" s="76">
        <v>212.0923685478069</v>
      </c>
      <c r="AH148" s="76">
        <v>215.04771730612626</v>
      </c>
      <c r="AI148" s="76">
        <v>218.19539025970417</v>
      </c>
      <c r="AJ148" s="76">
        <v>220.55837077070737</v>
      </c>
      <c r="AK148" s="76">
        <v>223.40973967365454</v>
      </c>
      <c r="AL148" s="76">
        <v>225.60027823903076</v>
      </c>
      <c r="AM148" s="76">
        <v>227.95763282580032</v>
      </c>
      <c r="AN148" s="76">
        <v>230.32337941083492</v>
      </c>
      <c r="AO148" s="76">
        <v>232.42279689167697</v>
      </c>
      <c r="AP148" s="76">
        <v>234.54726125522905</v>
      </c>
      <c r="AQ148" s="76">
        <v>237.01860038264761</v>
      </c>
      <c r="AR148" s="76">
        <v>239.41525535288631</v>
      </c>
      <c r="AS148" s="76">
        <v>241.1531232473582</v>
      </c>
      <c r="AT148" s="76">
        <v>243.26814575726945</v>
      </c>
      <c r="AU148" s="76">
        <v>245.07471236353967</v>
      </c>
      <c r="AV148" s="76">
        <v>246.75414908116383</v>
      </c>
      <c r="AW148" s="76">
        <v>247.7500118714425</v>
      </c>
      <c r="AX148" s="76">
        <v>249.57941806552557</v>
      </c>
      <c r="AY148" s="76">
        <v>250.61420500082866</v>
      </c>
      <c r="AZ148" s="76">
        <v>252.72475011204068</v>
      </c>
    </row>
    <row r="149" spans="1:52" ht="12" customHeight="1" x14ac:dyDescent="0.45">
      <c r="A149" s="77" t="s">
        <v>51</v>
      </c>
      <c r="B149" s="78">
        <v>798.07644077790292</v>
      </c>
      <c r="C149" s="78">
        <v>788.86890332978771</v>
      </c>
      <c r="D149" s="78">
        <v>756.39684771330838</v>
      </c>
      <c r="E149" s="78">
        <v>774.58187286456894</v>
      </c>
      <c r="F149" s="78">
        <v>736.84049669800481</v>
      </c>
      <c r="G149" s="78">
        <v>742.4597965421691</v>
      </c>
      <c r="H149" s="78">
        <v>695.82767115312481</v>
      </c>
      <c r="I149" s="78">
        <v>733.75043239562103</v>
      </c>
      <c r="J149" s="78">
        <v>644.89623038505931</v>
      </c>
      <c r="K149" s="78">
        <v>614.41168688091136</v>
      </c>
      <c r="L149" s="78">
        <v>599.84975543109545</v>
      </c>
      <c r="M149" s="78">
        <v>600.08176662507515</v>
      </c>
      <c r="N149" s="78">
        <v>594.97438352931181</v>
      </c>
      <c r="O149" s="78">
        <v>577.70275623293094</v>
      </c>
      <c r="P149" s="78">
        <v>597.94054036409841</v>
      </c>
      <c r="Q149" s="78">
        <v>561.16702028147097</v>
      </c>
      <c r="R149" s="78">
        <v>561.21680879095652</v>
      </c>
      <c r="S149" s="78">
        <v>568.85430898080938</v>
      </c>
      <c r="T149" s="78">
        <v>577.78037624329761</v>
      </c>
      <c r="U149" s="78">
        <v>581.91388902496044</v>
      </c>
      <c r="V149" s="78">
        <v>585.8644053870637</v>
      </c>
      <c r="W149" s="78">
        <v>590.07474968737199</v>
      </c>
      <c r="X149" s="78">
        <v>594.8417029525491</v>
      </c>
      <c r="Y149" s="78">
        <v>593.58672068214116</v>
      </c>
      <c r="Z149" s="78">
        <v>593.54743502495455</v>
      </c>
      <c r="AA149" s="78">
        <v>595.57141071337458</v>
      </c>
      <c r="AB149" s="78">
        <v>596.68480409361382</v>
      </c>
      <c r="AC149" s="78">
        <v>591.3762008034663</v>
      </c>
      <c r="AD149" s="78">
        <v>596.41774007312688</v>
      </c>
      <c r="AE149" s="78">
        <v>594.14872481260761</v>
      </c>
      <c r="AF149" s="78">
        <v>596.44111716389932</v>
      </c>
      <c r="AG149" s="78">
        <v>591.5881637379606</v>
      </c>
      <c r="AH149" s="78">
        <v>594.43534714706925</v>
      </c>
      <c r="AI149" s="78">
        <v>590.8939932076961</v>
      </c>
      <c r="AJ149" s="78">
        <v>587.85526901709136</v>
      </c>
      <c r="AK149" s="78">
        <v>584.34365765528719</v>
      </c>
      <c r="AL149" s="78">
        <v>589.36103102439176</v>
      </c>
      <c r="AM149" s="78">
        <v>594.33490541294475</v>
      </c>
      <c r="AN149" s="78">
        <v>595.80408009720543</v>
      </c>
      <c r="AO149" s="78">
        <v>595.32660441382757</v>
      </c>
      <c r="AP149" s="78">
        <v>595.08913866579644</v>
      </c>
      <c r="AQ149" s="78">
        <v>596.52498258399828</v>
      </c>
      <c r="AR149" s="78">
        <v>597.45389664275262</v>
      </c>
      <c r="AS149" s="78">
        <v>593.74427677003632</v>
      </c>
      <c r="AT149" s="78">
        <v>595.52159579663555</v>
      </c>
      <c r="AU149" s="78">
        <v>597.44698882771797</v>
      </c>
      <c r="AV149" s="78">
        <v>599.05255252545908</v>
      </c>
      <c r="AW149" s="78">
        <v>596.99919266525728</v>
      </c>
      <c r="AX149" s="78">
        <v>601.93743334016494</v>
      </c>
      <c r="AY149" s="78">
        <v>603.68509031529607</v>
      </c>
      <c r="AZ149" s="78">
        <v>608.57026882225125</v>
      </c>
    </row>
    <row r="150" spans="1:52" ht="12" customHeight="1" x14ac:dyDescent="0.45">
      <c r="A150" s="77" t="s">
        <v>52</v>
      </c>
      <c r="B150" s="78">
        <v>174.08896536047638</v>
      </c>
      <c r="C150" s="78">
        <v>171.72408323276096</v>
      </c>
      <c r="D150" s="78">
        <v>164.39608589741522</v>
      </c>
      <c r="E150" s="78">
        <v>168.3031112400495</v>
      </c>
      <c r="F150" s="78">
        <v>162.24557825461542</v>
      </c>
      <c r="G150" s="78">
        <v>162.41139864044919</v>
      </c>
      <c r="H150" s="78">
        <v>150.58526631953248</v>
      </c>
      <c r="I150" s="78">
        <v>156.17815233599691</v>
      </c>
      <c r="J150" s="78">
        <v>135.10359757188269</v>
      </c>
      <c r="K150" s="78">
        <v>130.85991896907504</v>
      </c>
      <c r="L150" s="78">
        <v>126.94835437703883</v>
      </c>
      <c r="M150" s="78">
        <v>125.69576747467683</v>
      </c>
      <c r="N150" s="78">
        <v>124.40895445002528</v>
      </c>
      <c r="O150" s="78">
        <v>120.57830401330978</v>
      </c>
      <c r="P150" s="78">
        <v>124.23487915528331</v>
      </c>
      <c r="Q150" s="78">
        <v>116.57323481386904</v>
      </c>
      <c r="R150" s="78">
        <v>116.20375577874103</v>
      </c>
      <c r="S150" s="78">
        <v>117.38051982438792</v>
      </c>
      <c r="T150" s="78">
        <v>118.97651277273975</v>
      </c>
      <c r="U150" s="78">
        <v>119.15985398016697</v>
      </c>
      <c r="V150" s="78">
        <v>119.58497686386985</v>
      </c>
      <c r="W150" s="78">
        <v>119.77099708316082</v>
      </c>
      <c r="X150" s="78">
        <v>120.34976776379294</v>
      </c>
      <c r="Y150" s="78">
        <v>119.33961569467694</v>
      </c>
      <c r="Z150" s="78">
        <v>118.58144584847597</v>
      </c>
      <c r="AA150" s="78">
        <v>118.06511607755561</v>
      </c>
      <c r="AB150" s="78">
        <v>118.75104641950439</v>
      </c>
      <c r="AC150" s="78">
        <v>118.09355192982568</v>
      </c>
      <c r="AD150" s="78">
        <v>118.6425958154669</v>
      </c>
      <c r="AE150" s="78">
        <v>118.18301856459665</v>
      </c>
      <c r="AF150" s="78">
        <v>118.31528836772074</v>
      </c>
      <c r="AG150" s="78">
        <v>117.87758561691035</v>
      </c>
      <c r="AH150" s="78">
        <v>118.15945151175038</v>
      </c>
      <c r="AI150" s="78">
        <v>117.63471362392026</v>
      </c>
      <c r="AJ150" s="78">
        <v>117.50283524737983</v>
      </c>
      <c r="AK150" s="78">
        <v>117.47674865817375</v>
      </c>
      <c r="AL150" s="78">
        <v>118.13981669340467</v>
      </c>
      <c r="AM150" s="78">
        <v>118.53112852820756</v>
      </c>
      <c r="AN150" s="78">
        <v>119.44747274689436</v>
      </c>
      <c r="AO150" s="78">
        <v>119.97605310063031</v>
      </c>
      <c r="AP150" s="78">
        <v>120.82718849705043</v>
      </c>
      <c r="AQ150" s="78">
        <v>121.70483811019581</v>
      </c>
      <c r="AR150" s="78">
        <v>122.88759325397993</v>
      </c>
      <c r="AS150" s="78">
        <v>123.55254019622049</v>
      </c>
      <c r="AT150" s="78">
        <v>124.56340320506249</v>
      </c>
      <c r="AU150" s="78">
        <v>125.49855293579643</v>
      </c>
      <c r="AV150" s="78">
        <v>126.87090919263822</v>
      </c>
      <c r="AW150" s="78">
        <v>128.10538100194296</v>
      </c>
      <c r="AX150" s="78">
        <v>129.28421319011969</v>
      </c>
      <c r="AY150" s="78">
        <v>130.42042552739423</v>
      </c>
      <c r="AZ150" s="78">
        <v>131.71432560402985</v>
      </c>
    </row>
    <row r="151" spans="1:52" ht="12" customHeight="1" x14ac:dyDescent="0.45">
      <c r="A151" s="79" t="s">
        <v>53</v>
      </c>
      <c r="B151" s="80">
        <v>1133.8463897408963</v>
      </c>
      <c r="C151" s="80">
        <v>1116.6343458322992</v>
      </c>
      <c r="D151" s="80">
        <v>1064.0671908569675</v>
      </c>
      <c r="E151" s="80">
        <v>1090.387787893532</v>
      </c>
      <c r="F151" s="80">
        <v>1040.3624757567993</v>
      </c>
      <c r="G151" s="80">
        <v>1041.2164841870799</v>
      </c>
      <c r="H151" s="80">
        <v>976.4344878873369</v>
      </c>
      <c r="I151" s="80">
        <v>1029.2645615419383</v>
      </c>
      <c r="J151" s="80">
        <v>912.22806967689394</v>
      </c>
      <c r="K151" s="80">
        <v>883.74959447906394</v>
      </c>
      <c r="L151" s="80">
        <v>861.8007531664382</v>
      </c>
      <c r="M151" s="80">
        <v>858.9278378423345</v>
      </c>
      <c r="N151" s="80">
        <v>846.63699794137779</v>
      </c>
      <c r="O151" s="80">
        <v>819.77271547875148</v>
      </c>
      <c r="P151" s="80">
        <v>851.70593176989007</v>
      </c>
      <c r="Q151" s="80">
        <v>807.21999620299289</v>
      </c>
      <c r="R151" s="80">
        <v>807.25293675948728</v>
      </c>
      <c r="S151" s="80">
        <v>817.15503701440502</v>
      </c>
      <c r="T151" s="80">
        <v>830.07938816793217</v>
      </c>
      <c r="U151" s="80">
        <v>834.26223683073624</v>
      </c>
      <c r="V151" s="80">
        <v>839.30025395365431</v>
      </c>
      <c r="W151" s="80">
        <v>842.29364831445901</v>
      </c>
      <c r="X151" s="80">
        <v>848.60971720781743</v>
      </c>
      <c r="Y151" s="80">
        <v>843.73693383374496</v>
      </c>
      <c r="Z151" s="80">
        <v>839.92334819539258</v>
      </c>
      <c r="AA151" s="80">
        <v>837.60244749776109</v>
      </c>
      <c r="AB151" s="80">
        <v>840.43665271967109</v>
      </c>
      <c r="AC151" s="80">
        <v>834.09606221913475</v>
      </c>
      <c r="AD151" s="80">
        <v>836.87197784021271</v>
      </c>
      <c r="AE151" s="80">
        <v>828.97722563519903</v>
      </c>
      <c r="AF151" s="80">
        <v>826.79413276450634</v>
      </c>
      <c r="AG151" s="80">
        <v>818.69166477818635</v>
      </c>
      <c r="AH151" s="80">
        <v>818.23370806847845</v>
      </c>
      <c r="AI151" s="80">
        <v>808.94704913258374</v>
      </c>
      <c r="AJ151" s="80">
        <v>804.93807680086354</v>
      </c>
      <c r="AK151" s="80">
        <v>801.93034806876972</v>
      </c>
      <c r="AL151" s="80">
        <v>804.58159124711278</v>
      </c>
      <c r="AM151" s="80">
        <v>804.45274414873302</v>
      </c>
      <c r="AN151" s="80">
        <v>809.69974024306134</v>
      </c>
      <c r="AO151" s="80">
        <v>810.92297769567506</v>
      </c>
      <c r="AP151" s="80">
        <v>815.42151840023814</v>
      </c>
      <c r="AQ151" s="80">
        <v>819.71602838432375</v>
      </c>
      <c r="AR151" s="80">
        <v>826.90196457027662</v>
      </c>
      <c r="AS151" s="80">
        <v>829.8960570815666</v>
      </c>
      <c r="AT151" s="80">
        <v>835.83359639796402</v>
      </c>
      <c r="AU151" s="80">
        <v>841.60605603158649</v>
      </c>
      <c r="AV151" s="80">
        <v>850.09927547116922</v>
      </c>
      <c r="AW151" s="80">
        <v>857.42034131307707</v>
      </c>
      <c r="AX151" s="80">
        <v>865.04729054400684</v>
      </c>
      <c r="AY151" s="80">
        <v>871.66369247664545</v>
      </c>
      <c r="AZ151" s="80">
        <v>879.58422361852286</v>
      </c>
    </row>
    <row r="152" spans="1:52" ht="12" customHeight="1" x14ac:dyDescent="0.45">
      <c r="A152" s="81" t="s">
        <v>194</v>
      </c>
      <c r="B152" s="82">
        <v>1352.6207130205567</v>
      </c>
      <c r="C152" s="82">
        <v>1308.9630409291394</v>
      </c>
      <c r="D152" s="82">
        <v>1174.3438654036647</v>
      </c>
      <c r="E152" s="82">
        <v>1239.9032028337881</v>
      </c>
      <c r="F152" s="82">
        <v>1174.103248115684</v>
      </c>
      <c r="G152" s="82">
        <v>1191.6041609238498</v>
      </c>
      <c r="H152" s="82">
        <v>1152.580150750515</v>
      </c>
      <c r="I152" s="82">
        <v>1225.7849912358972</v>
      </c>
      <c r="J152" s="82">
        <v>1079.6163134750316</v>
      </c>
      <c r="K152" s="82">
        <v>1144.67578398356</v>
      </c>
      <c r="L152" s="82">
        <v>1077.3765327363537</v>
      </c>
      <c r="M152" s="82">
        <v>982.94266936181668</v>
      </c>
      <c r="N152" s="82">
        <v>1056.7040446387475</v>
      </c>
      <c r="O152" s="82">
        <v>977.77555864107489</v>
      </c>
      <c r="P152" s="82">
        <v>969.87311188916863</v>
      </c>
      <c r="Q152" s="82">
        <v>922.52940308448365</v>
      </c>
      <c r="R152" s="82">
        <v>915.35433627077919</v>
      </c>
      <c r="S152" s="82">
        <v>945.85193929119691</v>
      </c>
      <c r="T152" s="82">
        <v>947.40887240564359</v>
      </c>
      <c r="U152" s="82">
        <v>941.59016031277088</v>
      </c>
      <c r="V152" s="82">
        <v>941.66133605346033</v>
      </c>
      <c r="W152" s="82">
        <v>948.49209332800433</v>
      </c>
      <c r="X152" s="82">
        <v>950.50270407118501</v>
      </c>
      <c r="Y152" s="82">
        <v>946.38106328383139</v>
      </c>
      <c r="Z152" s="82">
        <v>943.147248297705</v>
      </c>
      <c r="AA152" s="82">
        <v>948.67465412658612</v>
      </c>
      <c r="AB152" s="82">
        <v>954.03772511276873</v>
      </c>
      <c r="AC152" s="82">
        <v>955.90798748284942</v>
      </c>
      <c r="AD152" s="82">
        <v>961.90160616755918</v>
      </c>
      <c r="AE152" s="82">
        <v>961.00045445753824</v>
      </c>
      <c r="AF152" s="82">
        <v>965.60431101436745</v>
      </c>
      <c r="AG152" s="82">
        <v>970.17141596512454</v>
      </c>
      <c r="AH152" s="82">
        <v>973.7647697286601</v>
      </c>
      <c r="AI152" s="82">
        <v>979.14380542411425</v>
      </c>
      <c r="AJ152" s="82">
        <v>979.98728318695828</v>
      </c>
      <c r="AK152" s="82">
        <v>982.97116725202739</v>
      </c>
      <c r="AL152" s="82">
        <v>991.08327913075277</v>
      </c>
      <c r="AM152" s="82">
        <v>996.4822653901133</v>
      </c>
      <c r="AN152" s="82">
        <v>1002.3941358663079</v>
      </c>
      <c r="AO152" s="82">
        <v>1007.1393591404442</v>
      </c>
      <c r="AP152" s="82">
        <v>1013.3753177940578</v>
      </c>
      <c r="AQ152" s="82">
        <v>1022.8312390236121</v>
      </c>
      <c r="AR152" s="82">
        <v>1029.9826890337972</v>
      </c>
      <c r="AS152" s="82">
        <v>1034.3305705422895</v>
      </c>
      <c r="AT152" s="82">
        <v>1040.0696923579105</v>
      </c>
      <c r="AU152" s="82">
        <v>1046.5768352626151</v>
      </c>
      <c r="AV152" s="82">
        <v>1053.1920528500739</v>
      </c>
      <c r="AW152" s="82">
        <v>1057.8904931072263</v>
      </c>
      <c r="AX152" s="82">
        <v>1063.5029701550238</v>
      </c>
      <c r="AY152" s="82">
        <v>1069.0034770011519</v>
      </c>
      <c r="AZ152" s="82">
        <v>1078.7491445145533</v>
      </c>
    </row>
    <row r="153" spans="1:52" ht="12" customHeight="1" x14ac:dyDescent="0.45">
      <c r="A153" s="84" t="s">
        <v>195</v>
      </c>
      <c r="B153" s="85">
        <v>1188.9506520618152</v>
      </c>
      <c r="C153" s="85">
        <v>1152.2028185933207</v>
      </c>
      <c r="D153" s="85">
        <v>1024.5687154409438</v>
      </c>
      <c r="E153" s="85">
        <v>1080.8746231584757</v>
      </c>
      <c r="F153" s="85">
        <v>1014.2996620711876</v>
      </c>
      <c r="G153" s="85">
        <v>1031.9377481359372</v>
      </c>
      <c r="H153" s="85">
        <v>1003.8633135302323</v>
      </c>
      <c r="I153" s="85">
        <v>1129.7698227452704</v>
      </c>
      <c r="J153" s="85">
        <v>994.72295721887451</v>
      </c>
      <c r="K153" s="85">
        <v>1058.8900319826519</v>
      </c>
      <c r="L153" s="85">
        <v>996.18169835837898</v>
      </c>
      <c r="M153" s="85">
        <v>904.0471461263088</v>
      </c>
      <c r="N153" s="85">
        <v>977.34803686763757</v>
      </c>
      <c r="O153" s="85">
        <v>901.04162442891891</v>
      </c>
      <c r="P153" s="85">
        <v>893.34186840263828</v>
      </c>
      <c r="Q153" s="85">
        <v>849.19988984696079</v>
      </c>
      <c r="R153" s="85">
        <v>842.0895852266998</v>
      </c>
      <c r="S153" s="85">
        <v>870.55430399087845</v>
      </c>
      <c r="T153" s="85">
        <v>871.21208498844703</v>
      </c>
      <c r="U153" s="85">
        <v>865.15349035024735</v>
      </c>
      <c r="V153" s="85">
        <v>864.88540086553758</v>
      </c>
      <c r="W153" s="85">
        <v>870.98287814011906</v>
      </c>
      <c r="X153" s="85">
        <v>872.12157292713096</v>
      </c>
      <c r="Y153" s="85">
        <v>867.69838546822416</v>
      </c>
      <c r="Z153" s="85">
        <v>864.29668261485665</v>
      </c>
      <c r="AA153" s="85">
        <v>868.84506367581605</v>
      </c>
      <c r="AB153" s="85">
        <v>873.40470801073025</v>
      </c>
      <c r="AC153" s="85">
        <v>874.38842911939116</v>
      </c>
      <c r="AD153" s="85">
        <v>879.53707113654184</v>
      </c>
      <c r="AE153" s="85">
        <v>877.54076635822582</v>
      </c>
      <c r="AF153" s="85">
        <v>881.4072957755576</v>
      </c>
      <c r="AG153" s="85">
        <v>885.22419264127689</v>
      </c>
      <c r="AH153" s="85">
        <v>887.55416326179954</v>
      </c>
      <c r="AI153" s="85">
        <v>890.86167167815358</v>
      </c>
      <c r="AJ153" s="85">
        <v>890.51017015932621</v>
      </c>
      <c r="AK153" s="85">
        <v>892.1597081056143</v>
      </c>
      <c r="AL153" s="85">
        <v>899.39423481493941</v>
      </c>
      <c r="AM153" s="85">
        <v>903.79478287502502</v>
      </c>
      <c r="AN153" s="85">
        <v>908.51149401782209</v>
      </c>
      <c r="AO153" s="85">
        <v>912.01019443577627</v>
      </c>
      <c r="AP153" s="85">
        <v>916.8857778208112</v>
      </c>
      <c r="AQ153" s="85">
        <v>924.99082647098805</v>
      </c>
      <c r="AR153" s="85">
        <v>930.97641704979947</v>
      </c>
      <c r="AS153" s="85">
        <v>934.28926460104265</v>
      </c>
      <c r="AT153" s="85">
        <v>938.92155864440713</v>
      </c>
      <c r="AU153" s="85">
        <v>943.84919402542232</v>
      </c>
      <c r="AV153" s="85">
        <v>949.13012199064121</v>
      </c>
      <c r="AW153" s="85">
        <v>952.30038512252588</v>
      </c>
      <c r="AX153" s="85">
        <v>957.29108788491794</v>
      </c>
      <c r="AY153" s="85">
        <v>962.17175322515686</v>
      </c>
      <c r="AZ153" s="85">
        <v>970.75705867539523</v>
      </c>
    </row>
    <row r="154" spans="1:52" ht="12" customHeight="1" x14ac:dyDescent="0.45">
      <c r="A154" s="87" t="s">
        <v>20</v>
      </c>
      <c r="B154" s="88">
        <v>77.407441428662921</v>
      </c>
      <c r="C154" s="88">
        <v>64.611921015792362</v>
      </c>
      <c r="D154" s="88">
        <v>57.450970437583557</v>
      </c>
      <c r="E154" s="88">
        <v>87.87581009659003</v>
      </c>
      <c r="F154" s="88">
        <v>95.517986389922129</v>
      </c>
      <c r="G154" s="88">
        <v>91.818453381770695</v>
      </c>
      <c r="H154" s="88">
        <v>94.046283743019814</v>
      </c>
      <c r="I154" s="88">
        <v>59.341621954654265</v>
      </c>
      <c r="J154" s="88">
        <v>116.43618605635545</v>
      </c>
      <c r="K154" s="88">
        <v>109.82624293930496</v>
      </c>
      <c r="L154" s="88">
        <v>61.910599858945481</v>
      </c>
      <c r="M154" s="88">
        <v>79.257112676529275</v>
      </c>
      <c r="N154" s="88">
        <v>86.662686739682457</v>
      </c>
      <c r="O154" s="88">
        <v>87.355266842541383</v>
      </c>
      <c r="P154" s="88">
        <v>87.878679284625179</v>
      </c>
      <c r="Q154" s="88">
        <v>70.789953916100345</v>
      </c>
      <c r="R154" s="88">
        <v>72.111399845041433</v>
      </c>
      <c r="S154" s="88">
        <v>78.848499012010492</v>
      </c>
      <c r="T154" s="88">
        <v>77.882829200640472</v>
      </c>
      <c r="U154" s="88">
        <v>77.386996103201483</v>
      </c>
      <c r="V154" s="88">
        <v>77.110752617897973</v>
      </c>
      <c r="W154" s="88">
        <v>76.970884199040015</v>
      </c>
      <c r="X154" s="88">
        <v>76.818802591637294</v>
      </c>
      <c r="Y154" s="88">
        <v>76.765096905633371</v>
      </c>
      <c r="Z154" s="88">
        <v>74.745764261523263</v>
      </c>
      <c r="AA154" s="88">
        <v>75.549367120584762</v>
      </c>
      <c r="AB154" s="88">
        <v>73.658142129506587</v>
      </c>
      <c r="AC154" s="88">
        <v>74.952169181636364</v>
      </c>
      <c r="AD154" s="88">
        <v>74.628627383785698</v>
      </c>
      <c r="AE154" s="88">
        <v>65.250355196223055</v>
      </c>
      <c r="AF154" s="88">
        <v>62.742401100010952</v>
      </c>
      <c r="AG154" s="88">
        <v>62.443264945604177</v>
      </c>
      <c r="AH154" s="88">
        <v>61.001179682332911</v>
      </c>
      <c r="AI154" s="88">
        <v>61.278089197471097</v>
      </c>
      <c r="AJ154" s="88">
        <v>59.853374057545821</v>
      </c>
      <c r="AK154" s="88">
        <v>58.998137073691325</v>
      </c>
      <c r="AL154" s="88">
        <v>58.848020070737519</v>
      </c>
      <c r="AM154" s="88">
        <v>57.678131687817633</v>
      </c>
      <c r="AN154" s="88">
        <v>56.67265472528068</v>
      </c>
      <c r="AO154" s="88">
        <v>55.837936920055469</v>
      </c>
      <c r="AP154" s="88">
        <v>55.012914476284131</v>
      </c>
      <c r="AQ154" s="88">
        <v>54.371550848657996</v>
      </c>
      <c r="AR154" s="88">
        <v>53.969207443951838</v>
      </c>
      <c r="AS154" s="88">
        <v>52.682099623916201</v>
      </c>
      <c r="AT154" s="88">
        <v>49.614428809101405</v>
      </c>
      <c r="AU154" s="88">
        <v>48.844507348283535</v>
      </c>
      <c r="AV154" s="88">
        <v>42.005070840574923</v>
      </c>
      <c r="AW154" s="88">
        <v>40.666181733691424</v>
      </c>
      <c r="AX154" s="88">
        <v>36.374222158979507</v>
      </c>
      <c r="AY154" s="88">
        <v>9.6748978519413082</v>
      </c>
      <c r="AZ154" s="88">
        <v>3.517276758920008</v>
      </c>
    </row>
    <row r="155" spans="1:52" ht="12" customHeight="1" x14ac:dyDescent="0.45">
      <c r="A155" s="87" t="s">
        <v>24</v>
      </c>
      <c r="B155" s="88">
        <v>0</v>
      </c>
      <c r="C155" s="88">
        <v>0</v>
      </c>
      <c r="D155" s="88">
        <v>0</v>
      </c>
      <c r="E155" s="88">
        <v>0</v>
      </c>
      <c r="F155" s="88">
        <v>0</v>
      </c>
      <c r="G155" s="88">
        <v>0</v>
      </c>
      <c r="H155" s="88">
        <v>0</v>
      </c>
      <c r="I155" s="88">
        <v>0</v>
      </c>
      <c r="J155" s="88">
        <v>0</v>
      </c>
      <c r="K155" s="88">
        <v>0</v>
      </c>
      <c r="L155" s="88">
        <v>0</v>
      </c>
      <c r="M155" s="88">
        <v>0</v>
      </c>
      <c r="N155" s="88">
        <v>0</v>
      </c>
      <c r="O155" s="88">
        <v>0</v>
      </c>
      <c r="P155" s="88">
        <v>0</v>
      </c>
      <c r="Q155" s="88">
        <v>0</v>
      </c>
      <c r="R155" s="88">
        <v>0</v>
      </c>
      <c r="S155" s="88">
        <v>0</v>
      </c>
      <c r="T155" s="88">
        <v>0</v>
      </c>
      <c r="U155" s="88">
        <v>0</v>
      </c>
      <c r="V155" s="88">
        <v>0</v>
      </c>
      <c r="W155" s="88">
        <v>0</v>
      </c>
      <c r="X155" s="88">
        <v>0</v>
      </c>
      <c r="Y155" s="88">
        <v>0</v>
      </c>
      <c r="Z155" s="88">
        <v>0</v>
      </c>
      <c r="AA155" s="88">
        <v>0</v>
      </c>
      <c r="AB155" s="88">
        <v>0</v>
      </c>
      <c r="AC155" s="88">
        <v>0</v>
      </c>
      <c r="AD155" s="88">
        <v>0</v>
      </c>
      <c r="AE155" s="88">
        <v>0</v>
      </c>
      <c r="AF155" s="88">
        <v>0</v>
      </c>
      <c r="AG155" s="88">
        <v>0</v>
      </c>
      <c r="AH155" s="88">
        <v>0</v>
      </c>
      <c r="AI155" s="88">
        <v>0</v>
      </c>
      <c r="AJ155" s="88">
        <v>0</v>
      </c>
      <c r="AK155" s="88">
        <v>0</v>
      </c>
      <c r="AL155" s="88">
        <v>0</v>
      </c>
      <c r="AM155" s="88">
        <v>0</v>
      </c>
      <c r="AN155" s="88">
        <v>0</v>
      </c>
      <c r="AO155" s="88">
        <v>0</v>
      </c>
      <c r="AP155" s="88">
        <v>0</v>
      </c>
      <c r="AQ155" s="88">
        <v>0</v>
      </c>
      <c r="AR155" s="88">
        <v>0</v>
      </c>
      <c r="AS155" s="88">
        <v>0</v>
      </c>
      <c r="AT155" s="88">
        <v>0</v>
      </c>
      <c r="AU155" s="88">
        <v>0</v>
      </c>
      <c r="AV155" s="88">
        <v>0</v>
      </c>
      <c r="AW155" s="88">
        <v>0</v>
      </c>
      <c r="AX155" s="88">
        <v>0</v>
      </c>
      <c r="AY155" s="88">
        <v>0</v>
      </c>
      <c r="AZ155" s="88">
        <v>0</v>
      </c>
    </row>
    <row r="156" spans="1:52" ht="12" customHeight="1" x14ac:dyDescent="0.45">
      <c r="A156" s="87" t="s">
        <v>25</v>
      </c>
      <c r="B156" s="88">
        <v>1.976462040082986</v>
      </c>
      <c r="C156" s="88">
        <v>1.8229927724111656</v>
      </c>
      <c r="D156" s="88">
        <v>1.5228823570552883</v>
      </c>
      <c r="E156" s="88">
        <v>7.5000984677986493E-2</v>
      </c>
      <c r="F156" s="88">
        <v>0</v>
      </c>
      <c r="G156" s="88">
        <v>0</v>
      </c>
      <c r="H156" s="88">
        <v>5.7976728782689877</v>
      </c>
      <c r="I156" s="88">
        <v>9.9119786424096222E-15</v>
      </c>
      <c r="J156" s="88">
        <v>0</v>
      </c>
      <c r="K156" s="88">
        <v>1.6315024873648645</v>
      </c>
      <c r="L156" s="88">
        <v>3.0659256974966462</v>
      </c>
      <c r="M156" s="88">
        <v>3.3356451466430883</v>
      </c>
      <c r="N156" s="88">
        <v>6.1323632084250734</v>
      </c>
      <c r="O156" s="88">
        <v>8.0301183246205068E-2</v>
      </c>
      <c r="P156" s="88">
        <v>8.0949100544615171E-16</v>
      </c>
      <c r="Q156" s="88">
        <v>0.49446064836642228</v>
      </c>
      <c r="R156" s="88">
        <v>0.45313389289915701</v>
      </c>
      <c r="S156" s="88">
        <v>0.47944734528863509</v>
      </c>
      <c r="T156" s="88">
        <v>0.47678431903757135</v>
      </c>
      <c r="U156" s="88">
        <v>0.46042074820239454</v>
      </c>
      <c r="V156" s="88">
        <v>0.45176752144687649</v>
      </c>
      <c r="W156" s="88">
        <v>0.43278361658935793</v>
      </c>
      <c r="X156" s="88">
        <v>0.4335402775786576</v>
      </c>
      <c r="Y156" s="88">
        <v>0.43622447744090415</v>
      </c>
      <c r="Z156" s="88">
        <v>0.42650917495736101</v>
      </c>
      <c r="AA156" s="88">
        <v>0.36748625442638838</v>
      </c>
      <c r="AB156" s="88">
        <v>0.32507436446593246</v>
      </c>
      <c r="AC156" s="88">
        <v>0.27476586408726383</v>
      </c>
      <c r="AD156" s="88">
        <v>0.28101168088932216</v>
      </c>
      <c r="AE156" s="88">
        <v>0.29351396513786543</v>
      </c>
      <c r="AF156" s="88">
        <v>0.30099870978486132</v>
      </c>
      <c r="AG156" s="88">
        <v>0.30653219604712673</v>
      </c>
      <c r="AH156" s="88">
        <v>0.27134500771489672</v>
      </c>
      <c r="AI156" s="88">
        <v>0.17111957917285545</v>
      </c>
      <c r="AJ156" s="88">
        <v>0.17282346096235843</v>
      </c>
      <c r="AK156" s="88">
        <v>0.17457420409022362</v>
      </c>
      <c r="AL156" s="88">
        <v>0.17473470945307384</v>
      </c>
      <c r="AM156" s="88">
        <v>0.17337073145885123</v>
      </c>
      <c r="AN156" s="88">
        <v>0.17037220230150443</v>
      </c>
      <c r="AO156" s="88">
        <v>0.16749939614894321</v>
      </c>
      <c r="AP156" s="88">
        <v>0.16473934460555867</v>
      </c>
      <c r="AQ156" s="88">
        <v>0.15269526148645959</v>
      </c>
      <c r="AR156" s="88">
        <v>0.14893363907650789</v>
      </c>
      <c r="AS156" s="88">
        <v>0.14510169870108716</v>
      </c>
      <c r="AT156" s="88">
        <v>0.13842750887234928</v>
      </c>
      <c r="AU156" s="88">
        <v>0.11945225704141257</v>
      </c>
      <c r="AV156" s="88">
        <v>0.10011768346390806</v>
      </c>
      <c r="AW156" s="88">
        <v>7.3510105189543595E-2</v>
      </c>
      <c r="AX156" s="88">
        <v>6.7367412525064785E-2</v>
      </c>
      <c r="AY156" s="88">
        <v>5.4421025536304783E-2</v>
      </c>
      <c r="AZ156" s="88">
        <v>4.6873976108310615E-2</v>
      </c>
    </row>
    <row r="157" spans="1:52" ht="12" customHeight="1" x14ac:dyDescent="0.45">
      <c r="A157" s="87" t="s">
        <v>49</v>
      </c>
      <c r="B157" s="88">
        <v>8.9920611275301976</v>
      </c>
      <c r="C157" s="88">
        <v>11.573458517002614</v>
      </c>
      <c r="D157" s="88">
        <v>10.524834112477762</v>
      </c>
      <c r="E157" s="88">
        <v>9.0458939347388263</v>
      </c>
      <c r="F157" s="88">
        <v>11.646883298505381</v>
      </c>
      <c r="G157" s="88">
        <v>11.968122500584254</v>
      </c>
      <c r="H157" s="88">
        <v>9.7697346024150189</v>
      </c>
      <c r="I157" s="88">
        <v>9.0028545000015718</v>
      </c>
      <c r="J157" s="88">
        <v>11.551570624628226</v>
      </c>
      <c r="K157" s="88">
        <v>10.48197201593967</v>
      </c>
      <c r="L157" s="88">
        <v>13.180633303148745</v>
      </c>
      <c r="M157" s="88">
        <v>19.77598925798176</v>
      </c>
      <c r="N157" s="88">
        <v>12.436611185686301</v>
      </c>
      <c r="O157" s="88">
        <v>10.178202314027841</v>
      </c>
      <c r="P157" s="88">
        <v>11.903308983743264</v>
      </c>
      <c r="Q157" s="88">
        <v>14.807898521680084</v>
      </c>
      <c r="R157" s="88">
        <v>14.907799050757411</v>
      </c>
      <c r="S157" s="88">
        <v>15.204305199440553</v>
      </c>
      <c r="T157" s="88">
        <v>14.782590464508671</v>
      </c>
      <c r="U157" s="88">
        <v>13.990487674329074</v>
      </c>
      <c r="V157" s="88">
        <v>13.337915050516527</v>
      </c>
      <c r="W157" s="88">
        <v>13.143744041280687</v>
      </c>
      <c r="X157" s="88">
        <v>12.62297561939352</v>
      </c>
      <c r="Y157" s="88">
        <v>10.752750261881387</v>
      </c>
      <c r="Z157" s="88">
        <v>9.6631111195598667</v>
      </c>
      <c r="AA157" s="88">
        <v>9.0505491636404862</v>
      </c>
      <c r="AB157" s="88">
        <v>8.5860618396657724</v>
      </c>
      <c r="AC157" s="88">
        <v>7.6736539122407894</v>
      </c>
      <c r="AD157" s="88">
        <v>7.6790309755241823</v>
      </c>
      <c r="AE157" s="88">
        <v>6.409669346998891</v>
      </c>
      <c r="AF157" s="88">
        <v>5.544934530749086</v>
      </c>
      <c r="AG157" s="88">
        <v>5.5507184455365346</v>
      </c>
      <c r="AH157" s="88">
        <v>5.3165527093820257</v>
      </c>
      <c r="AI157" s="88">
        <v>4.7783173623981279</v>
      </c>
      <c r="AJ157" s="88">
        <v>4.1596386972357982</v>
      </c>
      <c r="AK157" s="88">
        <v>3.4895280778386457</v>
      </c>
      <c r="AL157" s="88">
        <v>3.4764310573662325</v>
      </c>
      <c r="AM157" s="88">
        <v>3.3247469391712592</v>
      </c>
      <c r="AN157" s="88">
        <v>3.0628567262679787</v>
      </c>
      <c r="AO157" s="88">
        <v>2.8862776481364985</v>
      </c>
      <c r="AP157" s="88">
        <v>2.7261370873383628</v>
      </c>
      <c r="AQ157" s="88">
        <v>2.5932491250999656</v>
      </c>
      <c r="AR157" s="88">
        <v>2.5270133565569313</v>
      </c>
      <c r="AS157" s="88">
        <v>2.2602666580347814</v>
      </c>
      <c r="AT157" s="88">
        <v>2.0395067708217738</v>
      </c>
      <c r="AU157" s="88">
        <v>1.791361420831185</v>
      </c>
      <c r="AV157" s="88">
        <v>1.5530223139560377</v>
      </c>
      <c r="AW157" s="88">
        <v>1.344567630426206</v>
      </c>
      <c r="AX157" s="88">
        <v>1.2671839189395395</v>
      </c>
      <c r="AY157" s="88">
        <v>0.89385472789000042</v>
      </c>
      <c r="AZ157" s="88">
        <v>0.59121295326433254</v>
      </c>
    </row>
    <row r="158" spans="1:52" ht="12" customHeight="1" x14ac:dyDescent="0.45">
      <c r="A158" s="87" t="s">
        <v>55</v>
      </c>
      <c r="B158" s="88">
        <v>129.58244047498397</v>
      </c>
      <c r="C158" s="88">
        <v>91.465545072806037</v>
      </c>
      <c r="D158" s="88">
        <v>109.89258599541196</v>
      </c>
      <c r="E158" s="88">
        <v>135.86000798554653</v>
      </c>
      <c r="F158" s="88">
        <v>134.1354464958749</v>
      </c>
      <c r="G158" s="88">
        <v>99.796769036167149</v>
      </c>
      <c r="H158" s="88">
        <v>89.902331178257199</v>
      </c>
      <c r="I158" s="88">
        <v>191.55868156131444</v>
      </c>
      <c r="J158" s="88">
        <v>116.22789786216266</v>
      </c>
      <c r="K158" s="88">
        <v>91.867808054294144</v>
      </c>
      <c r="L158" s="88">
        <v>61.994067596644243</v>
      </c>
      <c r="M158" s="88">
        <v>54.933070919780782</v>
      </c>
      <c r="N158" s="88">
        <v>38.394759795568682</v>
      </c>
      <c r="O158" s="88">
        <v>32.220648406716172</v>
      </c>
      <c r="P158" s="88">
        <v>67.70457518167072</v>
      </c>
      <c r="Q158" s="88">
        <v>37.680338319690229</v>
      </c>
      <c r="R158" s="88">
        <v>39.189400819133546</v>
      </c>
      <c r="S158" s="88">
        <v>37.046984489259408</v>
      </c>
      <c r="T158" s="88">
        <v>36.572714319843158</v>
      </c>
      <c r="U158" s="88">
        <v>34.82306697909641</v>
      </c>
      <c r="V158" s="88">
        <v>33.476157054119255</v>
      </c>
      <c r="W158" s="88">
        <v>33.056431716101734</v>
      </c>
      <c r="X158" s="88">
        <v>30.941336802742597</v>
      </c>
      <c r="Y158" s="88">
        <v>28.328480329798531</v>
      </c>
      <c r="Z158" s="88">
        <v>24.545889233556174</v>
      </c>
      <c r="AA158" s="88">
        <v>24.452418887496666</v>
      </c>
      <c r="AB158" s="88">
        <v>23.879353758797922</v>
      </c>
      <c r="AC158" s="88">
        <v>14.772261673491185</v>
      </c>
      <c r="AD158" s="88">
        <v>14.353602577579025</v>
      </c>
      <c r="AE158" s="88">
        <v>14.036466139226395</v>
      </c>
      <c r="AF158" s="88">
        <v>13.714951675324887</v>
      </c>
      <c r="AG158" s="88">
        <v>13.570022371902768</v>
      </c>
      <c r="AH158" s="88">
        <v>13.3356053897466</v>
      </c>
      <c r="AI158" s="88">
        <v>12.401894729566894</v>
      </c>
      <c r="AJ158" s="88">
        <v>11.079112512512271</v>
      </c>
      <c r="AK158" s="88">
        <v>5.6708011501633413</v>
      </c>
      <c r="AL158" s="88">
        <v>4.8963647327459627</v>
      </c>
      <c r="AM158" s="88">
        <v>4.6168311220698692</v>
      </c>
      <c r="AN158" s="88">
        <v>4.0830785657376456</v>
      </c>
      <c r="AO158" s="88">
        <v>3.6392362522226027</v>
      </c>
      <c r="AP158" s="88">
        <v>3.3067052308060578</v>
      </c>
      <c r="AQ158" s="88">
        <v>2.954886624990507</v>
      </c>
      <c r="AR158" s="88">
        <v>2.7350594664676038</v>
      </c>
      <c r="AS158" s="88">
        <v>2.4838432054748445</v>
      </c>
      <c r="AT158" s="88">
        <v>2.2482807346292608</v>
      </c>
      <c r="AU158" s="88">
        <v>2.095784757753246</v>
      </c>
      <c r="AV158" s="88">
        <v>1.7856601376296219</v>
      </c>
      <c r="AW158" s="88">
        <v>1.0903360874496755</v>
      </c>
      <c r="AX158" s="88">
        <v>0.82988167419814596</v>
      </c>
      <c r="AY158" s="88">
        <v>0.62334014873207666</v>
      </c>
      <c r="AZ158" s="88">
        <v>0.50286195698489045</v>
      </c>
    </row>
    <row r="159" spans="1:52" ht="12" customHeight="1" x14ac:dyDescent="0.45">
      <c r="A159" s="87" t="s">
        <v>67</v>
      </c>
      <c r="B159" s="88">
        <v>50.694294666115837</v>
      </c>
      <c r="C159" s="88">
        <v>57.598601422629102</v>
      </c>
      <c r="D159" s="88">
        <v>57.679840557275512</v>
      </c>
      <c r="E159" s="88">
        <v>64.480034829721276</v>
      </c>
      <c r="F159" s="88">
        <v>67.594621517027804</v>
      </c>
      <c r="G159" s="88">
        <v>69.881915821318856</v>
      </c>
      <c r="H159" s="88">
        <v>66.796952941176528</v>
      </c>
      <c r="I159" s="88">
        <v>75.147778787973365</v>
      </c>
      <c r="J159" s="88">
        <v>47.581941486068089</v>
      </c>
      <c r="K159" s="88">
        <v>49.928813003095911</v>
      </c>
      <c r="L159" s="88">
        <v>48.37627581370738</v>
      </c>
      <c r="M159" s="88">
        <v>9.2085804359043308</v>
      </c>
      <c r="N159" s="88">
        <v>7.6821810965926893</v>
      </c>
      <c r="O159" s="88">
        <v>7.6815334520043397</v>
      </c>
      <c r="P159" s="88">
        <v>9.2142203969155716</v>
      </c>
      <c r="Q159" s="88">
        <v>12.914176142745147</v>
      </c>
      <c r="R159" s="88">
        <v>12.876982739033679</v>
      </c>
      <c r="S159" s="88">
        <v>12.851380655304455</v>
      </c>
      <c r="T159" s="88">
        <v>12.565008555670254</v>
      </c>
      <c r="U159" s="88">
        <v>11.974253420479252</v>
      </c>
      <c r="V159" s="88">
        <v>11.478712195791799</v>
      </c>
      <c r="W159" s="88">
        <v>11.584620034988413</v>
      </c>
      <c r="X159" s="88">
        <v>11.552167509144059</v>
      </c>
      <c r="Y159" s="88">
        <v>10.505744068441633</v>
      </c>
      <c r="Z159" s="88">
        <v>9.4375195148651443</v>
      </c>
      <c r="AA159" s="88">
        <v>8.3752760774756307</v>
      </c>
      <c r="AB159" s="88">
        <v>7.2410684221931607</v>
      </c>
      <c r="AC159" s="88">
        <v>7.297787859384151</v>
      </c>
      <c r="AD159" s="88">
        <v>7.2262836833400126</v>
      </c>
      <c r="AE159" s="88">
        <v>7.2889982420814841</v>
      </c>
      <c r="AF159" s="88">
        <v>6.1960634786712179</v>
      </c>
      <c r="AG159" s="88">
        <v>6.211273049578371</v>
      </c>
      <c r="AH159" s="88">
        <v>6.1957413084955544</v>
      </c>
      <c r="AI159" s="88">
        <v>6.1988602268967572</v>
      </c>
      <c r="AJ159" s="88">
        <v>5.0513361196308999</v>
      </c>
      <c r="AK159" s="88">
        <v>3.8770272157331345</v>
      </c>
      <c r="AL159" s="88">
        <v>3.8614495432868039</v>
      </c>
      <c r="AM159" s="88">
        <v>3.535257975570202</v>
      </c>
      <c r="AN159" s="88">
        <v>2.8780487700998205</v>
      </c>
      <c r="AO159" s="88">
        <v>2.4628645401632379</v>
      </c>
      <c r="AP159" s="88">
        <v>2.1208308036392531</v>
      </c>
      <c r="AQ159" s="88">
        <v>2.0118522474277851</v>
      </c>
      <c r="AR159" s="88">
        <v>1.9384157860147253</v>
      </c>
      <c r="AS159" s="88">
        <v>1.6162871282164553</v>
      </c>
      <c r="AT159" s="88">
        <v>1.3259601345882539</v>
      </c>
      <c r="AU159" s="88">
        <v>1.0447562843812492</v>
      </c>
      <c r="AV159" s="88">
        <v>0.72987436276049378</v>
      </c>
      <c r="AW159" s="88">
        <v>0.6503748789750099</v>
      </c>
      <c r="AX159" s="88">
        <v>0.56704967192307498</v>
      </c>
      <c r="AY159" s="88">
        <v>0.4689899672604077</v>
      </c>
      <c r="AZ159" s="88">
        <v>0.29001152929310081</v>
      </c>
    </row>
    <row r="160" spans="1:52" ht="12" customHeight="1" x14ac:dyDescent="0.45">
      <c r="A160" s="87" t="s">
        <v>50</v>
      </c>
      <c r="B160" s="88">
        <v>704.78841942414135</v>
      </c>
      <c r="C160" s="88">
        <v>715.60891731294737</v>
      </c>
      <c r="D160" s="88">
        <v>639.00070549904081</v>
      </c>
      <c r="E160" s="88">
        <v>576.20089049367982</v>
      </c>
      <c r="F160" s="88">
        <v>562.96193732699032</v>
      </c>
      <c r="G160" s="88">
        <v>618.67881899008694</v>
      </c>
      <c r="H160" s="88">
        <v>564.53198946684256</v>
      </c>
      <c r="I160" s="88">
        <v>544.593574678339</v>
      </c>
      <c r="J160" s="88">
        <v>427.61453228855862</v>
      </c>
      <c r="K160" s="88">
        <v>311.94586989395668</v>
      </c>
      <c r="L160" s="88">
        <v>463.08750291767825</v>
      </c>
      <c r="M160" s="88">
        <v>483.73186187266271</v>
      </c>
      <c r="N160" s="88">
        <v>487.03271440106704</v>
      </c>
      <c r="O160" s="88">
        <v>454.46355911127193</v>
      </c>
      <c r="P160" s="88">
        <v>470.44506696869757</v>
      </c>
      <c r="Q160" s="88">
        <v>447.54986266801268</v>
      </c>
      <c r="R160" s="88">
        <v>433.30176501833438</v>
      </c>
      <c r="S160" s="88">
        <v>456.16881626159773</v>
      </c>
      <c r="T160" s="88">
        <v>453.7790602909173</v>
      </c>
      <c r="U160" s="88">
        <v>445.87567185852356</v>
      </c>
      <c r="V160" s="88">
        <v>441.81012500417853</v>
      </c>
      <c r="W160" s="88">
        <v>441.04905176950035</v>
      </c>
      <c r="X160" s="88">
        <v>433.17110454198763</v>
      </c>
      <c r="Y160" s="88">
        <v>418.15342095364196</v>
      </c>
      <c r="Z160" s="88">
        <v>413.76894965628628</v>
      </c>
      <c r="AA160" s="88">
        <v>414.10912541953746</v>
      </c>
      <c r="AB160" s="88">
        <v>415.90559656383442</v>
      </c>
      <c r="AC160" s="88">
        <v>414.80045840911322</v>
      </c>
      <c r="AD160" s="88">
        <v>399.11024870728409</v>
      </c>
      <c r="AE160" s="88">
        <v>372.58065855349867</v>
      </c>
      <c r="AF160" s="88">
        <v>373.60387226356818</v>
      </c>
      <c r="AG160" s="88">
        <v>375.72571645846642</v>
      </c>
      <c r="AH160" s="88">
        <v>358.19593397203425</v>
      </c>
      <c r="AI160" s="88">
        <v>351.37851963965846</v>
      </c>
      <c r="AJ160" s="88">
        <v>340.41892841782601</v>
      </c>
      <c r="AK160" s="88">
        <v>331.2254866806951</v>
      </c>
      <c r="AL160" s="88">
        <v>332.73885262249695</v>
      </c>
      <c r="AM160" s="88">
        <v>323.19777919611681</v>
      </c>
      <c r="AN160" s="88">
        <v>313.04502497217578</v>
      </c>
      <c r="AO160" s="88">
        <v>300.65771041696809</v>
      </c>
      <c r="AP160" s="88">
        <v>288.47490907240945</v>
      </c>
      <c r="AQ160" s="88">
        <v>279.01173539870149</v>
      </c>
      <c r="AR160" s="88">
        <v>274.21813731905115</v>
      </c>
      <c r="AS160" s="88">
        <v>263.01411784562623</v>
      </c>
      <c r="AT160" s="88">
        <v>254.74157909163142</v>
      </c>
      <c r="AU160" s="88">
        <v>248.61420910690632</v>
      </c>
      <c r="AV160" s="88">
        <v>240.72189098122132</v>
      </c>
      <c r="AW160" s="88">
        <v>229.025639660954</v>
      </c>
      <c r="AX160" s="88">
        <v>215.56602312533454</v>
      </c>
      <c r="AY160" s="88">
        <v>171.05540663410196</v>
      </c>
      <c r="AZ160" s="88">
        <v>160.09008854360169</v>
      </c>
    </row>
    <row r="161" spans="1:52" ht="12" customHeight="1" x14ac:dyDescent="0.45">
      <c r="A161" s="87" t="s">
        <v>56</v>
      </c>
      <c r="B161" s="88">
        <v>3.7404797452756496E-2</v>
      </c>
      <c r="C161" s="88">
        <v>0</v>
      </c>
      <c r="D161" s="88">
        <v>0</v>
      </c>
      <c r="E161" s="88">
        <v>0</v>
      </c>
      <c r="F161" s="88">
        <v>0</v>
      </c>
      <c r="G161" s="88">
        <v>0</v>
      </c>
      <c r="H161" s="88">
        <v>0</v>
      </c>
      <c r="I161" s="88">
        <v>0</v>
      </c>
      <c r="J161" s="88">
        <v>0</v>
      </c>
      <c r="K161" s="88">
        <v>0</v>
      </c>
      <c r="L161" s="88">
        <v>0</v>
      </c>
      <c r="M161" s="88">
        <v>0.57352381372197159</v>
      </c>
      <c r="N161" s="88">
        <v>2.7108924961731908</v>
      </c>
      <c r="O161" s="88">
        <v>2.8777394381666115</v>
      </c>
      <c r="P161" s="88">
        <v>3.1503915785457188</v>
      </c>
      <c r="Q161" s="88">
        <v>3.1504824834988874</v>
      </c>
      <c r="R161" s="88">
        <v>3.5506103393823434</v>
      </c>
      <c r="S161" s="88">
        <v>3.6416962378302529</v>
      </c>
      <c r="T161" s="88">
        <v>3.6503984967710279</v>
      </c>
      <c r="U161" s="88">
        <v>3.6149200705163786</v>
      </c>
      <c r="V161" s="88">
        <v>3.6148615643996296</v>
      </c>
      <c r="W161" s="88">
        <v>3.5795966299459563</v>
      </c>
      <c r="X161" s="88">
        <v>3.6417299077174818</v>
      </c>
      <c r="Y161" s="88">
        <v>3.707675074166735</v>
      </c>
      <c r="Z161" s="88">
        <v>3.6253154697043417</v>
      </c>
      <c r="AA161" s="88">
        <v>3.6781352029363212</v>
      </c>
      <c r="AB161" s="88">
        <v>3.5730494557309638</v>
      </c>
      <c r="AC161" s="88">
        <v>3.608906935542699</v>
      </c>
      <c r="AD161" s="88">
        <v>3.4708189158040375</v>
      </c>
      <c r="AE161" s="88">
        <v>3.3135180521238219</v>
      </c>
      <c r="AF161" s="88">
        <v>3.1382492810192057</v>
      </c>
      <c r="AG161" s="88">
        <v>2.9599893646208084</v>
      </c>
      <c r="AH161" s="88">
        <v>2.7537435914755122</v>
      </c>
      <c r="AI161" s="88">
        <v>2.7550310319966989</v>
      </c>
      <c r="AJ161" s="88">
        <v>2.5181659190604657</v>
      </c>
      <c r="AK161" s="88">
        <v>2.2771311911950725</v>
      </c>
      <c r="AL161" s="88">
        <v>2.2153782651384679</v>
      </c>
      <c r="AM161" s="88">
        <v>2.0196038936166731</v>
      </c>
      <c r="AN161" s="88">
        <v>1.8487443043997902</v>
      </c>
      <c r="AO161" s="88">
        <v>1.7085874986484566</v>
      </c>
      <c r="AP161" s="88">
        <v>1.5934547540143416</v>
      </c>
      <c r="AQ161" s="88">
        <v>1.3434564232084567</v>
      </c>
      <c r="AR161" s="88">
        <v>1.2586031502900465</v>
      </c>
      <c r="AS161" s="88">
        <v>1.1868001496971796</v>
      </c>
      <c r="AT161" s="88">
        <v>0.98060125227963124</v>
      </c>
      <c r="AU161" s="88">
        <v>0.9281839882298405</v>
      </c>
      <c r="AV161" s="88">
        <v>0.74768472498983951</v>
      </c>
      <c r="AW161" s="88">
        <v>0.7065000270738836</v>
      </c>
      <c r="AX161" s="88">
        <v>0.56274649205020888</v>
      </c>
      <c r="AY161" s="88">
        <v>0.42905933891483722</v>
      </c>
      <c r="AZ161" s="88">
        <v>0.31690869996637117</v>
      </c>
    </row>
    <row r="162" spans="1:52" ht="12" customHeight="1" x14ac:dyDescent="0.45">
      <c r="A162" s="87" t="s">
        <v>59</v>
      </c>
      <c r="B162" s="88">
        <v>7.3262474036214345E-2</v>
      </c>
      <c r="C162" s="88">
        <v>0</v>
      </c>
      <c r="D162" s="88">
        <v>0</v>
      </c>
      <c r="E162" s="88">
        <v>0.30842024539877</v>
      </c>
      <c r="F162" s="88">
        <v>0.38354294478528034</v>
      </c>
      <c r="G162" s="88">
        <v>5.4950621523024684E-2</v>
      </c>
      <c r="H162" s="88">
        <v>0</v>
      </c>
      <c r="I162" s="88">
        <v>0.15318251533742325</v>
      </c>
      <c r="J162" s="88">
        <v>0</v>
      </c>
      <c r="K162" s="88">
        <v>0.72697213622291124</v>
      </c>
      <c r="L162" s="88">
        <v>0.52389311019869744</v>
      </c>
      <c r="M162" s="88">
        <v>0.38459816273014213</v>
      </c>
      <c r="N162" s="88">
        <v>0.65948439716248974</v>
      </c>
      <c r="O162" s="88">
        <v>0.79075205299210571</v>
      </c>
      <c r="P162" s="88">
        <v>4.3029471378903193E-2</v>
      </c>
      <c r="Q162" s="88">
        <v>0.10758100917563186</v>
      </c>
      <c r="R162" s="88">
        <v>9.7098561609311337E-2</v>
      </c>
      <c r="S162" s="88">
        <v>9.3918975126098925E-2</v>
      </c>
      <c r="T162" s="88">
        <v>9.5547841211622353E-2</v>
      </c>
      <c r="U162" s="88">
        <v>9.5548006637220281E-2</v>
      </c>
      <c r="V162" s="88">
        <v>9.7315856900741488E-2</v>
      </c>
      <c r="W162" s="88">
        <v>9.9766945090852294E-2</v>
      </c>
      <c r="X162" s="88">
        <v>0.10149962080057659</v>
      </c>
      <c r="Y162" s="88">
        <v>0.1056365806923259</v>
      </c>
      <c r="Z162" s="88">
        <v>0.10844118227527093</v>
      </c>
      <c r="AA162" s="88">
        <v>0.11283742888831545</v>
      </c>
      <c r="AB162" s="88">
        <v>0.11641492636135073</v>
      </c>
      <c r="AC162" s="88">
        <v>0.11962873353367665</v>
      </c>
      <c r="AD162" s="88">
        <v>0.12224935744244932</v>
      </c>
      <c r="AE162" s="88">
        <v>0.1296218579242264</v>
      </c>
      <c r="AF162" s="88">
        <v>0.12150861861378627</v>
      </c>
      <c r="AG162" s="88">
        <v>0.12293128729803821</v>
      </c>
      <c r="AH162" s="88">
        <v>0.12575565807060315</v>
      </c>
      <c r="AI162" s="88">
        <v>8.1346901665950863E-2</v>
      </c>
      <c r="AJ162" s="88">
        <v>8.7647940281795428E-2</v>
      </c>
      <c r="AK162" s="88">
        <v>9.5920588504433038E-2</v>
      </c>
      <c r="AL162" s="88">
        <v>9.7039184589810409E-2</v>
      </c>
      <c r="AM162" s="88">
        <v>0.10018275365271913</v>
      </c>
      <c r="AN162" s="88">
        <v>0.10945260550336137</v>
      </c>
      <c r="AO162" s="88">
        <v>0.11911933454495086</v>
      </c>
      <c r="AP162" s="88">
        <v>0.13076290481938782</v>
      </c>
      <c r="AQ162" s="88">
        <v>0.13611407707888806</v>
      </c>
      <c r="AR162" s="88">
        <v>0.1403143647405469</v>
      </c>
      <c r="AS162" s="88">
        <v>0.1536414068298351</v>
      </c>
      <c r="AT162" s="88">
        <v>0.1705747540827337</v>
      </c>
      <c r="AU162" s="88">
        <v>0.19979796900369701</v>
      </c>
      <c r="AV162" s="88">
        <v>0.21770338933555539</v>
      </c>
      <c r="AW162" s="88">
        <v>0.24817119512430239</v>
      </c>
      <c r="AX162" s="88">
        <v>0.25644177987565409</v>
      </c>
      <c r="AY162" s="88">
        <v>0.27271927400542761</v>
      </c>
      <c r="AZ162" s="88">
        <v>0.33817982537703933</v>
      </c>
    </row>
    <row r="163" spans="1:52" ht="12" customHeight="1" x14ac:dyDescent="0.45">
      <c r="A163" s="87" t="s">
        <v>35</v>
      </c>
      <c r="B163" s="88">
        <v>215.39886562880901</v>
      </c>
      <c r="C163" s="88">
        <v>209.52138247973204</v>
      </c>
      <c r="D163" s="88">
        <v>148.4968964820988</v>
      </c>
      <c r="E163" s="88">
        <v>207.02856458812249</v>
      </c>
      <c r="F163" s="88">
        <v>142.05924409808193</v>
      </c>
      <c r="G163" s="88">
        <v>139.73871778448625</v>
      </c>
      <c r="H163" s="88">
        <v>173.01834872025219</v>
      </c>
      <c r="I163" s="88">
        <v>249.97212874765029</v>
      </c>
      <c r="J163" s="88">
        <v>275.31082890110144</v>
      </c>
      <c r="K163" s="88">
        <v>482.48085145247279</v>
      </c>
      <c r="L163" s="88">
        <v>344.0428000605595</v>
      </c>
      <c r="M163" s="88">
        <v>252.84676384035467</v>
      </c>
      <c r="N163" s="88">
        <v>335.63634354727952</v>
      </c>
      <c r="O163" s="88">
        <v>305.39362162795226</v>
      </c>
      <c r="P163" s="88">
        <v>243.00259653706132</v>
      </c>
      <c r="Q163" s="88">
        <v>261.70513613769145</v>
      </c>
      <c r="R163" s="88">
        <v>265.59372799082411</v>
      </c>
      <c r="S163" s="88">
        <v>266.20170086271821</v>
      </c>
      <c r="T163" s="88">
        <v>271.35901083534759</v>
      </c>
      <c r="U163" s="88">
        <v>276.84532528165226</v>
      </c>
      <c r="V163" s="88">
        <v>283.37779823598351</v>
      </c>
      <c r="W163" s="88">
        <v>290.86829795803976</v>
      </c>
      <c r="X163" s="88">
        <v>302.57965513689584</v>
      </c>
      <c r="Y163" s="88">
        <v>318.57894153357677</v>
      </c>
      <c r="Z163" s="88">
        <v>327.47392862006683</v>
      </c>
      <c r="AA163" s="88">
        <v>332.49655848892337</v>
      </c>
      <c r="AB163" s="88">
        <v>339.20980126134191</v>
      </c>
      <c r="AC163" s="88">
        <v>349.37031314467674</v>
      </c>
      <c r="AD163" s="88">
        <v>370.93022573848197</v>
      </c>
      <c r="AE163" s="88">
        <v>405.36447965214722</v>
      </c>
      <c r="AF163" s="88">
        <v>412.79241729425428</v>
      </c>
      <c r="AG163" s="88">
        <v>414.82133645473266</v>
      </c>
      <c r="AH163" s="88">
        <v>436.370255566688</v>
      </c>
      <c r="AI163" s="88">
        <v>446.55176690991385</v>
      </c>
      <c r="AJ163" s="88">
        <v>461.17745628468543</v>
      </c>
      <c r="AK163" s="88">
        <v>479.422696462234</v>
      </c>
      <c r="AL163" s="88">
        <v>486.03973297320124</v>
      </c>
      <c r="AM163" s="88">
        <v>501.94210632324803</v>
      </c>
      <c r="AN163" s="88">
        <v>519.00873992534719</v>
      </c>
      <c r="AO163" s="88">
        <v>536.45843807089898</v>
      </c>
      <c r="AP163" s="88">
        <v>554.79292320138063</v>
      </c>
      <c r="AQ163" s="88">
        <v>573.59185888930438</v>
      </c>
      <c r="AR163" s="88">
        <v>584.94421295762788</v>
      </c>
      <c r="AS163" s="88">
        <v>600.53259036375323</v>
      </c>
      <c r="AT163" s="88">
        <v>615.97009606808581</v>
      </c>
      <c r="AU163" s="88">
        <v>626.29536672490747</v>
      </c>
      <c r="AV163" s="88">
        <v>645.32474945978959</v>
      </c>
      <c r="AW163" s="88">
        <v>661.31913484132065</v>
      </c>
      <c r="AX163" s="88">
        <v>683.80325370023354</v>
      </c>
      <c r="AY163" s="88">
        <v>760.85620564208864</v>
      </c>
      <c r="AZ163" s="88">
        <v>784.64696910881412</v>
      </c>
    </row>
    <row r="164" spans="1:52" ht="12" customHeight="1" x14ac:dyDescent="0.45">
      <c r="A164" s="87" t="s">
        <v>36</v>
      </c>
      <c r="B164" s="88">
        <v>0</v>
      </c>
      <c r="C164" s="88">
        <v>0</v>
      </c>
      <c r="D164" s="88">
        <v>0</v>
      </c>
      <c r="E164" s="88">
        <v>0</v>
      </c>
      <c r="F164" s="88">
        <v>0</v>
      </c>
      <c r="G164" s="88">
        <v>0</v>
      </c>
      <c r="H164" s="88">
        <v>0</v>
      </c>
      <c r="I164" s="88">
        <v>0</v>
      </c>
      <c r="J164" s="88">
        <v>0</v>
      </c>
      <c r="K164" s="88">
        <v>0</v>
      </c>
      <c r="L164" s="88">
        <v>0</v>
      </c>
      <c r="M164" s="88">
        <v>0</v>
      </c>
      <c r="N164" s="88">
        <v>0</v>
      </c>
      <c r="O164" s="88">
        <v>0</v>
      </c>
      <c r="P164" s="88">
        <v>0</v>
      </c>
      <c r="Q164" s="88">
        <v>0</v>
      </c>
      <c r="R164" s="88">
        <v>7.6669696844344935E-3</v>
      </c>
      <c r="S164" s="88">
        <v>1.7554952302504603E-2</v>
      </c>
      <c r="T164" s="88">
        <v>4.8140664499367512E-2</v>
      </c>
      <c r="U164" s="88">
        <v>8.6800207609125907E-2</v>
      </c>
      <c r="V164" s="88">
        <v>0.12999576430271853</v>
      </c>
      <c r="W164" s="88">
        <v>0.19770122954188613</v>
      </c>
      <c r="X164" s="88">
        <v>0.25876091923324551</v>
      </c>
      <c r="Y164" s="88">
        <v>0.3644152829504172</v>
      </c>
      <c r="Z164" s="88">
        <v>0.50125438206220596</v>
      </c>
      <c r="AA164" s="88">
        <v>0.65330963190676183</v>
      </c>
      <c r="AB164" s="88">
        <v>0.91014528883231283</v>
      </c>
      <c r="AC164" s="88">
        <v>1.5184834056851813</v>
      </c>
      <c r="AD164" s="88">
        <v>1.7349721164110872</v>
      </c>
      <c r="AE164" s="88">
        <v>2.8734853528641531</v>
      </c>
      <c r="AF164" s="88">
        <v>3.2518988235611785</v>
      </c>
      <c r="AG164" s="88">
        <v>3.5124080674900369</v>
      </c>
      <c r="AH164" s="88">
        <v>3.9880503758591814</v>
      </c>
      <c r="AI164" s="88">
        <v>5.2667260994129492</v>
      </c>
      <c r="AJ164" s="88">
        <v>5.9916867495853134</v>
      </c>
      <c r="AK164" s="88">
        <v>6.9284054614690733</v>
      </c>
      <c r="AL164" s="88">
        <v>7.0462316559233509</v>
      </c>
      <c r="AM164" s="88">
        <v>7.2067722523029252</v>
      </c>
      <c r="AN164" s="88">
        <v>7.6325212207082789</v>
      </c>
      <c r="AO164" s="88">
        <v>8.0725243579889323</v>
      </c>
      <c r="AP164" s="88">
        <v>8.5624009455141223</v>
      </c>
      <c r="AQ164" s="88">
        <v>8.8234275750320013</v>
      </c>
      <c r="AR164" s="88">
        <v>9.0965195660221649</v>
      </c>
      <c r="AS164" s="88">
        <v>10.214516520792804</v>
      </c>
      <c r="AT164" s="88">
        <v>11.692103520314388</v>
      </c>
      <c r="AU164" s="88">
        <v>13.915774168084472</v>
      </c>
      <c r="AV164" s="88">
        <v>15.944348096919983</v>
      </c>
      <c r="AW164" s="88">
        <v>17.175968962321203</v>
      </c>
      <c r="AX164" s="88">
        <v>17.996917950858677</v>
      </c>
      <c r="AY164" s="88">
        <v>17.84285861468582</v>
      </c>
      <c r="AZ164" s="88">
        <v>20.416675323065451</v>
      </c>
    </row>
    <row r="165" spans="1:52" ht="12" customHeight="1" x14ac:dyDescent="0.45">
      <c r="A165" s="84" t="s">
        <v>196</v>
      </c>
      <c r="B165" s="85">
        <v>163.67006095874163</v>
      </c>
      <c r="C165" s="85">
        <v>156.76022233581864</v>
      </c>
      <c r="D165" s="85">
        <v>149.77514996272106</v>
      </c>
      <c r="E165" s="85">
        <v>159.02857967531244</v>
      </c>
      <c r="F165" s="85">
        <v>159.80358604449586</v>
      </c>
      <c r="G165" s="85">
        <v>159.66641278791269</v>
      </c>
      <c r="H165" s="85">
        <v>148.71683722028254</v>
      </c>
      <c r="I165" s="85">
        <v>96.015168490626579</v>
      </c>
      <c r="J165" s="85">
        <v>84.893356256156792</v>
      </c>
      <c r="K165" s="85">
        <v>85.785752000907863</v>
      </c>
      <c r="L165" s="85">
        <v>81.194834377974644</v>
      </c>
      <c r="M165" s="85">
        <v>78.895523235508279</v>
      </c>
      <c r="N165" s="85">
        <v>79.356007771110455</v>
      </c>
      <c r="O165" s="85">
        <v>76.733934212156342</v>
      </c>
      <c r="P165" s="85">
        <v>76.531243486530272</v>
      </c>
      <c r="Q165" s="85">
        <v>73.329513237522562</v>
      </c>
      <c r="R165" s="85">
        <v>73.264751044079475</v>
      </c>
      <c r="S165" s="85">
        <v>75.297635300318646</v>
      </c>
      <c r="T165" s="85">
        <v>76.196787417196418</v>
      </c>
      <c r="U165" s="85">
        <v>76.436669962523808</v>
      </c>
      <c r="V165" s="85">
        <v>76.775935187922812</v>
      </c>
      <c r="W165" s="85">
        <v>77.509215187885388</v>
      </c>
      <c r="X165" s="85">
        <v>78.381131144054265</v>
      </c>
      <c r="Y165" s="85">
        <v>78.68267781560759</v>
      </c>
      <c r="Z165" s="85">
        <v>78.850565682848199</v>
      </c>
      <c r="AA165" s="85">
        <v>79.829590450770283</v>
      </c>
      <c r="AB165" s="85">
        <v>80.633017102038892</v>
      </c>
      <c r="AC165" s="85">
        <v>81.519558363458103</v>
      </c>
      <c r="AD165" s="85">
        <v>82.36453503101761</v>
      </c>
      <c r="AE165" s="85">
        <v>83.459688099312118</v>
      </c>
      <c r="AF165" s="85">
        <v>84.197015238810124</v>
      </c>
      <c r="AG165" s="85">
        <v>84.947223323847354</v>
      </c>
      <c r="AH165" s="85">
        <v>86.21060646686027</v>
      </c>
      <c r="AI165" s="85">
        <v>88.282133745960735</v>
      </c>
      <c r="AJ165" s="85">
        <v>89.477113027631972</v>
      </c>
      <c r="AK165" s="85">
        <v>90.811459146413043</v>
      </c>
      <c r="AL165" s="85">
        <v>91.689044315813888</v>
      </c>
      <c r="AM165" s="85">
        <v>92.687482515087481</v>
      </c>
      <c r="AN165" s="85">
        <v>93.882641848486102</v>
      </c>
      <c r="AO165" s="85">
        <v>95.129164704667886</v>
      </c>
      <c r="AP165" s="85">
        <v>96.489539973246494</v>
      </c>
      <c r="AQ165" s="85">
        <v>97.840412552624528</v>
      </c>
      <c r="AR165" s="85">
        <v>99.00627198399782</v>
      </c>
      <c r="AS165" s="85">
        <v>100.0413059412468</v>
      </c>
      <c r="AT165" s="85">
        <v>101.1481337135035</v>
      </c>
      <c r="AU165" s="85">
        <v>102.72764123719257</v>
      </c>
      <c r="AV165" s="85">
        <v>104.06193085943264</v>
      </c>
      <c r="AW165" s="85">
        <v>105.59010798469986</v>
      </c>
      <c r="AX165" s="85">
        <v>106.21188227010558</v>
      </c>
      <c r="AY165" s="85">
        <v>106.8317237759951</v>
      </c>
      <c r="AZ165" s="85">
        <v>107.99208583915784</v>
      </c>
    </row>
    <row r="166" spans="1:52" ht="12" customHeight="1" x14ac:dyDescent="0.45">
      <c r="A166" s="81" t="s">
        <v>185</v>
      </c>
      <c r="B166" s="82">
        <v>8366.1917368148897</v>
      </c>
      <c r="C166" s="82">
        <v>8282.8555801610419</v>
      </c>
      <c r="D166" s="82">
        <v>7932.9182678777834</v>
      </c>
      <c r="E166" s="82">
        <v>8115.08183665057</v>
      </c>
      <c r="F166" s="82">
        <v>7859.6235676515707</v>
      </c>
      <c r="G166" s="82">
        <v>7842.4915446865471</v>
      </c>
      <c r="H166" s="82">
        <v>7314.5149346853559</v>
      </c>
      <c r="I166" s="82">
        <v>7469.1218278911892</v>
      </c>
      <c r="J166" s="82">
        <v>6494.982710866464</v>
      </c>
      <c r="K166" s="82">
        <v>6169.9502913592769</v>
      </c>
      <c r="L166" s="82">
        <v>6051.4589416768004</v>
      </c>
      <c r="M166" s="82">
        <v>5887.9775394031622</v>
      </c>
      <c r="N166" s="82">
        <v>5933.4990454150584</v>
      </c>
      <c r="O166" s="82">
        <v>5628.3290841331609</v>
      </c>
      <c r="P166" s="82">
        <v>5773.4499538376558</v>
      </c>
      <c r="Q166" s="82">
        <v>5391.3140673342359</v>
      </c>
      <c r="R166" s="82">
        <v>5346.0379626061049</v>
      </c>
      <c r="S166" s="82">
        <v>5433.4640754019138</v>
      </c>
      <c r="T166" s="82">
        <v>5430.8963573497485</v>
      </c>
      <c r="U166" s="82">
        <v>5380.9899936563033</v>
      </c>
      <c r="V166" s="82">
        <v>5379.4841755048246</v>
      </c>
      <c r="W166" s="82">
        <v>5405.2748070115904</v>
      </c>
      <c r="X166" s="82">
        <v>5404.9897752234847</v>
      </c>
      <c r="Y166" s="82">
        <v>5374.4460647883152</v>
      </c>
      <c r="Z166" s="82">
        <v>5354.897331224669</v>
      </c>
      <c r="AA166" s="82">
        <v>5368.3552130445878</v>
      </c>
      <c r="AB166" s="82">
        <v>5404.5594691885226</v>
      </c>
      <c r="AC166" s="82">
        <v>5413.3005831896417</v>
      </c>
      <c r="AD166" s="82">
        <v>5462.041775595565</v>
      </c>
      <c r="AE166" s="82">
        <v>5478.5585711571357</v>
      </c>
      <c r="AF166" s="82">
        <v>5507.0440120595322</v>
      </c>
      <c r="AG166" s="82">
        <v>5526.9787854110227</v>
      </c>
      <c r="AH166" s="82">
        <v>5546.3147198762308</v>
      </c>
      <c r="AI166" s="82">
        <v>5557.9421380555705</v>
      </c>
      <c r="AJ166" s="82">
        <v>5558.9652069440262</v>
      </c>
      <c r="AK166" s="82">
        <v>5570.9376248857934</v>
      </c>
      <c r="AL166" s="82">
        <v>5618.015383340301</v>
      </c>
      <c r="AM166" s="82">
        <v>5652.0993738614625</v>
      </c>
      <c r="AN166" s="82">
        <v>5684.7610809811677</v>
      </c>
      <c r="AO166" s="82">
        <v>5711.8672087772111</v>
      </c>
      <c r="AP166" s="82">
        <v>5742.9154187822387</v>
      </c>
      <c r="AQ166" s="82">
        <v>5783.2688682490061</v>
      </c>
      <c r="AR166" s="82">
        <v>5819.3744105681144</v>
      </c>
      <c r="AS166" s="82">
        <v>5827.1335767613691</v>
      </c>
      <c r="AT166" s="82">
        <v>5852.6181800723352</v>
      </c>
      <c r="AU166" s="82">
        <v>5878.7896409044715</v>
      </c>
      <c r="AV166" s="82">
        <v>5905.2993652942405</v>
      </c>
      <c r="AW166" s="82">
        <v>5889.5351503248803</v>
      </c>
      <c r="AX166" s="82">
        <v>5930.4461304161223</v>
      </c>
      <c r="AY166" s="82">
        <v>5926.5450261888827</v>
      </c>
      <c r="AZ166" s="82">
        <v>5962.6599131356852</v>
      </c>
    </row>
    <row r="167" spans="1:52" ht="12" customHeight="1" x14ac:dyDescent="0.45">
      <c r="A167" s="84" t="s">
        <v>186</v>
      </c>
      <c r="B167" s="85">
        <v>6057.5717419695757</v>
      </c>
      <c r="C167" s="85">
        <v>6124.4342797209983</v>
      </c>
      <c r="D167" s="85">
        <v>5819.2205388275752</v>
      </c>
      <c r="E167" s="85">
        <v>6340.0574545372747</v>
      </c>
      <c r="F167" s="85">
        <v>5746.6853685703181</v>
      </c>
      <c r="G167" s="85">
        <v>5591.3683978912859</v>
      </c>
      <c r="H167" s="85">
        <v>5053.2996112912897</v>
      </c>
      <c r="I167" s="85">
        <v>5449.4182434985441</v>
      </c>
      <c r="J167" s="85">
        <v>4411.7967989540211</v>
      </c>
      <c r="K167" s="85">
        <v>4434.7046343095935</v>
      </c>
      <c r="L167" s="85">
        <v>3966.3995855823273</v>
      </c>
      <c r="M167" s="85">
        <v>3875.9357676934364</v>
      </c>
      <c r="N167" s="85">
        <v>4046.2936319104524</v>
      </c>
      <c r="O167" s="85">
        <v>4109.179667053394</v>
      </c>
      <c r="P167" s="85">
        <v>4119.8140536854489</v>
      </c>
      <c r="Q167" s="85">
        <v>3610.0328990396674</v>
      </c>
      <c r="R167" s="85">
        <v>3586.9522318770078</v>
      </c>
      <c r="S167" s="85">
        <v>3625.9803932417008</v>
      </c>
      <c r="T167" s="85">
        <v>3604.6655403283848</v>
      </c>
      <c r="U167" s="85">
        <v>3550.1316757787395</v>
      </c>
      <c r="V167" s="85">
        <v>3536.369165297273</v>
      </c>
      <c r="W167" s="85">
        <v>3551.9194493346545</v>
      </c>
      <c r="X167" s="85">
        <v>3535.8300404804222</v>
      </c>
      <c r="Y167" s="85">
        <v>3502.5797613064856</v>
      </c>
      <c r="Z167" s="85">
        <v>3482.5021346776302</v>
      </c>
      <c r="AA167" s="85">
        <v>3483.4623832052994</v>
      </c>
      <c r="AB167" s="85">
        <v>3505.0950707666007</v>
      </c>
      <c r="AC167" s="85">
        <v>3497.4618211238612</v>
      </c>
      <c r="AD167" s="85">
        <v>3527.876190839017</v>
      </c>
      <c r="AE167" s="85">
        <v>3533.9519736852021</v>
      </c>
      <c r="AF167" s="85">
        <v>3549.1154867658356</v>
      </c>
      <c r="AG167" s="85">
        <v>3554.8570752430824</v>
      </c>
      <c r="AH167" s="85">
        <v>3546.4508289511655</v>
      </c>
      <c r="AI167" s="85">
        <v>3521.3659884874619</v>
      </c>
      <c r="AJ167" s="85">
        <v>3501.2046098129267</v>
      </c>
      <c r="AK167" s="85">
        <v>3487.9426164957881</v>
      </c>
      <c r="AL167" s="85">
        <v>3514.609438625826</v>
      </c>
      <c r="AM167" s="85">
        <v>3526.4675458765164</v>
      </c>
      <c r="AN167" s="85">
        <v>3532.238542670284</v>
      </c>
      <c r="AO167" s="85">
        <v>3537.4008604092683</v>
      </c>
      <c r="AP167" s="85">
        <v>3544.5083701801841</v>
      </c>
      <c r="AQ167" s="85">
        <v>3552.4703393735858</v>
      </c>
      <c r="AR167" s="85">
        <v>3548.8955110497859</v>
      </c>
      <c r="AS167" s="85">
        <v>3511.6437486908444</v>
      </c>
      <c r="AT167" s="85">
        <v>3496.1832715375122</v>
      </c>
      <c r="AU167" s="85">
        <v>3485.9128956945897</v>
      </c>
      <c r="AV167" s="85">
        <v>3461.8676060227763</v>
      </c>
      <c r="AW167" s="85">
        <v>3362.5979013649235</v>
      </c>
      <c r="AX167" s="85">
        <v>3368.4583818675969</v>
      </c>
      <c r="AY167" s="85">
        <v>3304.3878818694043</v>
      </c>
      <c r="AZ167" s="85">
        <v>3289.4201028225434</v>
      </c>
    </row>
    <row r="168" spans="1:52" ht="12" customHeight="1" x14ac:dyDescent="0.45">
      <c r="A168" s="192" t="s">
        <v>20</v>
      </c>
      <c r="B168" s="48">
        <v>258.1946901898902</v>
      </c>
      <c r="C168" s="48">
        <v>119.80496232754317</v>
      </c>
      <c r="D168" s="48">
        <v>111.38014088674302</v>
      </c>
      <c r="E168" s="48">
        <v>119.11473629073042</v>
      </c>
      <c r="F168" s="48">
        <v>53.809851352160109</v>
      </c>
      <c r="G168" s="48">
        <v>44.748049244139331</v>
      </c>
      <c r="H168" s="48">
        <v>25.732945405003818</v>
      </c>
      <c r="I168" s="48">
        <v>28.583930290294091</v>
      </c>
      <c r="J168" s="48">
        <v>26.50379370104524</v>
      </c>
      <c r="K168" s="48">
        <v>142.39891767989741</v>
      </c>
      <c r="L168" s="48">
        <v>81.772314309074559</v>
      </c>
      <c r="M168" s="48">
        <v>0</v>
      </c>
      <c r="N168" s="48">
        <v>2.9537632208984714</v>
      </c>
      <c r="O168" s="48">
        <v>0.72653710551067985</v>
      </c>
      <c r="P168" s="48">
        <v>6.0303120318984486E-2</v>
      </c>
      <c r="Q168" s="48">
        <v>0</v>
      </c>
      <c r="R168" s="48">
        <v>1.4423671957895968E-4</v>
      </c>
      <c r="S168" s="48">
        <v>1.8675291103138593E-3</v>
      </c>
      <c r="T168" s="48">
        <v>8.2872456773101615E-3</v>
      </c>
      <c r="U168" s="48">
        <v>1.3867500060023257E-2</v>
      </c>
      <c r="V168" s="48">
        <v>1.8856425979936111E-2</v>
      </c>
      <c r="W168" s="48">
        <v>2.6185505774082244E-2</v>
      </c>
      <c r="X168" s="48">
        <v>3.1465760433742045E-2</v>
      </c>
      <c r="Y168" s="48">
        <v>3.90124317694866E-2</v>
      </c>
      <c r="Z168" s="48">
        <v>4.3430381344506268E-2</v>
      </c>
      <c r="AA168" s="48">
        <v>4.9812904224805984E-2</v>
      </c>
      <c r="AB168" s="48">
        <v>5.8921175358168293E-2</v>
      </c>
      <c r="AC168" s="48">
        <v>7.4220535153507197E-2</v>
      </c>
      <c r="AD168" s="48">
        <v>7.6610558156368372E-2</v>
      </c>
      <c r="AE168" s="48">
        <v>8.2456092362494265E-2</v>
      </c>
      <c r="AF168" s="48">
        <v>8.4478839455164934E-2</v>
      </c>
      <c r="AG168" s="48">
        <v>9.3243005452447791E-2</v>
      </c>
      <c r="AH168" s="48">
        <v>9.5139036427906026E-2</v>
      </c>
      <c r="AI168" s="48">
        <v>0.10007555115047521</v>
      </c>
      <c r="AJ168" s="48">
        <v>0.101927535154805</v>
      </c>
      <c r="AK168" s="48">
        <v>0.10396954945894031</v>
      </c>
      <c r="AL168" s="48">
        <v>0.10416477249460467</v>
      </c>
      <c r="AM168" s="48">
        <v>0.10246811651056799</v>
      </c>
      <c r="AN168" s="48">
        <v>9.6938457625467822E-2</v>
      </c>
      <c r="AO168" s="48">
        <v>9.225346334991362E-2</v>
      </c>
      <c r="AP168" s="48">
        <v>8.7973713758804167E-2</v>
      </c>
      <c r="AQ168" s="48">
        <v>8.1729670558166739E-2</v>
      </c>
      <c r="AR168" s="48">
        <v>7.6789598122338446E-2</v>
      </c>
      <c r="AS168" s="48">
        <v>7.0174178723936068E-2</v>
      </c>
      <c r="AT168" s="48">
        <v>6.6191856797488069E-2</v>
      </c>
      <c r="AU168" s="48">
        <v>6.0676545889525119E-2</v>
      </c>
      <c r="AV168" s="48">
        <v>5.269053604779167E-2</v>
      </c>
      <c r="AW168" s="48">
        <v>3.8752106182007431E-2</v>
      </c>
      <c r="AX168" s="48">
        <v>3.664367944239643E-2</v>
      </c>
      <c r="AY168" s="48">
        <v>3.0718956531366182E-2</v>
      </c>
      <c r="AZ168" s="48">
        <v>2.8441637270972875E-2</v>
      </c>
    </row>
    <row r="169" spans="1:52" ht="12" customHeight="1" x14ac:dyDescent="0.45">
      <c r="A169" s="192" t="s">
        <v>25</v>
      </c>
      <c r="B169" s="48">
        <v>593.03350083019757</v>
      </c>
      <c r="C169" s="48">
        <v>685.37164402481608</v>
      </c>
      <c r="D169" s="48">
        <v>494.02279020421554</v>
      </c>
      <c r="E169" s="48">
        <v>328.26383574634588</v>
      </c>
      <c r="F169" s="48">
        <v>272.66354152079742</v>
      </c>
      <c r="G169" s="48">
        <v>308.45402783631835</v>
      </c>
      <c r="H169" s="48">
        <v>261.23448171240972</v>
      </c>
      <c r="I169" s="48">
        <v>284.26713890835981</v>
      </c>
      <c r="J169" s="48">
        <v>294.04284261588936</v>
      </c>
      <c r="K169" s="48">
        <v>298.9601823225845</v>
      </c>
      <c r="L169" s="48">
        <v>272.37323744552259</v>
      </c>
      <c r="M169" s="48">
        <v>308.02034197460659</v>
      </c>
      <c r="N169" s="48">
        <v>320.13873749886466</v>
      </c>
      <c r="O169" s="48">
        <v>227.10109160781758</v>
      </c>
      <c r="P169" s="48">
        <v>304.06470090717892</v>
      </c>
      <c r="Q169" s="48">
        <v>246.41808705530158</v>
      </c>
      <c r="R169" s="48">
        <v>240.44854347877271</v>
      </c>
      <c r="S169" s="48">
        <v>235.73183381820965</v>
      </c>
      <c r="T169" s="48">
        <v>234.37315851759814</v>
      </c>
      <c r="U169" s="48">
        <v>229.85030141689302</v>
      </c>
      <c r="V169" s="48">
        <v>228.55953451094192</v>
      </c>
      <c r="W169" s="48">
        <v>224.33959229146316</v>
      </c>
      <c r="X169" s="48">
        <v>222.2183633722826</v>
      </c>
      <c r="Y169" s="48">
        <v>218.53267937447072</v>
      </c>
      <c r="Z169" s="48">
        <v>216.2131852936952</v>
      </c>
      <c r="AA169" s="48">
        <v>211.91715803334839</v>
      </c>
      <c r="AB169" s="48">
        <v>212.60917627491742</v>
      </c>
      <c r="AC169" s="48">
        <v>212.38774012907746</v>
      </c>
      <c r="AD169" s="48">
        <v>214.03693129060463</v>
      </c>
      <c r="AE169" s="48">
        <v>216.15919013076461</v>
      </c>
      <c r="AF169" s="48">
        <v>218.76303705104797</v>
      </c>
      <c r="AG169" s="48">
        <v>224.15050267565582</v>
      </c>
      <c r="AH169" s="48">
        <v>222.84845099603095</v>
      </c>
      <c r="AI169" s="48">
        <v>218.26627867478956</v>
      </c>
      <c r="AJ169" s="48">
        <v>214.60288122517346</v>
      </c>
      <c r="AK169" s="48">
        <v>207.37559232183409</v>
      </c>
      <c r="AL169" s="48">
        <v>209.64383645032746</v>
      </c>
      <c r="AM169" s="48">
        <v>211.29389919402428</v>
      </c>
      <c r="AN169" s="48">
        <v>212.15118156270847</v>
      </c>
      <c r="AO169" s="48">
        <v>212.23868032708103</v>
      </c>
      <c r="AP169" s="48">
        <v>212.50843777223906</v>
      </c>
      <c r="AQ169" s="48">
        <v>210.98075338249348</v>
      </c>
      <c r="AR169" s="48">
        <v>210.85443062985038</v>
      </c>
      <c r="AS169" s="48">
        <v>209.13614251662653</v>
      </c>
      <c r="AT169" s="48">
        <v>209.42915338250023</v>
      </c>
      <c r="AU169" s="48">
        <v>207.24681638302127</v>
      </c>
      <c r="AV169" s="48">
        <v>207.11439553373904</v>
      </c>
      <c r="AW169" s="48">
        <v>202.82604478622611</v>
      </c>
      <c r="AX169" s="48">
        <v>203.83949488386509</v>
      </c>
      <c r="AY169" s="48">
        <v>201.8478770378523</v>
      </c>
      <c r="AZ169" s="48">
        <v>201.6722459411281</v>
      </c>
    </row>
    <row r="170" spans="1:52" ht="12" customHeight="1" x14ac:dyDescent="0.45">
      <c r="A170" s="192" t="s">
        <v>49</v>
      </c>
      <c r="B170" s="48">
        <v>45.823106919006776</v>
      </c>
      <c r="C170" s="48">
        <v>97.766782603889311</v>
      </c>
      <c r="D170" s="48">
        <v>96.614411168389239</v>
      </c>
      <c r="E170" s="48">
        <v>99.490141494169606</v>
      </c>
      <c r="F170" s="48">
        <v>105.61554953891357</v>
      </c>
      <c r="G170" s="48">
        <v>96.107146426055309</v>
      </c>
      <c r="H170" s="48">
        <v>70.465021475495206</v>
      </c>
      <c r="I170" s="48">
        <v>73.494244927372293</v>
      </c>
      <c r="J170" s="48">
        <v>72.102336709875019</v>
      </c>
      <c r="K170" s="48">
        <v>106.24985240740422</v>
      </c>
      <c r="L170" s="48">
        <v>102.10673881088907</v>
      </c>
      <c r="M170" s="48">
        <v>278.46044527980251</v>
      </c>
      <c r="N170" s="48">
        <v>137.85357261822844</v>
      </c>
      <c r="O170" s="48">
        <v>65.024889198367177</v>
      </c>
      <c r="P170" s="48">
        <v>73.384390352821598</v>
      </c>
      <c r="Q170" s="48">
        <v>76.081177063104022</v>
      </c>
      <c r="R170" s="48">
        <v>77.406155236972552</v>
      </c>
      <c r="S170" s="48">
        <v>79.014750150748156</v>
      </c>
      <c r="T170" s="48">
        <v>76.920105914135164</v>
      </c>
      <c r="U170" s="48">
        <v>73.302928187193018</v>
      </c>
      <c r="V170" s="48">
        <v>70.834081185738512</v>
      </c>
      <c r="W170" s="48">
        <v>71.488825823781042</v>
      </c>
      <c r="X170" s="48">
        <v>68.341031860682023</v>
      </c>
      <c r="Y170" s="48">
        <v>60.853727188572009</v>
      </c>
      <c r="Z170" s="48">
        <v>56.955590783009832</v>
      </c>
      <c r="AA170" s="48">
        <v>56.803877851528334</v>
      </c>
      <c r="AB170" s="48">
        <v>56.91987304319732</v>
      </c>
      <c r="AC170" s="48">
        <v>51.021241759092582</v>
      </c>
      <c r="AD170" s="48">
        <v>51.21507003352437</v>
      </c>
      <c r="AE170" s="48">
        <v>49.757738207880479</v>
      </c>
      <c r="AF170" s="48">
        <v>49.256481873156531</v>
      </c>
      <c r="AG170" s="48">
        <v>49.228351173190745</v>
      </c>
      <c r="AH170" s="48">
        <v>48.615432009171442</v>
      </c>
      <c r="AI170" s="48">
        <v>48.226289818647359</v>
      </c>
      <c r="AJ170" s="48">
        <v>48.555534747236756</v>
      </c>
      <c r="AK170" s="48">
        <v>48.971382406371369</v>
      </c>
      <c r="AL170" s="48">
        <v>49.110693309808156</v>
      </c>
      <c r="AM170" s="48">
        <v>49.105708273663723</v>
      </c>
      <c r="AN170" s="48">
        <v>48.646918019421413</v>
      </c>
      <c r="AO170" s="48">
        <v>48.159433715959011</v>
      </c>
      <c r="AP170" s="48">
        <v>47.679117384021374</v>
      </c>
      <c r="AQ170" s="48">
        <v>47.383458979320572</v>
      </c>
      <c r="AR170" s="48">
        <v>45.255930784667768</v>
      </c>
      <c r="AS170" s="48">
        <v>40.196628544954187</v>
      </c>
      <c r="AT170" s="48">
        <v>37.426875187553776</v>
      </c>
      <c r="AU170" s="48">
        <v>37.108418640411649</v>
      </c>
      <c r="AV170" s="48">
        <v>36.490414002073557</v>
      </c>
      <c r="AW170" s="48">
        <v>30.82767567101093</v>
      </c>
      <c r="AX170" s="48">
        <v>30.49660475893139</v>
      </c>
      <c r="AY170" s="48">
        <v>28.000245363021353</v>
      </c>
      <c r="AZ170" s="48">
        <v>26.654017147652883</v>
      </c>
    </row>
    <row r="171" spans="1:52" ht="12" customHeight="1" x14ac:dyDescent="0.45">
      <c r="A171" s="192" t="s">
        <v>55</v>
      </c>
      <c r="B171" s="48">
        <v>113.89532386768262</v>
      </c>
      <c r="C171" s="48">
        <v>101.19754914138059</v>
      </c>
      <c r="D171" s="48">
        <v>67.886603532125349</v>
      </c>
      <c r="E171" s="48">
        <v>67.17636867677183</v>
      </c>
      <c r="F171" s="48">
        <v>112.75416497791488</v>
      </c>
      <c r="G171" s="48">
        <v>77.181847838009773</v>
      </c>
      <c r="H171" s="48">
        <v>60.739184857197955</v>
      </c>
      <c r="I171" s="48">
        <v>142.11263090104745</v>
      </c>
      <c r="J171" s="48">
        <v>54.93789905665767</v>
      </c>
      <c r="K171" s="48">
        <v>94.678018709039065</v>
      </c>
      <c r="L171" s="48">
        <v>17.024588562659737</v>
      </c>
      <c r="M171" s="48">
        <v>8.4921322647138329</v>
      </c>
      <c r="N171" s="48">
        <v>37.117360494115694</v>
      </c>
      <c r="O171" s="48">
        <v>58.360475477386522</v>
      </c>
      <c r="P171" s="48">
        <v>3.8684203854092454</v>
      </c>
      <c r="Q171" s="48">
        <v>4.1911351225550852</v>
      </c>
      <c r="R171" s="48">
        <v>3.9940065797078472</v>
      </c>
      <c r="S171" s="48">
        <v>3.8363774066919869</v>
      </c>
      <c r="T171" s="48">
        <v>3.8189277863064364</v>
      </c>
      <c r="U171" s="48">
        <v>3.7474831592338695</v>
      </c>
      <c r="V171" s="48">
        <v>3.6977708444482555</v>
      </c>
      <c r="W171" s="48">
        <v>3.7533562338833395</v>
      </c>
      <c r="X171" s="48">
        <v>3.7211662946477322</v>
      </c>
      <c r="Y171" s="48">
        <v>3.6916703095624923</v>
      </c>
      <c r="Z171" s="48">
        <v>3.5677988114235886</v>
      </c>
      <c r="AA171" s="48">
        <v>3.5773904562048839</v>
      </c>
      <c r="AB171" s="48">
        <v>3.472108837136235</v>
      </c>
      <c r="AC171" s="48">
        <v>3.0529035012846482</v>
      </c>
      <c r="AD171" s="48">
        <v>2.6947256933656463</v>
      </c>
      <c r="AE171" s="48">
        <v>2.5795867547214533</v>
      </c>
      <c r="AF171" s="48">
        <v>2.5852598426822833</v>
      </c>
      <c r="AG171" s="48">
        <v>2.6111080503715254</v>
      </c>
      <c r="AH171" s="48">
        <v>2.4611210555858141</v>
      </c>
      <c r="AI171" s="48">
        <v>2.4757727681262498</v>
      </c>
      <c r="AJ171" s="48">
        <v>2.4659528197981633</v>
      </c>
      <c r="AK171" s="48">
        <v>2.091280387731568</v>
      </c>
      <c r="AL171" s="48">
        <v>2.0257655525478473</v>
      </c>
      <c r="AM171" s="48">
        <v>1.9461842961043065</v>
      </c>
      <c r="AN171" s="48">
        <v>1.8252969532426071</v>
      </c>
      <c r="AO171" s="48">
        <v>1.6734497858062227</v>
      </c>
      <c r="AP171" s="48">
        <v>1.5420218069778366</v>
      </c>
      <c r="AQ171" s="48">
        <v>1.4997089029677684</v>
      </c>
      <c r="AR171" s="48">
        <v>1.382593454049458</v>
      </c>
      <c r="AS171" s="48">
        <v>1.2724407659391641</v>
      </c>
      <c r="AT171" s="48">
        <v>1.1251453771891669</v>
      </c>
      <c r="AU171" s="48">
        <v>1.0857118851002583</v>
      </c>
      <c r="AV171" s="48">
        <v>1.0018413451239692</v>
      </c>
      <c r="AW171" s="48">
        <v>0.63760974546565874</v>
      </c>
      <c r="AX171" s="48">
        <v>0.50773417999134007</v>
      </c>
      <c r="AY171" s="48">
        <v>0.44993621757773755</v>
      </c>
      <c r="AZ171" s="48">
        <v>0.43185787237870393</v>
      </c>
    </row>
    <row r="172" spans="1:52" ht="12" customHeight="1" x14ac:dyDescent="0.45">
      <c r="A172" s="192" t="s">
        <v>50</v>
      </c>
      <c r="B172" s="48">
        <v>5046.6251201627983</v>
      </c>
      <c r="C172" s="48">
        <v>5120.2933416233691</v>
      </c>
      <c r="D172" s="48">
        <v>5049.3165930361019</v>
      </c>
      <c r="E172" s="48">
        <v>5726.0123723292572</v>
      </c>
      <c r="F172" s="48">
        <v>5201.8422611805318</v>
      </c>
      <c r="G172" s="48">
        <v>5064.8773265467635</v>
      </c>
      <c r="H172" s="48">
        <v>4635.1279778411827</v>
      </c>
      <c r="I172" s="48">
        <v>4920.9602984714702</v>
      </c>
      <c r="J172" s="48">
        <v>3964.2099268705538</v>
      </c>
      <c r="K172" s="48">
        <v>3792.4176631906685</v>
      </c>
      <c r="L172" s="48">
        <v>3493.1227064541813</v>
      </c>
      <c r="M172" s="48">
        <v>3280.9628481743134</v>
      </c>
      <c r="N172" s="48">
        <v>3548.230198078345</v>
      </c>
      <c r="O172" s="48">
        <v>3757.9666736643121</v>
      </c>
      <c r="P172" s="48">
        <v>3738.4362389197199</v>
      </c>
      <c r="Q172" s="48">
        <v>3283.3424997987067</v>
      </c>
      <c r="R172" s="48">
        <v>3265.1033823448352</v>
      </c>
      <c r="S172" s="48">
        <v>3307.3955643369409</v>
      </c>
      <c r="T172" s="48">
        <v>3289.5450608646679</v>
      </c>
      <c r="U172" s="48">
        <v>3243.2170955153597</v>
      </c>
      <c r="V172" s="48">
        <v>3233.2589223301643</v>
      </c>
      <c r="W172" s="48">
        <v>3252.3114894797527</v>
      </c>
      <c r="X172" s="48">
        <v>3241.5180131923762</v>
      </c>
      <c r="Y172" s="48">
        <v>3219.462672002111</v>
      </c>
      <c r="Z172" s="48">
        <v>3205.7221294081573</v>
      </c>
      <c r="AA172" s="48">
        <v>3211.1141439599928</v>
      </c>
      <c r="AB172" s="48">
        <v>3232.0349914359913</v>
      </c>
      <c r="AC172" s="48">
        <v>3230.9257151992529</v>
      </c>
      <c r="AD172" s="48">
        <v>3259.8528532633659</v>
      </c>
      <c r="AE172" s="48">
        <v>3265.3730024994729</v>
      </c>
      <c r="AF172" s="48">
        <v>3278.4262291594937</v>
      </c>
      <c r="AG172" s="48">
        <v>3278.7738703384121</v>
      </c>
      <c r="AH172" s="48">
        <v>3272.4306858539494</v>
      </c>
      <c r="AI172" s="48">
        <v>3252.2975716747483</v>
      </c>
      <c r="AJ172" s="48">
        <v>3235.4783134855634</v>
      </c>
      <c r="AK172" s="48">
        <v>3229.400391830392</v>
      </c>
      <c r="AL172" s="48">
        <v>3253.724978540648</v>
      </c>
      <c r="AM172" s="48">
        <v>3264.0192859962135</v>
      </c>
      <c r="AN172" s="48">
        <v>3269.5182076772858</v>
      </c>
      <c r="AO172" s="48">
        <v>3275.2370431170721</v>
      </c>
      <c r="AP172" s="48">
        <v>3282.690819503187</v>
      </c>
      <c r="AQ172" s="48">
        <v>3292.5246884382459</v>
      </c>
      <c r="AR172" s="48">
        <v>3291.3257665830961</v>
      </c>
      <c r="AS172" s="48">
        <v>3260.9683626846004</v>
      </c>
      <c r="AT172" s="48">
        <v>3248.1359057334716</v>
      </c>
      <c r="AU172" s="48">
        <v>3240.4112722401669</v>
      </c>
      <c r="AV172" s="48">
        <v>3217.208264605792</v>
      </c>
      <c r="AW172" s="48">
        <v>3128.2678190560387</v>
      </c>
      <c r="AX172" s="48">
        <v>3133.5779043653665</v>
      </c>
      <c r="AY172" s="48">
        <v>3074.0591042944216</v>
      </c>
      <c r="AZ172" s="48">
        <v>3060.6335402241129</v>
      </c>
    </row>
    <row r="173" spans="1:52" ht="12" customHeight="1" x14ac:dyDescent="0.45">
      <c r="A173" s="84" t="s">
        <v>187</v>
      </c>
      <c r="B173" s="85">
        <v>2308.6199948453141</v>
      </c>
      <c r="C173" s="85">
        <v>2158.4213004400463</v>
      </c>
      <c r="D173" s="85">
        <v>2113.6977290502077</v>
      </c>
      <c r="E173" s="85">
        <v>1775.0243821132981</v>
      </c>
      <c r="F173" s="85">
        <v>2112.9381990812531</v>
      </c>
      <c r="G173" s="85">
        <v>2251.1231467952616</v>
      </c>
      <c r="H173" s="85">
        <v>2261.2153233940639</v>
      </c>
      <c r="I173" s="85">
        <v>2019.7035843926449</v>
      </c>
      <c r="J173" s="85">
        <v>2083.1859119124433</v>
      </c>
      <c r="K173" s="85">
        <v>1735.2456570496856</v>
      </c>
      <c r="L173" s="85">
        <v>2085.059356094474</v>
      </c>
      <c r="M173" s="85">
        <v>2012.0417717097241</v>
      </c>
      <c r="N173" s="85">
        <v>1887.205413504608</v>
      </c>
      <c r="O173" s="85">
        <v>1519.1494170797675</v>
      </c>
      <c r="P173" s="85">
        <v>1653.6359001522078</v>
      </c>
      <c r="Q173" s="85">
        <v>1781.2811682945685</v>
      </c>
      <c r="R173" s="85">
        <v>1759.0857307290971</v>
      </c>
      <c r="S173" s="85">
        <v>1807.4836821602125</v>
      </c>
      <c r="T173" s="85">
        <v>1826.2308170213623</v>
      </c>
      <c r="U173" s="85">
        <v>1830.8583178775641</v>
      </c>
      <c r="V173" s="85">
        <v>1843.115010207551</v>
      </c>
      <c r="W173" s="85">
        <v>1853.3553576769361</v>
      </c>
      <c r="X173" s="85">
        <v>1869.1597347430627</v>
      </c>
      <c r="Y173" s="85">
        <v>1871.8663034818294</v>
      </c>
      <c r="Z173" s="85">
        <v>1872.3951965470387</v>
      </c>
      <c r="AA173" s="85">
        <v>1884.8928298392893</v>
      </c>
      <c r="AB173" s="85">
        <v>1899.4643984219217</v>
      </c>
      <c r="AC173" s="85">
        <v>1915.8387620657807</v>
      </c>
      <c r="AD173" s="85">
        <v>1934.1655847565494</v>
      </c>
      <c r="AE173" s="85">
        <v>1944.606597471934</v>
      </c>
      <c r="AF173" s="85">
        <v>1957.9285252936961</v>
      </c>
      <c r="AG173" s="85">
        <v>1972.1217101679413</v>
      </c>
      <c r="AH173" s="85">
        <v>1999.863890925066</v>
      </c>
      <c r="AI173" s="85">
        <v>2036.5761495681095</v>
      </c>
      <c r="AJ173" s="85">
        <v>2057.7605971310991</v>
      </c>
      <c r="AK173" s="85">
        <v>2082.9950083900058</v>
      </c>
      <c r="AL173" s="85">
        <v>2103.405944714475</v>
      </c>
      <c r="AM173" s="85">
        <v>2125.6318279849461</v>
      </c>
      <c r="AN173" s="85">
        <v>2152.522538310885</v>
      </c>
      <c r="AO173" s="85">
        <v>2174.4663483679424</v>
      </c>
      <c r="AP173" s="85">
        <v>2198.4070486020541</v>
      </c>
      <c r="AQ173" s="85">
        <v>2230.7985288754203</v>
      </c>
      <c r="AR173" s="85">
        <v>2270.4788995183308</v>
      </c>
      <c r="AS173" s="85">
        <v>2315.4898280705238</v>
      </c>
      <c r="AT173" s="85">
        <v>2356.4349085348208</v>
      </c>
      <c r="AU173" s="85">
        <v>2392.8767452098796</v>
      </c>
      <c r="AV173" s="85">
        <v>2443.4317592714656</v>
      </c>
      <c r="AW173" s="85">
        <v>2526.9372489599559</v>
      </c>
      <c r="AX173" s="85">
        <v>2561.9877485485267</v>
      </c>
      <c r="AY173" s="85">
        <v>2622.1571443194798</v>
      </c>
      <c r="AZ173" s="85">
        <v>2673.2398103131413</v>
      </c>
    </row>
    <row r="174" spans="1:52" ht="12" customHeight="1" x14ac:dyDescent="0.45">
      <c r="A174" s="81" t="s">
        <v>188</v>
      </c>
      <c r="B174" s="82">
        <v>1594.1652346568592</v>
      </c>
      <c r="C174" s="82">
        <v>1568.2915798868344</v>
      </c>
      <c r="D174" s="82">
        <v>1490.927109440448</v>
      </c>
      <c r="E174" s="82">
        <v>1531.6256521846235</v>
      </c>
      <c r="F174" s="82">
        <v>1487.1936526639643</v>
      </c>
      <c r="G174" s="82">
        <v>1476.2547854685499</v>
      </c>
      <c r="H174" s="82">
        <v>1379.6254581925052</v>
      </c>
      <c r="I174" s="82">
        <v>1429.4143331918563</v>
      </c>
      <c r="J174" s="82">
        <v>1247.3597237262793</v>
      </c>
      <c r="K174" s="82">
        <v>1198.6832302629066</v>
      </c>
      <c r="L174" s="82">
        <v>1174.4309606660499</v>
      </c>
      <c r="M174" s="82">
        <v>1153.6587241135273</v>
      </c>
      <c r="N174" s="82">
        <v>1157.8651738407791</v>
      </c>
      <c r="O174" s="82">
        <v>1103.9417093784593</v>
      </c>
      <c r="P174" s="82">
        <v>1131.4665916275255</v>
      </c>
      <c r="Q174" s="82">
        <v>1058.5135351907616</v>
      </c>
      <c r="R174" s="82">
        <v>1053.6976087679664</v>
      </c>
      <c r="S174" s="82">
        <v>1071.1765549520028</v>
      </c>
      <c r="T174" s="82">
        <v>1076.3460361781906</v>
      </c>
      <c r="U174" s="82">
        <v>1071.8221842949288</v>
      </c>
      <c r="V174" s="82">
        <v>1073.5060121259576</v>
      </c>
      <c r="W174" s="82">
        <v>1079.5278074232392</v>
      </c>
      <c r="X174" s="82">
        <v>1082.0045746294495</v>
      </c>
      <c r="Y174" s="82">
        <v>1076.5235338687812</v>
      </c>
      <c r="Z174" s="82">
        <v>1073.6860707864464</v>
      </c>
      <c r="AA174" s="82">
        <v>1077.5029517062414</v>
      </c>
      <c r="AB174" s="82">
        <v>1083.7035616291057</v>
      </c>
      <c r="AC174" s="82">
        <v>1082.486452194524</v>
      </c>
      <c r="AD174" s="82">
        <v>1091.7104972378588</v>
      </c>
      <c r="AE174" s="82">
        <v>1092.0921787190134</v>
      </c>
      <c r="AF174" s="82">
        <v>1097.1451597255805</v>
      </c>
      <c r="AG174" s="82">
        <v>1099.0358046296633</v>
      </c>
      <c r="AH174" s="82">
        <v>1102.8832632160368</v>
      </c>
      <c r="AI174" s="82">
        <v>1102.383535911435</v>
      </c>
      <c r="AJ174" s="82">
        <v>1100.4774779948063</v>
      </c>
      <c r="AK174" s="82">
        <v>1098.7716299711135</v>
      </c>
      <c r="AL174" s="82">
        <v>1108.0017448943468</v>
      </c>
      <c r="AM174" s="82">
        <v>1115.2089616059859</v>
      </c>
      <c r="AN174" s="82">
        <v>1119.8647884407089</v>
      </c>
      <c r="AO174" s="82">
        <v>1122.4966399929644</v>
      </c>
      <c r="AP174" s="82">
        <v>1125.5236460761755</v>
      </c>
      <c r="AQ174" s="82">
        <v>1130.3316734923935</v>
      </c>
      <c r="AR174" s="82">
        <v>1133.7941949291051</v>
      </c>
      <c r="AS174" s="82">
        <v>1129.3151797405296</v>
      </c>
      <c r="AT174" s="82">
        <v>1131.7466917217216</v>
      </c>
      <c r="AU174" s="82">
        <v>1133.7284541898559</v>
      </c>
      <c r="AV174" s="82">
        <v>1135.6463071483404</v>
      </c>
      <c r="AW174" s="82">
        <v>1126.7272248546481</v>
      </c>
      <c r="AX174" s="82">
        <v>1133.0880776660492</v>
      </c>
      <c r="AY174" s="82">
        <v>1129.9054840168722</v>
      </c>
      <c r="AZ174" s="82">
        <v>1135.4830610732918</v>
      </c>
    </row>
    <row r="175" spans="1:52" ht="12" customHeight="1" x14ac:dyDescent="0.45">
      <c r="A175" s="84" t="s">
        <v>189</v>
      </c>
      <c r="B175" s="85">
        <v>601.82808769994665</v>
      </c>
      <c r="C175" s="85">
        <v>607.568381940324</v>
      </c>
      <c r="D175" s="85">
        <v>574.80931362522938</v>
      </c>
      <c r="E175" s="85">
        <v>635.5272184701862</v>
      </c>
      <c r="F175" s="85">
        <v>584.29032680727403</v>
      </c>
      <c r="G175" s="85">
        <v>560.67933908453858</v>
      </c>
      <c r="H175" s="85">
        <v>495.13560473164091</v>
      </c>
      <c r="I175" s="85">
        <v>552.63043475587142</v>
      </c>
      <c r="J175" s="85">
        <v>427.93427898782602</v>
      </c>
      <c r="K175" s="85">
        <v>438.67667954407739</v>
      </c>
      <c r="L175" s="85">
        <v>385.50603392757188</v>
      </c>
      <c r="M175" s="85">
        <v>394.91159075111398</v>
      </c>
      <c r="N175" s="85">
        <v>401.56691265487586</v>
      </c>
      <c r="O175" s="85">
        <v>447.34196028405381</v>
      </c>
      <c r="P175" s="85">
        <v>437.89825890682818</v>
      </c>
      <c r="Q175" s="85">
        <v>389.92367814068444</v>
      </c>
      <c r="R175" s="85">
        <v>391.27346267039991</v>
      </c>
      <c r="S175" s="85">
        <v>393.46690780929026</v>
      </c>
      <c r="T175" s="85">
        <v>394.69153616782268</v>
      </c>
      <c r="U175" s="85">
        <v>391.16163659479486</v>
      </c>
      <c r="V175" s="85">
        <v>390.41250246484617</v>
      </c>
      <c r="W175" s="85">
        <v>392.90411352938821</v>
      </c>
      <c r="X175" s="85">
        <v>392.37079342378985</v>
      </c>
      <c r="Y175" s="85">
        <v>388.72240944352535</v>
      </c>
      <c r="Z175" s="85">
        <v>387.16507189528539</v>
      </c>
      <c r="AA175" s="85">
        <v>388.38180706089139</v>
      </c>
      <c r="AB175" s="85">
        <v>390.42253990616382</v>
      </c>
      <c r="AC175" s="85">
        <v>388.69741483393898</v>
      </c>
      <c r="AD175" s="85">
        <v>392.22368230168274</v>
      </c>
      <c r="AE175" s="85">
        <v>392.98695275805625</v>
      </c>
      <c r="AF175" s="85">
        <v>394.55249272734642</v>
      </c>
      <c r="AG175" s="85">
        <v>392.67072725155168</v>
      </c>
      <c r="AH175" s="85">
        <v>393.39071249957289</v>
      </c>
      <c r="AI175" s="85">
        <v>390.57156621376515</v>
      </c>
      <c r="AJ175" s="85">
        <v>387.2983251523433</v>
      </c>
      <c r="AK175" s="85">
        <v>383.74192798039377</v>
      </c>
      <c r="AL175" s="85">
        <v>386.594598704139</v>
      </c>
      <c r="AM175" s="85">
        <v>388.23590874864823</v>
      </c>
      <c r="AN175" s="85">
        <v>386.7555478266741</v>
      </c>
      <c r="AO175" s="85">
        <v>384.8299789363507</v>
      </c>
      <c r="AP175" s="85">
        <v>382.75718510130514</v>
      </c>
      <c r="AQ175" s="85">
        <v>380.96021540587009</v>
      </c>
      <c r="AR175" s="85">
        <v>377.7046048398488</v>
      </c>
      <c r="AS175" s="85">
        <v>369.46715033334425</v>
      </c>
      <c r="AT175" s="85">
        <v>364.98635567765825</v>
      </c>
      <c r="AU175" s="85">
        <v>360.99674549543619</v>
      </c>
      <c r="AV175" s="85">
        <v>353.26698258899552</v>
      </c>
      <c r="AW175" s="85">
        <v>333.09149986535243</v>
      </c>
      <c r="AX175" s="85">
        <v>333.00732518679757</v>
      </c>
      <c r="AY175" s="85">
        <v>325.57607186488445</v>
      </c>
      <c r="AZ175" s="85">
        <v>322.39159821572167</v>
      </c>
    </row>
    <row r="176" spans="1:52" ht="12" customHeight="1" x14ac:dyDescent="0.45">
      <c r="A176" s="84" t="s">
        <v>190</v>
      </c>
      <c r="B176" s="85">
        <v>743.97849097250457</v>
      </c>
      <c r="C176" s="85">
        <v>734.73227065812739</v>
      </c>
      <c r="D176" s="85">
        <v>686.27689305018566</v>
      </c>
      <c r="E176" s="85">
        <v>711.67688861900319</v>
      </c>
      <c r="F176" s="85">
        <v>678.84168582991413</v>
      </c>
      <c r="G176" s="85">
        <v>676.60574429342387</v>
      </c>
      <c r="H176" s="85">
        <v>649.00414277929099</v>
      </c>
      <c r="I176" s="85">
        <v>687.24827295807029</v>
      </c>
      <c r="J176" s="85">
        <v>609.85982098081467</v>
      </c>
      <c r="K176" s="85">
        <v>581.91726885253433</v>
      </c>
      <c r="L176" s="85">
        <v>577.35836086227209</v>
      </c>
      <c r="M176" s="85">
        <v>557.65909056783676</v>
      </c>
      <c r="N176" s="85">
        <v>562.15808591364282</v>
      </c>
      <c r="O176" s="85">
        <v>513.95176500533807</v>
      </c>
      <c r="P176" s="85">
        <v>532.36389704000476</v>
      </c>
      <c r="Q176" s="85">
        <v>505.74679313174477</v>
      </c>
      <c r="R176" s="85">
        <v>501.0532066595033</v>
      </c>
      <c r="S176" s="85">
        <v>513.05085101555551</v>
      </c>
      <c r="T176" s="85">
        <v>515.34248173013975</v>
      </c>
      <c r="U176" s="85">
        <v>513.60554200217246</v>
      </c>
      <c r="V176" s="85">
        <v>514.49655370392873</v>
      </c>
      <c r="W176" s="85">
        <v>517.41311698642289</v>
      </c>
      <c r="X176" s="85">
        <v>519.12521790835399</v>
      </c>
      <c r="Y176" s="85">
        <v>517.05955584721949</v>
      </c>
      <c r="Z176" s="85">
        <v>515.59354032735871</v>
      </c>
      <c r="AA176" s="85">
        <v>517.37741314641335</v>
      </c>
      <c r="AB176" s="85">
        <v>520.40242197065345</v>
      </c>
      <c r="AC176" s="85">
        <v>520.33980921551711</v>
      </c>
      <c r="AD176" s="85">
        <v>524.2406029925661</v>
      </c>
      <c r="AE176" s="85">
        <v>522.97718425420601</v>
      </c>
      <c r="AF176" s="85">
        <v>525.23684841063164</v>
      </c>
      <c r="AG176" s="85">
        <v>527.80336467164705</v>
      </c>
      <c r="AH176" s="85">
        <v>528.73152006989847</v>
      </c>
      <c r="AI176" s="85">
        <v>528.30619571950285</v>
      </c>
      <c r="AJ176" s="85">
        <v>527.4651690320361</v>
      </c>
      <c r="AK176" s="85">
        <v>526.99212869979158</v>
      </c>
      <c r="AL176" s="85">
        <v>531.3361523621279</v>
      </c>
      <c r="AM176" s="85">
        <v>534.71815324393162</v>
      </c>
      <c r="AN176" s="85">
        <v>538.47066077011698</v>
      </c>
      <c r="AO176" s="85">
        <v>541.44039975802741</v>
      </c>
      <c r="AP176" s="85">
        <v>544.95943056184433</v>
      </c>
      <c r="AQ176" s="85">
        <v>548.73092219062551</v>
      </c>
      <c r="AR176" s="85">
        <v>552.73348409679238</v>
      </c>
      <c r="AS176" s="85">
        <v>554.40349917684807</v>
      </c>
      <c r="AT176" s="85">
        <v>558.35804957380481</v>
      </c>
      <c r="AU176" s="85">
        <v>561.1292573028976</v>
      </c>
      <c r="AV176" s="85">
        <v>566.65107215257365</v>
      </c>
      <c r="AW176" s="85">
        <v>573.20184457438609</v>
      </c>
      <c r="AX176" s="85">
        <v>576.77844758654828</v>
      </c>
      <c r="AY176" s="85">
        <v>579.14362116350765</v>
      </c>
      <c r="AZ176" s="85">
        <v>584.83507830376163</v>
      </c>
    </row>
    <row r="177" spans="1:52" ht="12" customHeight="1" x14ac:dyDescent="0.45">
      <c r="A177" s="87" t="s">
        <v>20</v>
      </c>
      <c r="B177" s="88">
        <v>23.429188644090203</v>
      </c>
      <c r="C177" s="88">
        <v>21.815708173230231</v>
      </c>
      <c r="D177" s="88">
        <v>18.460369113346886</v>
      </c>
      <c r="E177" s="88">
        <v>30.237143714239014</v>
      </c>
      <c r="F177" s="88">
        <v>31.160189880495924</v>
      </c>
      <c r="G177" s="88">
        <v>30.077579413807719</v>
      </c>
      <c r="H177" s="88">
        <v>31.139498832431716</v>
      </c>
      <c r="I177" s="88">
        <v>23.507742615119135</v>
      </c>
      <c r="J177" s="88">
        <v>53.51026147094862</v>
      </c>
      <c r="K177" s="88">
        <v>41.065060858271018</v>
      </c>
      <c r="L177" s="88">
        <v>30.876329417684403</v>
      </c>
      <c r="M177" s="88">
        <v>38.099643322936004</v>
      </c>
      <c r="N177" s="88">
        <v>22.083830621429794</v>
      </c>
      <c r="O177" s="88">
        <v>30.404468366473232</v>
      </c>
      <c r="P177" s="88">
        <v>29.498674268175574</v>
      </c>
      <c r="Q177" s="88">
        <v>34.752661272487209</v>
      </c>
      <c r="R177" s="88">
        <v>35.168829977697655</v>
      </c>
      <c r="S177" s="88">
        <v>38.698596323142688</v>
      </c>
      <c r="T177" s="88">
        <v>38.757652163077154</v>
      </c>
      <c r="U177" s="88">
        <v>38.571860595732467</v>
      </c>
      <c r="V177" s="88">
        <v>38.381627503382333</v>
      </c>
      <c r="W177" s="88">
        <v>38.472632306673241</v>
      </c>
      <c r="X177" s="88">
        <v>38.583890539330937</v>
      </c>
      <c r="Y177" s="88">
        <v>38.574834928873912</v>
      </c>
      <c r="Z177" s="88">
        <v>37.52547369579581</v>
      </c>
      <c r="AA177" s="88">
        <v>37.865406541009087</v>
      </c>
      <c r="AB177" s="88">
        <v>36.681830328387818</v>
      </c>
      <c r="AC177" s="88">
        <v>37.377031538913137</v>
      </c>
      <c r="AD177" s="88">
        <v>36.948464364662662</v>
      </c>
      <c r="AE177" s="88">
        <v>30.485702767712496</v>
      </c>
      <c r="AF177" s="88">
        <v>28.970179597292095</v>
      </c>
      <c r="AG177" s="88">
        <v>29.057562092805043</v>
      </c>
      <c r="AH177" s="88">
        <v>28.740607609928407</v>
      </c>
      <c r="AI177" s="88">
        <v>28.849019060942375</v>
      </c>
      <c r="AJ177" s="88">
        <v>28.403744475488274</v>
      </c>
      <c r="AK177" s="88">
        <v>28.15669280223684</v>
      </c>
      <c r="AL177" s="88">
        <v>28.14495709725708</v>
      </c>
      <c r="AM177" s="88">
        <v>27.822683170470636</v>
      </c>
      <c r="AN177" s="88">
        <v>27.480714022046513</v>
      </c>
      <c r="AO177" s="88">
        <v>27.192617602422665</v>
      </c>
      <c r="AP177" s="88">
        <v>26.929400876752375</v>
      </c>
      <c r="AQ177" s="88">
        <v>26.61995974292649</v>
      </c>
      <c r="AR177" s="88">
        <v>26.398486339036619</v>
      </c>
      <c r="AS177" s="88">
        <v>25.769748686823178</v>
      </c>
      <c r="AT177" s="88">
        <v>24.339952828376191</v>
      </c>
      <c r="AU177" s="88">
        <v>24.0102769620595</v>
      </c>
      <c r="AV177" s="88">
        <v>20.714729943048191</v>
      </c>
      <c r="AW177" s="88">
        <v>20.016647443635463</v>
      </c>
      <c r="AX177" s="88">
        <v>18.110470232261388</v>
      </c>
      <c r="AY177" s="88">
        <v>5.2139419422879607</v>
      </c>
      <c r="AZ177" s="88">
        <v>2.230649601364457</v>
      </c>
    </row>
    <row r="178" spans="1:52" ht="12" customHeight="1" x14ac:dyDescent="0.45">
      <c r="A178" s="87" t="s">
        <v>24</v>
      </c>
      <c r="B178" s="88">
        <v>0</v>
      </c>
      <c r="C178" s="88">
        <v>0</v>
      </c>
      <c r="D178" s="88">
        <v>0</v>
      </c>
      <c r="E178" s="88">
        <v>0</v>
      </c>
      <c r="F178" s="88">
        <v>0</v>
      </c>
      <c r="G178" s="88">
        <v>0</v>
      </c>
      <c r="H178" s="88">
        <v>0</v>
      </c>
      <c r="I178" s="88">
        <v>0</v>
      </c>
      <c r="J178" s="88">
        <v>0</v>
      </c>
      <c r="K178" s="88">
        <v>0</v>
      </c>
      <c r="L178" s="88">
        <v>0</v>
      </c>
      <c r="M178" s="88">
        <v>0</v>
      </c>
      <c r="N178" s="88">
        <v>0</v>
      </c>
      <c r="O178" s="88">
        <v>0</v>
      </c>
      <c r="P178" s="88">
        <v>0</v>
      </c>
      <c r="Q178" s="88">
        <v>0</v>
      </c>
      <c r="R178" s="88">
        <v>0</v>
      </c>
      <c r="S178" s="88">
        <v>0</v>
      </c>
      <c r="T178" s="88">
        <v>0</v>
      </c>
      <c r="U178" s="88">
        <v>0</v>
      </c>
      <c r="V178" s="88">
        <v>0</v>
      </c>
      <c r="W178" s="88">
        <v>0</v>
      </c>
      <c r="X178" s="88">
        <v>0</v>
      </c>
      <c r="Y178" s="88">
        <v>0</v>
      </c>
      <c r="Z178" s="88">
        <v>0</v>
      </c>
      <c r="AA178" s="88">
        <v>0</v>
      </c>
      <c r="AB178" s="88">
        <v>0</v>
      </c>
      <c r="AC178" s="88">
        <v>0</v>
      </c>
      <c r="AD178" s="88">
        <v>0</v>
      </c>
      <c r="AE178" s="88">
        <v>0</v>
      </c>
      <c r="AF178" s="88">
        <v>0</v>
      </c>
      <c r="AG178" s="88">
        <v>0</v>
      </c>
      <c r="AH178" s="88">
        <v>0</v>
      </c>
      <c r="AI178" s="88">
        <v>0</v>
      </c>
      <c r="AJ178" s="88">
        <v>0</v>
      </c>
      <c r="AK178" s="88">
        <v>0</v>
      </c>
      <c r="AL178" s="88">
        <v>0</v>
      </c>
      <c r="AM178" s="88">
        <v>0</v>
      </c>
      <c r="AN178" s="88">
        <v>0</v>
      </c>
      <c r="AO178" s="88">
        <v>0</v>
      </c>
      <c r="AP178" s="88">
        <v>0</v>
      </c>
      <c r="AQ178" s="88">
        <v>0</v>
      </c>
      <c r="AR178" s="88">
        <v>0</v>
      </c>
      <c r="AS178" s="88">
        <v>0</v>
      </c>
      <c r="AT178" s="88">
        <v>0</v>
      </c>
      <c r="AU178" s="88">
        <v>0</v>
      </c>
      <c r="AV178" s="88">
        <v>0</v>
      </c>
      <c r="AW178" s="88">
        <v>0</v>
      </c>
      <c r="AX178" s="88">
        <v>0</v>
      </c>
      <c r="AY178" s="88">
        <v>0</v>
      </c>
      <c r="AZ178" s="88">
        <v>0</v>
      </c>
    </row>
    <row r="179" spans="1:52" ht="12" customHeight="1" x14ac:dyDescent="0.45">
      <c r="A179" s="87" t="s">
        <v>25</v>
      </c>
      <c r="B179" s="88">
        <v>2.1082261760885181</v>
      </c>
      <c r="C179" s="88">
        <v>1.9445256239052444</v>
      </c>
      <c r="D179" s="88">
        <v>1.6244078475256407</v>
      </c>
      <c r="E179" s="88">
        <v>8.0001050323185538E-2</v>
      </c>
      <c r="F179" s="88">
        <v>0</v>
      </c>
      <c r="G179" s="88">
        <v>0</v>
      </c>
      <c r="H179" s="88">
        <v>5.5703131575525555</v>
      </c>
      <c r="I179" s="88">
        <v>8.3701152980347925E-15</v>
      </c>
      <c r="J179" s="88">
        <v>0</v>
      </c>
      <c r="K179" s="88">
        <v>1.5158294716609861</v>
      </c>
      <c r="L179" s="88">
        <v>2.5890039223305004</v>
      </c>
      <c r="M179" s="88">
        <v>2.8167670127208284</v>
      </c>
      <c r="N179" s="88">
        <v>5.1784400426700632</v>
      </c>
      <c r="O179" s="88">
        <v>8.5654595462618832E-2</v>
      </c>
      <c r="P179" s="88">
        <v>6.835701823767502E-16</v>
      </c>
      <c r="Q179" s="88">
        <v>0.41754454750942327</v>
      </c>
      <c r="R179" s="88">
        <v>0.38214124612448513</v>
      </c>
      <c r="S179" s="88">
        <v>0.40503195251765611</v>
      </c>
      <c r="T179" s="88">
        <v>0.40937000143295849</v>
      </c>
      <c r="U179" s="88">
        <v>0.4003418720786503</v>
      </c>
      <c r="V179" s="88">
        <v>0.39659672693135267</v>
      </c>
      <c r="W179" s="88">
        <v>0.38615229830638453</v>
      </c>
      <c r="X179" s="88">
        <v>0.39087585474494552</v>
      </c>
      <c r="Y179" s="88">
        <v>0.39713814401636305</v>
      </c>
      <c r="Z179" s="88">
        <v>0.39293187561630455</v>
      </c>
      <c r="AA179" s="88">
        <v>0.35316618925278509</v>
      </c>
      <c r="AB179" s="88">
        <v>0.32497311656402822</v>
      </c>
      <c r="AC179" s="88">
        <v>0.29165690611362549</v>
      </c>
      <c r="AD179" s="88">
        <v>0.299024561011071</v>
      </c>
      <c r="AE179" s="88">
        <v>0.31379479918895814</v>
      </c>
      <c r="AF179" s="88">
        <v>0.32553641917138354</v>
      </c>
      <c r="AG179" s="88">
        <v>0.33326961992861914</v>
      </c>
      <c r="AH179" s="88">
        <v>0.30965902696408265</v>
      </c>
      <c r="AI179" s="88">
        <v>0.23676440745386354</v>
      </c>
      <c r="AJ179" s="88">
        <v>0.24138789641482195</v>
      </c>
      <c r="AK179" s="88">
        <v>0.24581322775219855</v>
      </c>
      <c r="AL179" s="88">
        <v>0.24851480843307674</v>
      </c>
      <c r="AM179" s="88">
        <v>0.25007716128270019</v>
      </c>
      <c r="AN179" s="88">
        <v>0.24872987210260752</v>
      </c>
      <c r="AO179" s="88">
        <v>0.24709553067578652</v>
      </c>
      <c r="AP179" s="88">
        <v>0.24536734561526158</v>
      </c>
      <c r="AQ179" s="88">
        <v>0.23510029114026637</v>
      </c>
      <c r="AR179" s="88">
        <v>0.23143501978305794</v>
      </c>
      <c r="AS179" s="88">
        <v>0.22722925085590376</v>
      </c>
      <c r="AT179" s="88">
        <v>0.22066445010485086</v>
      </c>
      <c r="AU179" s="88">
        <v>0.20110211887631763</v>
      </c>
      <c r="AV179" s="88">
        <v>0.18154921920518796</v>
      </c>
      <c r="AW179" s="88">
        <v>0.15173346374325281</v>
      </c>
      <c r="AX179" s="88">
        <v>0.14587541397611178</v>
      </c>
      <c r="AY179" s="88">
        <v>0.13177541585277042</v>
      </c>
      <c r="AZ179" s="88">
        <v>0.12199652851319213</v>
      </c>
    </row>
    <row r="180" spans="1:52" ht="12" customHeight="1" x14ac:dyDescent="0.45">
      <c r="A180" s="87" t="s">
        <v>49</v>
      </c>
      <c r="B180" s="88">
        <v>7.6997837127298236</v>
      </c>
      <c r="C180" s="88">
        <v>9.7003588600247994</v>
      </c>
      <c r="D180" s="88">
        <v>8.8985257134951876</v>
      </c>
      <c r="E180" s="88">
        <v>8.5169984113136774</v>
      </c>
      <c r="F180" s="88">
        <v>9.7697887506405205</v>
      </c>
      <c r="G180" s="88">
        <v>9.95969077265622</v>
      </c>
      <c r="H180" s="88">
        <v>8.4446553183948048</v>
      </c>
      <c r="I180" s="88">
        <v>6.8117700061979143</v>
      </c>
      <c r="J180" s="88">
        <v>7.7108438608982786</v>
      </c>
      <c r="K180" s="88">
        <v>7.7512198373389571</v>
      </c>
      <c r="L180" s="88">
        <v>9.0867368471881473</v>
      </c>
      <c r="M180" s="88">
        <v>12.771102269848628</v>
      </c>
      <c r="N180" s="88">
        <v>7.6480869358930272</v>
      </c>
      <c r="O180" s="88">
        <v>5.5427280343795644</v>
      </c>
      <c r="P180" s="88">
        <v>6.8254471409237993</v>
      </c>
      <c r="Q180" s="88">
        <v>9.8418172663846324</v>
      </c>
      <c r="R180" s="88">
        <v>9.8842390276529404</v>
      </c>
      <c r="S180" s="88">
        <v>10.09825779027268</v>
      </c>
      <c r="T180" s="88">
        <v>9.9672461769330045</v>
      </c>
      <c r="U180" s="88">
        <v>9.5916150440230687</v>
      </c>
      <c r="V180" s="88">
        <v>9.2710384911819865</v>
      </c>
      <c r="W180" s="88">
        <v>9.1705813137295209</v>
      </c>
      <c r="X180" s="88">
        <v>8.8585555463922461</v>
      </c>
      <c r="Y180" s="88">
        <v>7.6890115283625731</v>
      </c>
      <c r="Z180" s="88">
        <v>7.1267563607990487</v>
      </c>
      <c r="AA180" s="88">
        <v>6.8822327883241439</v>
      </c>
      <c r="AB180" s="88">
        <v>6.7950618754084982</v>
      </c>
      <c r="AC180" s="88">
        <v>6.1849279282757763</v>
      </c>
      <c r="AD180" s="88">
        <v>6.2382998242638692</v>
      </c>
      <c r="AE180" s="88">
        <v>5.6796257602972506</v>
      </c>
      <c r="AF180" s="88">
        <v>5.3068353997575723</v>
      </c>
      <c r="AG180" s="88">
        <v>5.3245878667426503</v>
      </c>
      <c r="AH180" s="88">
        <v>5.1620487142902309</v>
      </c>
      <c r="AI180" s="88">
        <v>4.8300221754722044</v>
      </c>
      <c r="AJ180" s="88">
        <v>4.5839407787018267</v>
      </c>
      <c r="AK180" s="88">
        <v>4.2894545007350082</v>
      </c>
      <c r="AL180" s="88">
        <v>4.3039039286919909</v>
      </c>
      <c r="AM180" s="88">
        <v>4.2500936666862392</v>
      </c>
      <c r="AN180" s="88">
        <v>4.125435986426238</v>
      </c>
      <c r="AO180" s="88">
        <v>3.9974545598067763</v>
      </c>
      <c r="AP180" s="88">
        <v>3.8742748392243893</v>
      </c>
      <c r="AQ180" s="88">
        <v>3.7372215671849025</v>
      </c>
      <c r="AR180" s="88">
        <v>3.6050570486668172</v>
      </c>
      <c r="AS180" s="88">
        <v>3.1396274628850871</v>
      </c>
      <c r="AT180" s="88">
        <v>2.8654529563127475</v>
      </c>
      <c r="AU180" s="88">
        <v>2.666543003899672</v>
      </c>
      <c r="AV180" s="88">
        <v>2.4959916456353026</v>
      </c>
      <c r="AW180" s="88">
        <v>2.1358909562498827</v>
      </c>
      <c r="AX180" s="88">
        <v>2.0572242096870816</v>
      </c>
      <c r="AY180" s="88">
        <v>1.5539523653372793</v>
      </c>
      <c r="AZ180" s="88">
        <v>1.1826500341577986</v>
      </c>
    </row>
    <row r="181" spans="1:52" ht="12" customHeight="1" x14ac:dyDescent="0.45">
      <c r="A181" s="87" t="s">
        <v>55</v>
      </c>
      <c r="B181" s="88">
        <v>76.724056261007249</v>
      </c>
      <c r="C181" s="88">
        <v>62.408282699011949</v>
      </c>
      <c r="D181" s="88">
        <v>64.649282450841682</v>
      </c>
      <c r="E181" s="88">
        <v>80.538592784580771</v>
      </c>
      <c r="F181" s="88">
        <v>83.522605764995603</v>
      </c>
      <c r="G181" s="88">
        <v>67.479797679344685</v>
      </c>
      <c r="H181" s="88">
        <v>57.07103410323797</v>
      </c>
      <c r="I181" s="88">
        <v>127.32717125260717</v>
      </c>
      <c r="J181" s="88">
        <v>81.168688734319858</v>
      </c>
      <c r="K181" s="88">
        <v>64.99799069545044</v>
      </c>
      <c r="L181" s="88">
        <v>29.177021455380991</v>
      </c>
      <c r="M181" s="88">
        <v>31.963423229828678</v>
      </c>
      <c r="N181" s="88">
        <v>19.208466015806572</v>
      </c>
      <c r="O181" s="88">
        <v>18.550071797041518</v>
      </c>
      <c r="P181" s="88">
        <v>41.995824244143343</v>
      </c>
      <c r="Q181" s="88">
        <v>19.902563047868028</v>
      </c>
      <c r="R181" s="88">
        <v>20.167624075232496</v>
      </c>
      <c r="S181" s="88">
        <v>19.111206197491313</v>
      </c>
      <c r="T181" s="88">
        <v>18.997221955049483</v>
      </c>
      <c r="U181" s="88">
        <v>18.348799315847259</v>
      </c>
      <c r="V181" s="88">
        <v>17.805076048535184</v>
      </c>
      <c r="W181" s="88">
        <v>17.589125877245472</v>
      </c>
      <c r="X181" s="88">
        <v>16.7552506790162</v>
      </c>
      <c r="Y181" s="88">
        <v>15.504529675075867</v>
      </c>
      <c r="Z181" s="88">
        <v>14.008094085296484</v>
      </c>
      <c r="AA181" s="88">
        <v>14.010964751903691</v>
      </c>
      <c r="AB181" s="88">
        <v>13.711305808487738</v>
      </c>
      <c r="AC181" s="88">
        <v>10.084445573423089</v>
      </c>
      <c r="AD181" s="88">
        <v>9.8007925032311487</v>
      </c>
      <c r="AE181" s="88">
        <v>9.6980005357098893</v>
      </c>
      <c r="AF181" s="88">
        <v>9.6530117980297874</v>
      </c>
      <c r="AG181" s="88">
        <v>9.6501279043444175</v>
      </c>
      <c r="AH181" s="88">
        <v>9.5717869986621373</v>
      </c>
      <c r="AI181" s="88">
        <v>8.7928944355958052</v>
      </c>
      <c r="AJ181" s="88">
        <v>7.8584806785313548</v>
      </c>
      <c r="AK181" s="88">
        <v>5.2074138309889149</v>
      </c>
      <c r="AL181" s="88">
        <v>4.8958347496983112</v>
      </c>
      <c r="AM181" s="88">
        <v>4.8067768400990154</v>
      </c>
      <c r="AN181" s="88">
        <v>4.4620263382112864</v>
      </c>
      <c r="AO181" s="88">
        <v>4.072380247258554</v>
      </c>
      <c r="AP181" s="88">
        <v>3.7653304937234489</v>
      </c>
      <c r="AQ181" s="88">
        <v>3.4740084751244074</v>
      </c>
      <c r="AR181" s="88">
        <v>3.1904768228755778</v>
      </c>
      <c r="AS181" s="88">
        <v>2.8260101220563474</v>
      </c>
      <c r="AT181" s="88">
        <v>2.5360881043111125</v>
      </c>
      <c r="AU181" s="88">
        <v>2.3910572162118364</v>
      </c>
      <c r="AV181" s="88">
        <v>2.0441730435376244</v>
      </c>
      <c r="AW181" s="88">
        <v>1.3356114707230473</v>
      </c>
      <c r="AX181" s="88">
        <v>1.0640609958678553</v>
      </c>
      <c r="AY181" s="88">
        <v>0.91753097382587423</v>
      </c>
      <c r="AZ181" s="88">
        <v>0.78503362117575182</v>
      </c>
    </row>
    <row r="182" spans="1:52" ht="12" customHeight="1" x14ac:dyDescent="0.45">
      <c r="A182" s="87" t="s">
        <v>67</v>
      </c>
      <c r="B182" s="88">
        <v>18.92918517931335</v>
      </c>
      <c r="C182" s="88">
        <v>21.514798577370883</v>
      </c>
      <c r="D182" s="88">
        <v>21.599259442724446</v>
      </c>
      <c r="E182" s="88">
        <v>24.145715170278617</v>
      </c>
      <c r="F182" s="88">
        <v>25.312028482972099</v>
      </c>
      <c r="G182" s="88">
        <v>26.168547201174714</v>
      </c>
      <c r="H182" s="88">
        <v>25.013327058823535</v>
      </c>
      <c r="I182" s="88">
        <v>23.916821212026651</v>
      </c>
      <c r="J182" s="88">
        <v>17.817918513931886</v>
      </c>
      <c r="K182" s="88">
        <v>18.696746996904011</v>
      </c>
      <c r="L182" s="88">
        <v>18.115371368537229</v>
      </c>
      <c r="M182" s="88">
        <v>3.4483194823811973</v>
      </c>
      <c r="N182" s="88">
        <v>2.8767316446815152</v>
      </c>
      <c r="O182" s="88">
        <v>2.8764891224526887</v>
      </c>
      <c r="P182" s="88">
        <v>3.4504314677811512</v>
      </c>
      <c r="Q182" s="88">
        <v>5.2697307973351997</v>
      </c>
      <c r="R182" s="88">
        <v>5.1216038614428081</v>
      </c>
      <c r="S182" s="88">
        <v>5.0589129547640486</v>
      </c>
      <c r="T182" s="88">
        <v>5.0383752775675203</v>
      </c>
      <c r="U182" s="88">
        <v>4.9038342548551883</v>
      </c>
      <c r="V182" s="88">
        <v>4.7937945070257522</v>
      </c>
      <c r="W182" s="88">
        <v>4.8609772624529688</v>
      </c>
      <c r="X182" s="88">
        <v>4.8855921689302919</v>
      </c>
      <c r="Y182" s="88">
        <v>4.5720695121155703</v>
      </c>
      <c r="Z182" s="88">
        <v>4.236291129520299</v>
      </c>
      <c r="AA182" s="88">
        <v>3.8831802623630804</v>
      </c>
      <c r="AB182" s="88">
        <v>3.4438319549593102</v>
      </c>
      <c r="AC182" s="88">
        <v>3.4851587702627151</v>
      </c>
      <c r="AD182" s="88">
        <v>3.4028671649329119</v>
      </c>
      <c r="AE182" s="88">
        <v>3.4389371428526858</v>
      </c>
      <c r="AF182" s="88">
        <v>3.0590191183664253</v>
      </c>
      <c r="AG182" s="88">
        <v>3.071699642557034</v>
      </c>
      <c r="AH182" s="88">
        <v>3.0720654533816907</v>
      </c>
      <c r="AI182" s="88">
        <v>3.0800856162417483</v>
      </c>
      <c r="AJ182" s="88">
        <v>2.6585174313068745</v>
      </c>
      <c r="AK182" s="88">
        <v>2.1856422840333214</v>
      </c>
      <c r="AL182" s="88">
        <v>2.1851564943962836</v>
      </c>
      <c r="AM182" s="88">
        <v>2.0602763336674803</v>
      </c>
      <c r="AN182" s="88">
        <v>1.7660280046499637</v>
      </c>
      <c r="AO182" s="88">
        <v>1.5563192298025692</v>
      </c>
      <c r="AP182" s="88">
        <v>1.3742345206358704</v>
      </c>
      <c r="AQ182" s="88">
        <v>1.3148584465744819</v>
      </c>
      <c r="AR182" s="88">
        <v>1.2684145264257194</v>
      </c>
      <c r="AS182" s="88">
        <v>1.0755803431442046</v>
      </c>
      <c r="AT182" s="88">
        <v>0.90868007372731163</v>
      </c>
      <c r="AU182" s="88">
        <v>0.74833961056090703</v>
      </c>
      <c r="AV182" s="88">
        <v>0.54429194537001113</v>
      </c>
      <c r="AW182" s="88">
        <v>0.49462791693795188</v>
      </c>
      <c r="AX182" s="88">
        <v>0.42004510082591223</v>
      </c>
      <c r="AY182" s="88">
        <v>0.36994954383778472</v>
      </c>
      <c r="AZ182" s="88">
        <v>0.26529570791766471</v>
      </c>
    </row>
    <row r="183" spans="1:52" ht="12" customHeight="1" x14ac:dyDescent="0.45">
      <c r="A183" s="87" t="s">
        <v>50</v>
      </c>
      <c r="B183" s="88">
        <v>541.73108761214371</v>
      </c>
      <c r="C183" s="88">
        <v>545.74338185051022</v>
      </c>
      <c r="D183" s="88">
        <v>495.68980868014052</v>
      </c>
      <c r="E183" s="88">
        <v>489.61975194725562</v>
      </c>
      <c r="F183" s="88">
        <v>449.48004964717251</v>
      </c>
      <c r="G183" s="88">
        <v>457.32519819683966</v>
      </c>
      <c r="H183" s="88">
        <v>419.13110064922608</v>
      </c>
      <c r="I183" s="88">
        <v>364.87119423151756</v>
      </c>
      <c r="J183" s="88">
        <v>304.36219383528169</v>
      </c>
      <c r="K183" s="88">
        <v>256.41931341077816</v>
      </c>
      <c r="L183" s="88">
        <v>339.59297873827688</v>
      </c>
      <c r="M183" s="88">
        <v>328.97482771957954</v>
      </c>
      <c r="N183" s="88">
        <v>331.34018487162137</v>
      </c>
      <c r="O183" s="88">
        <v>282.0732233057164</v>
      </c>
      <c r="P183" s="88">
        <v>306.54077346087621</v>
      </c>
      <c r="Q183" s="88">
        <v>286.28869148558249</v>
      </c>
      <c r="R183" s="88">
        <v>278.4382788152044</v>
      </c>
      <c r="S183" s="88">
        <v>286.94813585825722</v>
      </c>
      <c r="T183" s="88">
        <v>287.02771139261756</v>
      </c>
      <c r="U183" s="88">
        <v>283.97918477822299</v>
      </c>
      <c r="V183" s="88">
        <v>282.95579993358473</v>
      </c>
      <c r="W183" s="88">
        <v>282.070798925703</v>
      </c>
      <c r="X183" s="88">
        <v>279.31067517605783</v>
      </c>
      <c r="Y183" s="88">
        <v>271.77828037517912</v>
      </c>
      <c r="Z183" s="88">
        <v>269.58860688529251</v>
      </c>
      <c r="AA183" s="88">
        <v>269.28218572809027</v>
      </c>
      <c r="AB183" s="88">
        <v>270.90476539739774</v>
      </c>
      <c r="AC183" s="88">
        <v>270.30499122807402</v>
      </c>
      <c r="AD183" s="88">
        <v>270.06431260594104</v>
      </c>
      <c r="AE183" s="88">
        <v>266.08199965205296</v>
      </c>
      <c r="AF183" s="88">
        <v>266.65598690164239</v>
      </c>
      <c r="AG183" s="88">
        <v>268.62792511631551</v>
      </c>
      <c r="AH183" s="88">
        <v>263.532676823739</v>
      </c>
      <c r="AI183" s="88">
        <v>258.06877573869684</v>
      </c>
      <c r="AJ183" s="88">
        <v>251.68194434759869</v>
      </c>
      <c r="AK183" s="88">
        <v>246.60213942305614</v>
      </c>
      <c r="AL183" s="88">
        <v>248.43713693925605</v>
      </c>
      <c r="AM183" s="88">
        <v>246.6165401618687</v>
      </c>
      <c r="AN183" s="88">
        <v>244.37646557668938</v>
      </c>
      <c r="AO183" s="88">
        <v>240.73438116978542</v>
      </c>
      <c r="AP183" s="88">
        <v>236.99455270628965</v>
      </c>
      <c r="AQ183" s="88">
        <v>233.12420511200347</v>
      </c>
      <c r="AR183" s="88">
        <v>228.48406516523852</v>
      </c>
      <c r="AS183" s="88">
        <v>217.39942642346509</v>
      </c>
      <c r="AT183" s="88">
        <v>212.69529271092938</v>
      </c>
      <c r="AU183" s="88">
        <v>210.04333925395798</v>
      </c>
      <c r="AV183" s="88">
        <v>207.32453640603086</v>
      </c>
      <c r="AW183" s="88">
        <v>198.86347542742132</v>
      </c>
      <c r="AX183" s="88">
        <v>192.59536555067126</v>
      </c>
      <c r="AY183" s="88">
        <v>175.58981596055534</v>
      </c>
      <c r="AZ183" s="88">
        <v>169.14586901741242</v>
      </c>
    </row>
    <row r="184" spans="1:52" ht="12" customHeight="1" x14ac:dyDescent="0.45">
      <c r="A184" s="87" t="s">
        <v>56</v>
      </c>
      <c r="B184" s="88">
        <v>1.1371058425637966E-2</v>
      </c>
      <c r="C184" s="88">
        <v>0</v>
      </c>
      <c r="D184" s="88">
        <v>0</v>
      </c>
      <c r="E184" s="88">
        <v>0</v>
      </c>
      <c r="F184" s="88">
        <v>0</v>
      </c>
      <c r="G184" s="88">
        <v>0</v>
      </c>
      <c r="H184" s="88">
        <v>0</v>
      </c>
      <c r="I184" s="88">
        <v>0</v>
      </c>
      <c r="J184" s="88">
        <v>0</v>
      </c>
      <c r="K184" s="88">
        <v>0</v>
      </c>
      <c r="L184" s="88">
        <v>0</v>
      </c>
      <c r="M184" s="88">
        <v>0.17435123937147937</v>
      </c>
      <c r="N184" s="88">
        <v>0.82411131883665023</v>
      </c>
      <c r="O184" s="88">
        <v>0.87483278920265073</v>
      </c>
      <c r="P184" s="88">
        <v>0.9577190398778983</v>
      </c>
      <c r="Q184" s="88">
        <v>0.95774667498366128</v>
      </c>
      <c r="R184" s="88">
        <v>1.0767899057230432</v>
      </c>
      <c r="S184" s="88">
        <v>1.0989877677487141</v>
      </c>
      <c r="T184" s="88">
        <v>1.102627577473152</v>
      </c>
      <c r="U184" s="88">
        <v>1.1007173635803766</v>
      </c>
      <c r="V184" s="88">
        <v>1.1023546332018794</v>
      </c>
      <c r="W184" s="88">
        <v>1.0941486283577677</v>
      </c>
      <c r="X184" s="88">
        <v>1.1169950916974032</v>
      </c>
      <c r="Y184" s="88">
        <v>1.1395243403782493</v>
      </c>
      <c r="Z184" s="88">
        <v>1.1210460351251395</v>
      </c>
      <c r="AA184" s="88">
        <v>1.1386346187975458</v>
      </c>
      <c r="AB184" s="88">
        <v>1.1116426198024121</v>
      </c>
      <c r="AC184" s="88">
        <v>1.124210644692093</v>
      </c>
      <c r="AD184" s="88">
        <v>1.0853120196614194</v>
      </c>
      <c r="AE184" s="88">
        <v>1.0411908206728244</v>
      </c>
      <c r="AF184" s="88">
        <v>0.99126920378861594</v>
      </c>
      <c r="AG184" s="88">
        <v>0.93876840216280866</v>
      </c>
      <c r="AH184" s="88">
        <v>0.87955448881635523</v>
      </c>
      <c r="AI184" s="88">
        <v>0.88161613214455092</v>
      </c>
      <c r="AJ184" s="88">
        <v>0.81251421645690725</v>
      </c>
      <c r="AK184" s="88">
        <v>0.7424361448750072</v>
      </c>
      <c r="AL184" s="88">
        <v>0.72660509998160161</v>
      </c>
      <c r="AM184" s="88">
        <v>0.67359953272213557</v>
      </c>
      <c r="AN184" s="88">
        <v>0.62305570156245682</v>
      </c>
      <c r="AO184" s="88">
        <v>0.57884246864778921</v>
      </c>
      <c r="AP184" s="88">
        <v>0.54209764867791643</v>
      </c>
      <c r="AQ184" s="88">
        <v>0.46177440011431092</v>
      </c>
      <c r="AR184" s="88">
        <v>0.43356348325682226</v>
      </c>
      <c r="AS184" s="88">
        <v>0.40927782118452427</v>
      </c>
      <c r="AT184" s="88">
        <v>0.33878607304047403</v>
      </c>
      <c r="AU184" s="88">
        <v>0.3209358948868708</v>
      </c>
      <c r="AV184" s="88">
        <v>0.26017723870298537</v>
      </c>
      <c r="AW184" s="88">
        <v>0.24674636474426814</v>
      </c>
      <c r="AX184" s="88">
        <v>0.19896426108392587</v>
      </c>
      <c r="AY184" s="88">
        <v>0.15423269568685641</v>
      </c>
      <c r="AZ184" s="88">
        <v>0.11612825561419214</v>
      </c>
    </row>
    <row r="185" spans="1:52" ht="12" customHeight="1" x14ac:dyDescent="0.45">
      <c r="A185" s="87" t="s">
        <v>59</v>
      </c>
      <c r="B185" s="88">
        <v>2.227179210700915E-2</v>
      </c>
      <c r="C185" s="88">
        <v>0</v>
      </c>
      <c r="D185" s="88">
        <v>0</v>
      </c>
      <c r="E185" s="88">
        <v>9.3759754601226056E-2</v>
      </c>
      <c r="F185" s="88">
        <v>0.11659705521472512</v>
      </c>
      <c r="G185" s="88">
        <v>1.6704988942999505E-2</v>
      </c>
      <c r="H185" s="88">
        <v>0</v>
      </c>
      <c r="I185" s="88">
        <v>4.6567484662576632E-2</v>
      </c>
      <c r="J185" s="88">
        <v>0</v>
      </c>
      <c r="K185" s="88">
        <v>0.27222786377709035</v>
      </c>
      <c r="L185" s="88">
        <v>0.14497830013091748</v>
      </c>
      <c r="M185" s="88">
        <v>0.49170933752494705</v>
      </c>
      <c r="N185" s="88">
        <v>0.2004832567373967</v>
      </c>
      <c r="O185" s="88">
        <v>0.23621776086780905</v>
      </c>
      <c r="P185" s="88">
        <v>4.739478006951652E-3</v>
      </c>
      <c r="Q185" s="88">
        <v>1.1849502459924667E-2</v>
      </c>
      <c r="R185" s="88">
        <v>1.0676379128158886E-2</v>
      </c>
      <c r="S185" s="88">
        <v>1.030758003093557E-2</v>
      </c>
      <c r="T185" s="88">
        <v>1.0462030093566374E-2</v>
      </c>
      <c r="U185" s="88">
        <v>1.0428903541492656E-2</v>
      </c>
      <c r="V185" s="88">
        <v>1.0573794386926079E-2</v>
      </c>
      <c r="W185" s="88">
        <v>1.0844235218202686E-2</v>
      </c>
      <c r="X185" s="88">
        <v>1.1035523332034914E-2</v>
      </c>
      <c r="Y185" s="88">
        <v>1.1426477451757698E-2</v>
      </c>
      <c r="Z185" s="88">
        <v>1.1599759970587462E-2</v>
      </c>
      <c r="AA185" s="88">
        <v>1.1955906095321338E-2</v>
      </c>
      <c r="AB185" s="88">
        <v>1.2279483844719155E-2</v>
      </c>
      <c r="AC185" s="88">
        <v>1.2621905713944255E-2</v>
      </c>
      <c r="AD185" s="88">
        <v>1.2879965228718919E-2</v>
      </c>
      <c r="AE185" s="88">
        <v>1.3369569113385495E-2</v>
      </c>
      <c r="AF185" s="88">
        <v>1.3319354120695117E-2</v>
      </c>
      <c r="AG185" s="88">
        <v>1.3520795856132573E-2</v>
      </c>
      <c r="AH185" s="88">
        <v>1.3760962992210531E-2</v>
      </c>
      <c r="AI185" s="88">
        <v>1.2223018837995765E-2</v>
      </c>
      <c r="AJ185" s="88">
        <v>1.266703502204255E-2</v>
      </c>
      <c r="AK185" s="88">
        <v>1.3153399240900981E-2</v>
      </c>
      <c r="AL185" s="88">
        <v>1.3230296847506526E-2</v>
      </c>
      <c r="AM185" s="88">
        <v>1.3359041800999141E-2</v>
      </c>
      <c r="AN185" s="88">
        <v>1.3540210763309036E-2</v>
      </c>
      <c r="AO185" s="88">
        <v>1.3752725970699514E-2</v>
      </c>
      <c r="AP185" s="88">
        <v>1.3966468826344813E-2</v>
      </c>
      <c r="AQ185" s="88">
        <v>1.4178171161128282E-2</v>
      </c>
      <c r="AR185" s="88">
        <v>1.4248579190535677E-2</v>
      </c>
      <c r="AS185" s="88">
        <v>1.4335259022838399E-2</v>
      </c>
      <c r="AT185" s="88">
        <v>1.4523336720314507E-2</v>
      </c>
      <c r="AU185" s="88">
        <v>1.4872212914050687E-2</v>
      </c>
      <c r="AV185" s="88">
        <v>1.4997590592414487E-2</v>
      </c>
      <c r="AW185" s="88">
        <v>1.5261858596140968E-2</v>
      </c>
      <c r="AX185" s="88">
        <v>1.5333138536433508E-2</v>
      </c>
      <c r="AY185" s="88">
        <v>1.539331176376043E-2</v>
      </c>
      <c r="AZ185" s="88">
        <v>1.3735893848599775E-2</v>
      </c>
    </row>
    <row r="186" spans="1:52" ht="12" customHeight="1" x14ac:dyDescent="0.45">
      <c r="A186" s="87" t="s">
        <v>35</v>
      </c>
      <c r="B186" s="88">
        <v>73.323320536598956</v>
      </c>
      <c r="C186" s="88">
        <v>71.60521487407398</v>
      </c>
      <c r="D186" s="88">
        <v>75.355239802111299</v>
      </c>
      <c r="E186" s="88">
        <v>78.444925786411034</v>
      </c>
      <c r="F186" s="88">
        <v>79.480426248422731</v>
      </c>
      <c r="G186" s="88">
        <v>85.578226040657768</v>
      </c>
      <c r="H186" s="88">
        <v>102.63421365962432</v>
      </c>
      <c r="I186" s="88">
        <v>140.76700615593927</v>
      </c>
      <c r="J186" s="88">
        <v>145.28991456543429</v>
      </c>
      <c r="K186" s="88">
        <v>191.19887971835368</v>
      </c>
      <c r="L186" s="88">
        <v>147.77594081274304</v>
      </c>
      <c r="M186" s="88">
        <v>138.91894695364542</v>
      </c>
      <c r="N186" s="88">
        <v>172.79775120596642</v>
      </c>
      <c r="O186" s="88">
        <v>173.30807923374164</v>
      </c>
      <c r="P186" s="88">
        <v>143.09028794021992</v>
      </c>
      <c r="Q186" s="88">
        <v>148.30418853713422</v>
      </c>
      <c r="R186" s="88">
        <v>150.80053012991013</v>
      </c>
      <c r="S186" s="88">
        <v>151.61317224013487</v>
      </c>
      <c r="T186" s="88">
        <v>153.99901471823563</v>
      </c>
      <c r="U186" s="88">
        <v>156.63364458385158</v>
      </c>
      <c r="V186" s="88">
        <v>159.67674516980773</v>
      </c>
      <c r="W186" s="88">
        <v>163.58035382873649</v>
      </c>
      <c r="X186" s="88">
        <v>168.95762475437985</v>
      </c>
      <c r="Y186" s="88">
        <v>176.99234847482944</v>
      </c>
      <c r="Z186" s="88">
        <v>181.06127651579183</v>
      </c>
      <c r="AA186" s="88">
        <v>183.27751611366767</v>
      </c>
      <c r="AB186" s="88">
        <v>186.48782927899384</v>
      </c>
      <c r="AC186" s="88">
        <v>190.06020090437886</v>
      </c>
      <c r="AD186" s="88">
        <v>194.79162352177801</v>
      </c>
      <c r="AE186" s="88">
        <v>203.85781088117565</v>
      </c>
      <c r="AF186" s="88">
        <v>207.46343732934028</v>
      </c>
      <c r="AG186" s="88">
        <v>207.6710773920924</v>
      </c>
      <c r="AH186" s="88">
        <v>213.92466822708974</v>
      </c>
      <c r="AI186" s="88">
        <v>219.08338473012464</v>
      </c>
      <c r="AJ186" s="88">
        <v>226.09700573333907</v>
      </c>
      <c r="AK186" s="88">
        <v>233.72504078288165</v>
      </c>
      <c r="AL186" s="88">
        <v>236.46756712143659</v>
      </c>
      <c r="AM186" s="88">
        <v>242.20809200045323</v>
      </c>
      <c r="AN186" s="88">
        <v>249.15390195807805</v>
      </c>
      <c r="AO186" s="88">
        <v>256.59983585126162</v>
      </c>
      <c r="AP186" s="88">
        <v>264.54637971637641</v>
      </c>
      <c r="AQ186" s="88">
        <v>272.85244177686621</v>
      </c>
      <c r="AR186" s="88">
        <v>282.05405667847299</v>
      </c>
      <c r="AS186" s="88">
        <v>296.22817759125758</v>
      </c>
      <c r="AT186" s="88">
        <v>306.88696598689461</v>
      </c>
      <c r="AU186" s="88">
        <v>312.78347799921477</v>
      </c>
      <c r="AV186" s="88">
        <v>324.66298112308993</v>
      </c>
      <c r="AW186" s="88">
        <v>341.52641596298946</v>
      </c>
      <c r="AX186" s="88">
        <v>353.48003146871133</v>
      </c>
      <c r="AY186" s="88">
        <v>386.85490563440334</v>
      </c>
      <c r="AZ186" s="88">
        <v>402.55528297445647</v>
      </c>
    </row>
    <row r="187" spans="1:52" ht="12" customHeight="1" x14ac:dyDescent="0.45">
      <c r="A187" s="87" t="s">
        <v>36</v>
      </c>
      <c r="B187" s="88">
        <v>0</v>
      </c>
      <c r="C187" s="88">
        <v>0</v>
      </c>
      <c r="D187" s="88">
        <v>0</v>
      </c>
      <c r="E187" s="88">
        <v>0</v>
      </c>
      <c r="F187" s="88">
        <v>0</v>
      </c>
      <c r="G187" s="88">
        <v>0</v>
      </c>
      <c r="H187" s="88">
        <v>0</v>
      </c>
      <c r="I187" s="88">
        <v>0</v>
      </c>
      <c r="J187" s="88">
        <v>0</v>
      </c>
      <c r="K187" s="88">
        <v>0</v>
      </c>
      <c r="L187" s="88">
        <v>0</v>
      </c>
      <c r="M187" s="88">
        <v>0</v>
      </c>
      <c r="N187" s="88">
        <v>0</v>
      </c>
      <c r="O187" s="88">
        <v>0</v>
      </c>
      <c r="P187" s="88">
        <v>0</v>
      </c>
      <c r="Q187" s="88">
        <v>0</v>
      </c>
      <c r="R187" s="88">
        <v>2.4932413872651633E-3</v>
      </c>
      <c r="S187" s="88">
        <v>8.2423511953451691E-3</v>
      </c>
      <c r="T187" s="88">
        <v>3.2800437659688757E-2</v>
      </c>
      <c r="U187" s="88">
        <v>6.5115290439372531E-2</v>
      </c>
      <c r="V187" s="88">
        <v>0.10294689589094472</v>
      </c>
      <c r="W187" s="88">
        <v>0.17750230999991509</v>
      </c>
      <c r="X187" s="88">
        <v>0.25472257447219088</v>
      </c>
      <c r="Y187" s="88">
        <v>0.40039239093666495</v>
      </c>
      <c r="Z187" s="88">
        <v>0.52146398415069173</v>
      </c>
      <c r="AA187" s="88">
        <v>0.67217024690979255</v>
      </c>
      <c r="AB187" s="88">
        <v>0.9289021068072536</v>
      </c>
      <c r="AC187" s="88">
        <v>1.4145638156698848</v>
      </c>
      <c r="AD187" s="88">
        <v>1.5970264618551826</v>
      </c>
      <c r="AE187" s="88">
        <v>2.3667523254298497</v>
      </c>
      <c r="AF187" s="88">
        <v>2.7982532891224325</v>
      </c>
      <c r="AG187" s="88">
        <v>3.1148258388424077</v>
      </c>
      <c r="AH187" s="88">
        <v>3.5246917640346007</v>
      </c>
      <c r="AI187" s="88">
        <v>4.4714104039928264</v>
      </c>
      <c r="AJ187" s="88">
        <v>5.1149664391761753</v>
      </c>
      <c r="AK187" s="88">
        <v>5.8243423039916049</v>
      </c>
      <c r="AL187" s="88">
        <v>5.9132458261295096</v>
      </c>
      <c r="AM187" s="88">
        <v>6.0166553348805412</v>
      </c>
      <c r="AN187" s="88">
        <v>6.2207630995870602</v>
      </c>
      <c r="AO187" s="88">
        <v>6.4477203723955281</v>
      </c>
      <c r="AP187" s="88">
        <v>6.6738259457227018</v>
      </c>
      <c r="AQ187" s="88">
        <v>6.8971742075297682</v>
      </c>
      <c r="AR187" s="88">
        <v>7.0536804338457566</v>
      </c>
      <c r="AS187" s="88">
        <v>7.3140862161533251</v>
      </c>
      <c r="AT187" s="88">
        <v>7.5516430533877763</v>
      </c>
      <c r="AU187" s="88">
        <v>7.9493130303157491</v>
      </c>
      <c r="AV187" s="88">
        <v>8.4076439973611379</v>
      </c>
      <c r="AW187" s="88">
        <v>8.4154337093452352</v>
      </c>
      <c r="AX187" s="88">
        <v>8.6910772149270006</v>
      </c>
      <c r="AY187" s="88">
        <v>8.342123319956654</v>
      </c>
      <c r="AZ187" s="88">
        <v>8.418436669301089</v>
      </c>
    </row>
    <row r="188" spans="1:52" ht="12" customHeight="1" x14ac:dyDescent="0.45">
      <c r="A188" s="84" t="s">
        <v>191</v>
      </c>
      <c r="B188" s="85">
        <v>248.35865598440844</v>
      </c>
      <c r="C188" s="85">
        <v>225.99092728838284</v>
      </c>
      <c r="D188" s="85">
        <v>229.84090276503287</v>
      </c>
      <c r="E188" s="85">
        <v>184.42154509543417</v>
      </c>
      <c r="F188" s="85">
        <v>224.0616400267761</v>
      </c>
      <c r="G188" s="85">
        <v>238.9697020905877</v>
      </c>
      <c r="H188" s="85">
        <v>235.48571068157378</v>
      </c>
      <c r="I188" s="85">
        <v>189.53562547791438</v>
      </c>
      <c r="J188" s="85">
        <v>209.56562375763863</v>
      </c>
      <c r="K188" s="85">
        <v>178.08928186629504</v>
      </c>
      <c r="L188" s="85">
        <v>211.56656587620597</v>
      </c>
      <c r="M188" s="85">
        <v>201.08804279457661</v>
      </c>
      <c r="N188" s="85">
        <v>194.14017527226039</v>
      </c>
      <c r="O188" s="85">
        <v>142.64798408906708</v>
      </c>
      <c r="P188" s="85">
        <v>161.20443568069246</v>
      </c>
      <c r="Q188" s="85">
        <v>162.84306391833215</v>
      </c>
      <c r="R188" s="85">
        <v>161.37093943806298</v>
      </c>
      <c r="S188" s="85">
        <v>164.65879612715702</v>
      </c>
      <c r="T188" s="85">
        <v>166.31201828022833</v>
      </c>
      <c r="U188" s="85">
        <v>167.05500569796138</v>
      </c>
      <c r="V188" s="85">
        <v>168.59695595718293</v>
      </c>
      <c r="W188" s="85">
        <v>169.21057690742828</v>
      </c>
      <c r="X188" s="85">
        <v>170.5085632973057</v>
      </c>
      <c r="Y188" s="85">
        <v>170.74156857803646</v>
      </c>
      <c r="Z188" s="85">
        <v>170.92745856380236</v>
      </c>
      <c r="AA188" s="85">
        <v>171.74373149893694</v>
      </c>
      <c r="AB188" s="85">
        <v>172.87859975228838</v>
      </c>
      <c r="AC188" s="85">
        <v>173.44922814506796</v>
      </c>
      <c r="AD188" s="85">
        <v>175.24621194361006</v>
      </c>
      <c r="AE188" s="85">
        <v>176.12804170675105</v>
      </c>
      <c r="AF188" s="85">
        <v>177.35581858760236</v>
      </c>
      <c r="AG188" s="85">
        <v>178.5617127064645</v>
      </c>
      <c r="AH188" s="85">
        <v>180.76103064656513</v>
      </c>
      <c r="AI188" s="85">
        <v>183.5057739781667</v>
      </c>
      <c r="AJ188" s="85">
        <v>185.71398381042687</v>
      </c>
      <c r="AK188" s="85">
        <v>188.03757329092809</v>
      </c>
      <c r="AL188" s="85">
        <v>190.07099382807954</v>
      </c>
      <c r="AM188" s="85">
        <v>192.25489961340574</v>
      </c>
      <c r="AN188" s="85">
        <v>194.63857984391834</v>
      </c>
      <c r="AO188" s="85">
        <v>196.22626129858614</v>
      </c>
      <c r="AP188" s="85">
        <v>197.8070304130259</v>
      </c>
      <c r="AQ188" s="85">
        <v>200.64053589589793</v>
      </c>
      <c r="AR188" s="85">
        <v>203.35610599246368</v>
      </c>
      <c r="AS188" s="85">
        <v>205.44453023033765</v>
      </c>
      <c r="AT188" s="85">
        <v>208.40228647025853</v>
      </c>
      <c r="AU188" s="85">
        <v>211.60245139152207</v>
      </c>
      <c r="AV188" s="85">
        <v>215.72825240677111</v>
      </c>
      <c r="AW188" s="85">
        <v>220.43388041490965</v>
      </c>
      <c r="AX188" s="85">
        <v>223.30230489270318</v>
      </c>
      <c r="AY188" s="85">
        <v>225.18579098847985</v>
      </c>
      <c r="AZ188" s="85">
        <v>228.25638455380866</v>
      </c>
    </row>
    <row r="189" spans="1:52" ht="12" customHeight="1" x14ac:dyDescent="0.45">
      <c r="A189" s="189" t="s">
        <v>192</v>
      </c>
      <c r="B189" s="190">
        <v>1937.4493016888111</v>
      </c>
      <c r="C189" s="190">
        <v>1899.5467401983021</v>
      </c>
      <c r="D189" s="190">
        <v>1805.8703513310072</v>
      </c>
      <c r="E189" s="190">
        <v>1858.4477396780553</v>
      </c>
      <c r="F189" s="190">
        <v>1776.4881070510557</v>
      </c>
      <c r="G189" s="190">
        <v>1770.4798039089053</v>
      </c>
      <c r="H189" s="190">
        <v>1646.4774177526531</v>
      </c>
      <c r="I189" s="190">
        <v>1741.998900525977</v>
      </c>
      <c r="J189" s="190">
        <v>1506.3337878873349</v>
      </c>
      <c r="K189" s="190">
        <v>1482.224875421045</v>
      </c>
      <c r="L189" s="190">
        <v>1426.0747245559282</v>
      </c>
      <c r="M189" s="190">
        <v>1398.7835937189798</v>
      </c>
      <c r="N189" s="190">
        <v>1383.3477905017812</v>
      </c>
      <c r="O189" s="190">
        <v>1345.3044476327912</v>
      </c>
      <c r="P189" s="190">
        <v>1391.8751302533735</v>
      </c>
      <c r="Q189" s="190">
        <v>1341.497742748985</v>
      </c>
      <c r="R189" s="190">
        <v>1349.9454418242622</v>
      </c>
      <c r="S189" s="190">
        <v>1364.4692393467494</v>
      </c>
      <c r="T189" s="190">
        <v>1383.3829115314202</v>
      </c>
      <c r="U189" s="190">
        <v>1388.4792268245264</v>
      </c>
      <c r="V189" s="190">
        <v>1395.4591697883645</v>
      </c>
      <c r="W189" s="190">
        <v>1406.9231307144976</v>
      </c>
      <c r="X189" s="190">
        <v>1420.9821205239939</v>
      </c>
      <c r="Y189" s="190">
        <v>1424.4002809039832</v>
      </c>
      <c r="Z189" s="190">
        <v>1428.0618534127536</v>
      </c>
      <c r="AA189" s="190">
        <v>1438.3200778703547</v>
      </c>
      <c r="AB189" s="190">
        <v>1450.8405168953484</v>
      </c>
      <c r="AC189" s="190">
        <v>1459.3787054101924</v>
      </c>
      <c r="AD189" s="190">
        <v>1474.2905552668956</v>
      </c>
      <c r="AE189" s="190">
        <v>1484.641899990246</v>
      </c>
      <c r="AF189" s="190">
        <v>1496.4288870624223</v>
      </c>
      <c r="AG189" s="190">
        <v>1504.1851919899852</v>
      </c>
      <c r="AH189" s="190">
        <v>1518.6047591314843</v>
      </c>
      <c r="AI189" s="190">
        <v>1527.8352995047528</v>
      </c>
      <c r="AJ189" s="190">
        <v>1533.3094012724496</v>
      </c>
      <c r="AK189" s="190">
        <v>1540.1870416995305</v>
      </c>
      <c r="AL189" s="190">
        <v>1554.8796882481977</v>
      </c>
      <c r="AM189" s="190">
        <v>1569.0160121938266</v>
      </c>
      <c r="AN189" s="190">
        <v>1582.5742849921542</v>
      </c>
      <c r="AO189" s="190">
        <v>1594.9872245361951</v>
      </c>
      <c r="AP189" s="190">
        <v>1607.2643199380816</v>
      </c>
      <c r="AQ189" s="190">
        <v>1621.9707051205899</v>
      </c>
      <c r="AR189" s="190">
        <v>1638.1222664483034</v>
      </c>
      <c r="AS189" s="190">
        <v>1648.1933703963011</v>
      </c>
      <c r="AT189" s="190">
        <v>1662.5610725772126</v>
      </c>
      <c r="AU189" s="190">
        <v>1676.8816885422423</v>
      </c>
      <c r="AV189" s="190">
        <v>1692.5105902472042</v>
      </c>
      <c r="AW189" s="190">
        <v>1705.7657094479669</v>
      </c>
      <c r="AX189" s="190">
        <v>1721.4879066086405</v>
      </c>
      <c r="AY189" s="190">
        <v>1735.0360248907912</v>
      </c>
      <c r="AZ189" s="190">
        <v>1751.8747077685678</v>
      </c>
    </row>
    <row r="190" spans="1:52" ht="12" customHeight="1" x14ac:dyDescent="0.45">
      <c r="A190" s="203" t="s">
        <v>174</v>
      </c>
      <c r="B190" s="204">
        <v>716.16421706875258</v>
      </c>
      <c r="C190" s="204">
        <v>826.34719070470214</v>
      </c>
      <c r="D190" s="204">
        <v>852.44139810030833</v>
      </c>
      <c r="E190" s="204">
        <v>906.81089222103321</v>
      </c>
      <c r="F190" s="204">
        <v>822.41775147026942</v>
      </c>
      <c r="G190" s="204">
        <v>830.11388197537769</v>
      </c>
      <c r="H190" s="204">
        <v>819.26789815916447</v>
      </c>
      <c r="I190" s="204">
        <v>812.19451724753287</v>
      </c>
      <c r="J190" s="204">
        <v>803.1875694188617</v>
      </c>
      <c r="K190" s="204">
        <v>848.81286093735139</v>
      </c>
      <c r="L190" s="204">
        <v>750.39145402002828</v>
      </c>
      <c r="M190" s="204">
        <v>730.25849297366608</v>
      </c>
      <c r="N190" s="204">
        <v>726.16677396474745</v>
      </c>
      <c r="O190" s="204">
        <v>749.37442254536086</v>
      </c>
      <c r="P190" s="204">
        <v>736.02608722765626</v>
      </c>
      <c r="Q190" s="204">
        <v>753.35161203020868</v>
      </c>
      <c r="R190" s="204">
        <v>752.2667865155579</v>
      </c>
      <c r="S190" s="204">
        <v>762.27587373993288</v>
      </c>
      <c r="T190" s="204">
        <v>768.50271001301473</v>
      </c>
      <c r="U190" s="204">
        <v>769.42666019145679</v>
      </c>
      <c r="V190" s="204">
        <v>776.03761851511058</v>
      </c>
      <c r="W190" s="204">
        <v>776.12110999943661</v>
      </c>
      <c r="X190" s="204">
        <v>776.99796374593745</v>
      </c>
      <c r="Y190" s="204">
        <v>774.06088676938055</v>
      </c>
      <c r="Z190" s="204">
        <v>774.52376138660463</v>
      </c>
      <c r="AA190" s="204">
        <v>774.64390001753895</v>
      </c>
      <c r="AB190" s="204">
        <v>779.08953616126701</v>
      </c>
      <c r="AC190" s="204">
        <v>782.68180332158158</v>
      </c>
      <c r="AD190" s="204">
        <v>784.64499563942604</v>
      </c>
      <c r="AE190" s="204">
        <v>785.50790292808438</v>
      </c>
      <c r="AF190" s="204">
        <v>790.58162763855853</v>
      </c>
      <c r="AG190" s="204">
        <v>794.06692283762072</v>
      </c>
      <c r="AH190" s="204">
        <v>797.88301663830384</v>
      </c>
      <c r="AI190" s="204">
        <v>800.62826869486003</v>
      </c>
      <c r="AJ190" s="204">
        <v>802.9493000346373</v>
      </c>
      <c r="AK190" s="204">
        <v>806.76879019430271</v>
      </c>
      <c r="AL190" s="204">
        <v>814.11233664800875</v>
      </c>
      <c r="AM190" s="204">
        <v>821.13940460200649</v>
      </c>
      <c r="AN190" s="204">
        <v>828.77732559727065</v>
      </c>
      <c r="AO190" s="204">
        <v>836.44965756426518</v>
      </c>
      <c r="AP190" s="204">
        <v>843.78229640271843</v>
      </c>
      <c r="AQ190" s="204">
        <v>848.29350608877348</v>
      </c>
      <c r="AR190" s="204">
        <v>851.81464157746302</v>
      </c>
      <c r="AS190" s="204">
        <v>854.78657188951297</v>
      </c>
      <c r="AT190" s="204">
        <v>862.89028027582663</v>
      </c>
      <c r="AU190" s="204">
        <v>869.81343417454218</v>
      </c>
      <c r="AV190" s="204">
        <v>878.5251310462495</v>
      </c>
      <c r="AW190" s="204">
        <v>887.92323940959295</v>
      </c>
      <c r="AX190" s="204">
        <v>893.6243328652904</v>
      </c>
      <c r="AY190" s="204">
        <v>898.75102149322834</v>
      </c>
      <c r="AZ190" s="204">
        <v>908.84600990211607</v>
      </c>
    </row>
    <row r="191" spans="1:52" ht="12" customHeight="1" x14ac:dyDescent="0.45">
      <c r="A191" s="69" t="s">
        <v>47</v>
      </c>
      <c r="B191" s="70">
        <v>7.8938613781033764</v>
      </c>
      <c r="C191" s="70">
        <v>9.1132825477475841</v>
      </c>
      <c r="D191" s="70">
        <v>9.4080337824358935</v>
      </c>
      <c r="E191" s="70">
        <v>9.9979024844449906</v>
      </c>
      <c r="F191" s="70">
        <v>9.0631132870912463</v>
      </c>
      <c r="G191" s="70">
        <v>9.1686129883333276</v>
      </c>
      <c r="H191" s="70">
        <v>9.0596364457212051</v>
      </c>
      <c r="I191" s="70">
        <v>8.9862123067627859</v>
      </c>
      <c r="J191" s="70">
        <v>8.9171718401719708</v>
      </c>
      <c r="K191" s="70">
        <v>9.4349938585026241</v>
      </c>
      <c r="L191" s="70">
        <v>8.3661768998270762</v>
      </c>
      <c r="M191" s="70">
        <v>8.1493671148018709</v>
      </c>
      <c r="N191" s="70">
        <v>8.0842491027632235</v>
      </c>
      <c r="O191" s="70">
        <v>8.3443037075811883</v>
      </c>
      <c r="P191" s="70">
        <v>8.1901463555099152</v>
      </c>
      <c r="Q191" s="70">
        <v>8.3888588184894726</v>
      </c>
      <c r="R191" s="70">
        <v>6.8275656357788854</v>
      </c>
      <c r="S191" s="70">
        <v>5.5673453818640199</v>
      </c>
      <c r="T191" s="70">
        <v>4.4703666184872723</v>
      </c>
      <c r="U191" s="70">
        <v>3.5422732213692818</v>
      </c>
      <c r="V191" s="70">
        <v>6.0479120164058902</v>
      </c>
      <c r="W191" s="70">
        <v>5.4425699607014622</v>
      </c>
      <c r="X191" s="70">
        <v>4.5232168451468144</v>
      </c>
      <c r="Y191" s="70">
        <v>4.1456003575874387</v>
      </c>
      <c r="Z191" s="70">
        <v>5.2959869589121764</v>
      </c>
      <c r="AA191" s="70">
        <v>4.3208500022984229</v>
      </c>
      <c r="AB191" s="70">
        <v>4.6074175562210584</v>
      </c>
      <c r="AC191" s="70">
        <v>3.9501270798230856</v>
      </c>
      <c r="AD191" s="70">
        <v>4.6347977999257797</v>
      </c>
      <c r="AE191" s="70">
        <v>4.5828822440754831</v>
      </c>
      <c r="AF191" s="70">
        <v>4.5692102805413226</v>
      </c>
      <c r="AG191" s="70">
        <v>4.824492304151466</v>
      </c>
      <c r="AH191" s="70">
        <v>4.9933762150387881</v>
      </c>
      <c r="AI191" s="70">
        <v>5.3977915700460386</v>
      </c>
      <c r="AJ191" s="70">
        <v>5.8389359767392657</v>
      </c>
      <c r="AK191" s="70">
        <v>5.8666960318553629</v>
      </c>
      <c r="AL191" s="70">
        <v>5.9116038314352473</v>
      </c>
      <c r="AM191" s="70">
        <v>5.9235415371333433</v>
      </c>
      <c r="AN191" s="70">
        <v>6.0041918322633592</v>
      </c>
      <c r="AO191" s="70">
        <v>6.0619298513855888</v>
      </c>
      <c r="AP191" s="70">
        <v>6.1194878388890297</v>
      </c>
      <c r="AQ191" s="70">
        <v>6.149766113473575</v>
      </c>
      <c r="AR191" s="70">
        <v>6.2106179640454755</v>
      </c>
      <c r="AS191" s="70">
        <v>6.3062252260483911</v>
      </c>
      <c r="AT191" s="70">
        <v>6.3883033373419211</v>
      </c>
      <c r="AU191" s="70">
        <v>6.4228145762228355</v>
      </c>
      <c r="AV191" s="70">
        <v>6.4844221902063675</v>
      </c>
      <c r="AW191" s="70">
        <v>6.5485568236142173</v>
      </c>
      <c r="AX191" s="70">
        <v>6.6557508537924033</v>
      </c>
      <c r="AY191" s="70">
        <v>6.7031480385667424</v>
      </c>
      <c r="AZ191" s="70">
        <v>6.7420079385443792</v>
      </c>
    </row>
    <row r="192" spans="1:52" ht="12" customHeight="1" x14ac:dyDescent="0.45">
      <c r="A192" s="71" t="s">
        <v>48</v>
      </c>
      <c r="B192" s="72">
        <v>22.102811858689456</v>
      </c>
      <c r="C192" s="72">
        <v>25.517191133693235</v>
      </c>
      <c r="D192" s="72">
        <v>26.3424945908205</v>
      </c>
      <c r="E192" s="72">
        <v>27.994126956445974</v>
      </c>
      <c r="F192" s="72">
        <v>25.376717203855495</v>
      </c>
      <c r="G192" s="72">
        <v>25.672116367333317</v>
      </c>
      <c r="H192" s="72">
        <v>25.366982048019374</v>
      </c>
      <c r="I192" s="72">
        <v>25.199668454973331</v>
      </c>
      <c r="J192" s="72">
        <v>24.968081152481513</v>
      </c>
      <c r="K192" s="72">
        <v>26.417982803807355</v>
      </c>
      <c r="L192" s="72">
        <v>23.425295319515804</v>
      </c>
      <c r="M192" s="72">
        <v>22.818227921445242</v>
      </c>
      <c r="N192" s="72">
        <v>22.635897487737022</v>
      </c>
      <c r="O192" s="72">
        <v>23.364050381227337</v>
      </c>
      <c r="P192" s="72">
        <v>22.932409795427759</v>
      </c>
      <c r="Q192" s="72">
        <v>23.488804691770525</v>
      </c>
      <c r="R192" s="72">
        <v>23.528648190328408</v>
      </c>
      <c r="S192" s="72">
        <v>23.893460188720546</v>
      </c>
      <c r="T192" s="72">
        <v>24.182603220542052</v>
      </c>
      <c r="U192" s="72">
        <v>24.319262918067867</v>
      </c>
      <c r="V192" s="72">
        <v>24.476059757796147</v>
      </c>
      <c r="W192" s="72">
        <v>24.483363213994437</v>
      </c>
      <c r="X192" s="72">
        <v>24.515590016481326</v>
      </c>
      <c r="Y192" s="72">
        <v>24.430779464522242</v>
      </c>
      <c r="Z192" s="72">
        <v>24.432472569044961</v>
      </c>
      <c r="AA192" s="72">
        <v>24.461043554008132</v>
      </c>
      <c r="AB192" s="72">
        <v>24.566822499178326</v>
      </c>
      <c r="AC192" s="72">
        <v>24.677954044271317</v>
      </c>
      <c r="AD192" s="72">
        <v>24.626267820450995</v>
      </c>
      <c r="AE192" s="72">
        <v>24.557168051177452</v>
      </c>
      <c r="AF192" s="72">
        <v>24.699790284457528</v>
      </c>
      <c r="AG192" s="72">
        <v>24.786697479299598</v>
      </c>
      <c r="AH192" s="72">
        <v>24.884749413549322</v>
      </c>
      <c r="AI192" s="72">
        <v>24.878118723305477</v>
      </c>
      <c r="AJ192" s="72">
        <v>24.820043550530446</v>
      </c>
      <c r="AK192" s="72">
        <v>24.853045217984675</v>
      </c>
      <c r="AL192" s="72">
        <v>25.056943682492488</v>
      </c>
      <c r="AM192" s="72">
        <v>25.256694609537313</v>
      </c>
      <c r="AN192" s="72">
        <v>25.471239129814421</v>
      </c>
      <c r="AO192" s="72">
        <v>25.671208018672086</v>
      </c>
      <c r="AP192" s="72">
        <v>25.815883650237549</v>
      </c>
      <c r="AQ192" s="72">
        <v>25.755238246606883</v>
      </c>
      <c r="AR192" s="72">
        <v>25.636947985239775</v>
      </c>
      <c r="AS192" s="72">
        <v>25.474953860554777</v>
      </c>
      <c r="AT192" s="72">
        <v>25.642455921772392</v>
      </c>
      <c r="AU192" s="72">
        <v>25.715902140801926</v>
      </c>
      <c r="AV192" s="72">
        <v>25.869289242584202</v>
      </c>
      <c r="AW192" s="72">
        <v>26.042320596280174</v>
      </c>
      <c r="AX192" s="72">
        <v>25.964862067938814</v>
      </c>
      <c r="AY192" s="72">
        <v>25.846234331618291</v>
      </c>
      <c r="AZ192" s="72">
        <v>26.052610642907151</v>
      </c>
    </row>
    <row r="193" spans="1:52" ht="12" customHeight="1" x14ac:dyDescent="0.45">
      <c r="A193" s="73" t="s">
        <v>49</v>
      </c>
      <c r="B193" s="74">
        <v>1.6983683553871305</v>
      </c>
      <c r="C193" s="74">
        <v>2.1953909287905589</v>
      </c>
      <c r="D193" s="74">
        <v>2.2314823525187184</v>
      </c>
      <c r="E193" s="74">
        <v>2.5313921450854928</v>
      </c>
      <c r="F193" s="74">
        <v>3.1305493650320289</v>
      </c>
      <c r="G193" s="74">
        <v>3.2359453846436588</v>
      </c>
      <c r="H193" s="74">
        <v>3.0169935061749427</v>
      </c>
      <c r="I193" s="74">
        <v>3.0921689216136463</v>
      </c>
      <c r="J193" s="74">
        <v>3.2177485468809239</v>
      </c>
      <c r="K193" s="74">
        <v>2.6724819695484792</v>
      </c>
      <c r="L193" s="74">
        <v>2.3199798368489537</v>
      </c>
      <c r="M193" s="74">
        <v>2.7858208341887405</v>
      </c>
      <c r="N193" s="74">
        <v>2.5422612420069015</v>
      </c>
      <c r="O193" s="74">
        <v>2.5760318168542549</v>
      </c>
      <c r="P193" s="74">
        <v>2.6248511278294839</v>
      </c>
      <c r="Q193" s="74">
        <v>2.6649068990370535</v>
      </c>
      <c r="R193" s="74">
        <v>2.6822773431372777</v>
      </c>
      <c r="S193" s="74">
        <v>2.7596476249558171</v>
      </c>
      <c r="T193" s="74">
        <v>2.7754544242866839</v>
      </c>
      <c r="U193" s="74">
        <v>2.7595213034059909</v>
      </c>
      <c r="V193" s="74">
        <v>2.73797472866862</v>
      </c>
      <c r="W193" s="74">
        <v>2.6368594173634077</v>
      </c>
      <c r="X193" s="74">
        <v>2.5412354951986411</v>
      </c>
      <c r="Y193" s="74">
        <v>2.4021109441326032</v>
      </c>
      <c r="Z193" s="74">
        <v>2.3632654485460365</v>
      </c>
      <c r="AA193" s="74">
        <v>2.325600516148949</v>
      </c>
      <c r="AB193" s="74">
        <v>2.302531358234436</v>
      </c>
      <c r="AC193" s="74">
        <v>2.2834894390024356</v>
      </c>
      <c r="AD193" s="74">
        <v>2.1371527037002065</v>
      </c>
      <c r="AE193" s="74">
        <v>1.990170885755365</v>
      </c>
      <c r="AF193" s="74">
        <v>1.9721806659770407</v>
      </c>
      <c r="AG193" s="74">
        <v>1.8909302762840201</v>
      </c>
      <c r="AH193" s="74">
        <v>1.8616631370143846</v>
      </c>
      <c r="AI193" s="74">
        <v>1.7589175679122684</v>
      </c>
      <c r="AJ193" s="74">
        <v>1.6596433918057607</v>
      </c>
      <c r="AK193" s="74">
        <v>1.6057377571791964</v>
      </c>
      <c r="AL193" s="74">
        <v>1.5941465760441405</v>
      </c>
      <c r="AM193" s="74">
        <v>1.5840669582915938</v>
      </c>
      <c r="AN193" s="74">
        <v>1.5688600565261792</v>
      </c>
      <c r="AO193" s="74">
        <v>1.5577450229541969</v>
      </c>
      <c r="AP193" s="74">
        <v>1.5424281840610661</v>
      </c>
      <c r="AQ193" s="74">
        <v>1.4258462945116639</v>
      </c>
      <c r="AR193" s="74">
        <v>1.3236382340553789</v>
      </c>
      <c r="AS193" s="74">
        <v>1.2018260079867955</v>
      </c>
      <c r="AT193" s="74">
        <v>1.1725872173277374</v>
      </c>
      <c r="AU193" s="74">
        <v>1.1426231257025903</v>
      </c>
      <c r="AV193" s="74">
        <v>1.1235157624773899</v>
      </c>
      <c r="AW193" s="74">
        <v>1.1052027253237471</v>
      </c>
      <c r="AX193" s="74">
        <v>1.0307375139652131</v>
      </c>
      <c r="AY193" s="74">
        <v>0.95403984459566427</v>
      </c>
      <c r="AZ193" s="74">
        <v>0.94206247911697472</v>
      </c>
    </row>
    <row r="194" spans="1:52" ht="12" customHeight="1" x14ac:dyDescent="0.45">
      <c r="A194" s="73" t="s">
        <v>50</v>
      </c>
      <c r="B194" s="74">
        <v>6.8045047174922484</v>
      </c>
      <c r="C194" s="74">
        <v>7.8072843257552869</v>
      </c>
      <c r="D194" s="74">
        <v>8.1077752912046055</v>
      </c>
      <c r="E194" s="74">
        <v>8.6538673049116124</v>
      </c>
      <c r="F194" s="74">
        <v>7.9137112221923918</v>
      </c>
      <c r="G194" s="74">
        <v>8.0474948551522356</v>
      </c>
      <c r="H194" s="74">
        <v>7.8624984501886868</v>
      </c>
      <c r="I194" s="74">
        <v>7.8613703277912945</v>
      </c>
      <c r="J194" s="74">
        <v>7.7351818607648912</v>
      </c>
      <c r="K194" s="74">
        <v>7.3548342438119416</v>
      </c>
      <c r="L194" s="74">
        <v>6.5904389724666519</v>
      </c>
      <c r="M194" s="74">
        <v>6.1550361674165606</v>
      </c>
      <c r="N194" s="74">
        <v>6.1987855742188369</v>
      </c>
      <c r="O194" s="74">
        <v>7.3141058040235336</v>
      </c>
      <c r="P194" s="74">
        <v>7.096319804715618</v>
      </c>
      <c r="Q194" s="74">
        <v>7.1581588894172103</v>
      </c>
      <c r="R194" s="74">
        <v>7.2202270357095024</v>
      </c>
      <c r="S194" s="74">
        <v>7.317107419187761</v>
      </c>
      <c r="T194" s="74">
        <v>7.3936334450122567</v>
      </c>
      <c r="U194" s="74">
        <v>7.4158367414128827</v>
      </c>
      <c r="V194" s="74">
        <v>7.428815486564937</v>
      </c>
      <c r="W194" s="74">
        <v>7.3828241498506237</v>
      </c>
      <c r="X194" s="74">
        <v>7.2994586055277981</v>
      </c>
      <c r="Y194" s="74">
        <v>7.1573318351778035</v>
      </c>
      <c r="Z194" s="74">
        <v>7.1181979903551094</v>
      </c>
      <c r="AA194" s="74">
        <v>7.0427226598966941</v>
      </c>
      <c r="AB194" s="74">
        <v>7.0158525318950202</v>
      </c>
      <c r="AC194" s="74">
        <v>6.9872587533430188</v>
      </c>
      <c r="AD194" s="74">
        <v>6.7968780092410856</v>
      </c>
      <c r="AE194" s="74">
        <v>6.5793479324768134</v>
      </c>
      <c r="AF194" s="74">
        <v>6.5550600455444989</v>
      </c>
      <c r="AG194" s="74">
        <v>6.5343526961607727</v>
      </c>
      <c r="AH194" s="74">
        <v>6.458584376271598</v>
      </c>
      <c r="AI194" s="74">
        <v>6.2647044715647464</v>
      </c>
      <c r="AJ194" s="74">
        <v>6.0403290009256958</v>
      </c>
      <c r="AK194" s="74">
        <v>5.9140859557017116</v>
      </c>
      <c r="AL194" s="74">
        <v>5.9286430857795374</v>
      </c>
      <c r="AM194" s="74">
        <v>5.9454287457525563</v>
      </c>
      <c r="AN194" s="74">
        <v>5.9624736021687248</v>
      </c>
      <c r="AO194" s="74">
        <v>5.9667339657990031</v>
      </c>
      <c r="AP194" s="74">
        <v>5.9223211978393939</v>
      </c>
      <c r="AQ194" s="74">
        <v>5.7341782764284526</v>
      </c>
      <c r="AR194" s="74">
        <v>5.5120795865987562</v>
      </c>
      <c r="AS194" s="74">
        <v>5.2714668704817713</v>
      </c>
      <c r="AT194" s="74">
        <v>5.2504051386664612</v>
      </c>
      <c r="AU194" s="74">
        <v>5.1644855149439506</v>
      </c>
      <c r="AV194" s="74">
        <v>5.128105489779311</v>
      </c>
      <c r="AW194" s="74">
        <v>5.0991880706635637</v>
      </c>
      <c r="AX194" s="74">
        <v>4.9483523082720788</v>
      </c>
      <c r="AY194" s="74">
        <v>4.7883982164090595</v>
      </c>
      <c r="AZ194" s="74">
        <v>4.7755662900490776</v>
      </c>
    </row>
    <row r="195" spans="1:52" ht="12" customHeight="1" x14ac:dyDescent="0.45">
      <c r="A195" s="73" t="s">
        <v>34</v>
      </c>
      <c r="B195" s="74">
        <v>0</v>
      </c>
      <c r="C195" s="74">
        <v>0</v>
      </c>
      <c r="D195" s="74">
        <v>0</v>
      </c>
      <c r="E195" s="74">
        <v>0</v>
      </c>
      <c r="F195" s="74">
        <v>0</v>
      </c>
      <c r="G195" s="74">
        <v>0</v>
      </c>
      <c r="H195" s="74">
        <v>0</v>
      </c>
      <c r="I195" s="74">
        <v>0</v>
      </c>
      <c r="J195" s="74">
        <v>0</v>
      </c>
      <c r="K195" s="74">
        <v>0</v>
      </c>
      <c r="L195" s="74">
        <v>1.9663298970529195E-3</v>
      </c>
      <c r="M195" s="74">
        <v>1.5348418252247266E-3</v>
      </c>
      <c r="N195" s="74">
        <v>1.8359248244132953E-3</v>
      </c>
      <c r="O195" s="74">
        <v>2.6888204824717919E-3</v>
      </c>
      <c r="P195" s="74">
        <v>2.9225473871285642E-3</v>
      </c>
      <c r="Q195" s="74">
        <v>3.9490164174804639E-3</v>
      </c>
      <c r="R195" s="74">
        <v>3.6385801553622987E-3</v>
      </c>
      <c r="S195" s="74">
        <v>3.9993830189582937E-3</v>
      </c>
      <c r="T195" s="74">
        <v>4.4694062226506969E-3</v>
      </c>
      <c r="U195" s="74">
        <v>6.0766604012634845E-3</v>
      </c>
      <c r="V195" s="74">
        <v>8.833476677120115E-3</v>
      </c>
      <c r="W195" s="74">
        <v>1.0989412130812148E-2</v>
      </c>
      <c r="X195" s="74">
        <v>1.6426182399750518E-2</v>
      </c>
      <c r="Y195" s="74">
        <v>2.5355665568097277E-2</v>
      </c>
      <c r="Z195" s="74">
        <v>3.2492094657894086E-2</v>
      </c>
      <c r="AA195" s="74">
        <v>4.0582523640337029E-2</v>
      </c>
      <c r="AB195" s="74">
        <v>4.8186998096898415E-2</v>
      </c>
      <c r="AC195" s="74">
        <v>4.9964972485091907E-2</v>
      </c>
      <c r="AD195" s="74">
        <v>5.9110198218545441E-2</v>
      </c>
      <c r="AE195" s="74">
        <v>6.2913139005744481E-2</v>
      </c>
      <c r="AF195" s="74">
        <v>6.4533847635411243E-2</v>
      </c>
      <c r="AG195" s="74">
        <v>6.658008819089356E-2</v>
      </c>
      <c r="AH195" s="74">
        <v>6.8308078308010389E-2</v>
      </c>
      <c r="AI195" s="74">
        <v>8.1234110595238732E-2</v>
      </c>
      <c r="AJ195" s="74">
        <v>8.8780117529960234E-2</v>
      </c>
      <c r="AK195" s="74">
        <v>9.3267301794567187E-2</v>
      </c>
      <c r="AL195" s="74">
        <v>9.4195586872350356E-2</v>
      </c>
      <c r="AM195" s="74">
        <v>9.5291781423568783E-2</v>
      </c>
      <c r="AN195" s="74">
        <v>9.8137227711070724E-2</v>
      </c>
      <c r="AO195" s="74">
        <v>0.10047602892648881</v>
      </c>
      <c r="AP195" s="74">
        <v>0.10198835502978008</v>
      </c>
      <c r="AQ195" s="74">
        <v>0.10317820756138156</v>
      </c>
      <c r="AR195" s="74">
        <v>0.10371599654707313</v>
      </c>
      <c r="AS195" s="74">
        <v>0.10321492495339364</v>
      </c>
      <c r="AT195" s="74">
        <v>0.10262556270332328</v>
      </c>
      <c r="AU195" s="74">
        <v>0.10149556433742384</v>
      </c>
      <c r="AV195" s="74">
        <v>0.1006644315147591</v>
      </c>
      <c r="AW195" s="74">
        <v>0.10136993820958577</v>
      </c>
      <c r="AX195" s="74">
        <v>0.10064998632768868</v>
      </c>
      <c r="AY195" s="74">
        <v>0.10117671896413723</v>
      </c>
      <c r="AZ195" s="74">
        <v>0.10238357675721324</v>
      </c>
    </row>
    <row r="196" spans="1:52" ht="12" customHeight="1" x14ac:dyDescent="0.45">
      <c r="A196" s="75" t="s">
        <v>36</v>
      </c>
      <c r="B196" s="76">
        <v>13.599938785810076</v>
      </c>
      <c r="C196" s="76">
        <v>15.514515879147384</v>
      </c>
      <c r="D196" s="76">
        <v>16.003236947097175</v>
      </c>
      <c r="E196" s="76">
        <v>16.808867506448866</v>
      </c>
      <c r="F196" s="76">
        <v>14.332456616631077</v>
      </c>
      <c r="G196" s="76">
        <v>14.388676127537419</v>
      </c>
      <c r="H196" s="76">
        <v>14.487490091655744</v>
      </c>
      <c r="I196" s="76">
        <v>14.246129205568396</v>
      </c>
      <c r="J196" s="76">
        <v>14.015150744835703</v>
      </c>
      <c r="K196" s="76">
        <v>16.390666590446934</v>
      </c>
      <c r="L196" s="76">
        <v>14.512910180303153</v>
      </c>
      <c r="M196" s="76">
        <v>13.875836078014716</v>
      </c>
      <c r="N196" s="76">
        <v>13.893014746686871</v>
      </c>
      <c r="O196" s="76">
        <v>13.471223939867071</v>
      </c>
      <c r="P196" s="76">
        <v>13.20831631549553</v>
      </c>
      <c r="Q196" s="76">
        <v>13.661789886898777</v>
      </c>
      <c r="R196" s="76">
        <v>13.622505231326263</v>
      </c>
      <c r="S196" s="76">
        <v>13.812705761558007</v>
      </c>
      <c r="T196" s="76">
        <v>14.009045945020464</v>
      </c>
      <c r="U196" s="76">
        <v>14.137828212847722</v>
      </c>
      <c r="V196" s="76">
        <v>14.300436065885467</v>
      </c>
      <c r="W196" s="76">
        <v>14.452690234649598</v>
      </c>
      <c r="X196" s="76">
        <v>14.658469733355147</v>
      </c>
      <c r="Y196" s="76">
        <v>14.845981019643737</v>
      </c>
      <c r="Z196" s="76">
        <v>14.918517035485923</v>
      </c>
      <c r="AA196" s="76">
        <v>15.052137854322153</v>
      </c>
      <c r="AB196" s="76">
        <v>15.200251610951973</v>
      </c>
      <c r="AC196" s="76">
        <v>15.357240879440772</v>
      </c>
      <c r="AD196" s="76">
        <v>15.633126909291159</v>
      </c>
      <c r="AE196" s="76">
        <v>15.924736093939535</v>
      </c>
      <c r="AF196" s="76">
        <v>16.108015725300575</v>
      </c>
      <c r="AG196" s="76">
        <v>16.29483441866391</v>
      </c>
      <c r="AH196" s="76">
        <v>16.496193821955334</v>
      </c>
      <c r="AI196" s="76">
        <v>16.773262573233229</v>
      </c>
      <c r="AJ196" s="76">
        <v>17.031291040269025</v>
      </c>
      <c r="AK196" s="76">
        <v>17.239954203309207</v>
      </c>
      <c r="AL196" s="76">
        <v>17.439958433796459</v>
      </c>
      <c r="AM196" s="76">
        <v>17.631907124069595</v>
      </c>
      <c r="AN196" s="76">
        <v>17.841768243408445</v>
      </c>
      <c r="AO196" s="76">
        <v>18.046253000992394</v>
      </c>
      <c r="AP196" s="76">
        <v>18.249145913307316</v>
      </c>
      <c r="AQ196" s="76">
        <v>18.492035468105389</v>
      </c>
      <c r="AR196" s="76">
        <v>18.697514168038559</v>
      </c>
      <c r="AS196" s="76">
        <v>18.898446057132819</v>
      </c>
      <c r="AT196" s="76">
        <v>19.116838003074871</v>
      </c>
      <c r="AU196" s="76">
        <v>19.30729793581796</v>
      </c>
      <c r="AV196" s="76">
        <v>19.517003558812736</v>
      </c>
      <c r="AW196" s="76">
        <v>19.736559862083276</v>
      </c>
      <c r="AX196" s="76">
        <v>19.885122259373826</v>
      </c>
      <c r="AY196" s="76">
        <v>20.002619551649424</v>
      </c>
      <c r="AZ196" s="76">
        <v>20.232598296983891</v>
      </c>
    </row>
    <row r="197" spans="1:52" ht="12" customHeight="1" x14ac:dyDescent="0.45">
      <c r="A197" s="77" t="s">
        <v>51</v>
      </c>
      <c r="B197" s="78">
        <v>50.250411933130351</v>
      </c>
      <c r="C197" s="78">
        <v>56.954605115062826</v>
      </c>
      <c r="D197" s="78">
        <v>58.451397146863393</v>
      </c>
      <c r="E197" s="78">
        <v>62.386382550236284</v>
      </c>
      <c r="F197" s="78">
        <v>56.829961583061909</v>
      </c>
      <c r="G197" s="78">
        <v>57.118588535756956</v>
      </c>
      <c r="H197" s="78">
        <v>56.57827162991002</v>
      </c>
      <c r="I197" s="78">
        <v>56.86291242741018</v>
      </c>
      <c r="J197" s="78">
        <v>56.596240951087239</v>
      </c>
      <c r="K197" s="78">
        <v>58.864297884600283</v>
      </c>
      <c r="L197" s="78">
        <v>52.397496540785241</v>
      </c>
      <c r="M197" s="78">
        <v>51.946772546384736</v>
      </c>
      <c r="N197" s="78">
        <v>51.714614715565183</v>
      </c>
      <c r="O197" s="78">
        <v>53.272614632094921</v>
      </c>
      <c r="P197" s="78">
        <v>52.344679497619097</v>
      </c>
      <c r="Q197" s="78">
        <v>53.494358864736014</v>
      </c>
      <c r="R197" s="78">
        <v>53.446149929468596</v>
      </c>
      <c r="S197" s="78">
        <v>54.200295470903463</v>
      </c>
      <c r="T197" s="78">
        <v>54.906510936434479</v>
      </c>
      <c r="U197" s="78">
        <v>55.336067707650166</v>
      </c>
      <c r="V197" s="78">
        <v>55.771087498095127</v>
      </c>
      <c r="W197" s="78">
        <v>55.7192563304434</v>
      </c>
      <c r="X197" s="78">
        <v>55.720563863881125</v>
      </c>
      <c r="Y197" s="78">
        <v>55.294600906593018</v>
      </c>
      <c r="Z197" s="78">
        <v>55.223735716347065</v>
      </c>
      <c r="AA197" s="78">
        <v>55.152135296317262</v>
      </c>
      <c r="AB197" s="78">
        <v>55.275409609312433</v>
      </c>
      <c r="AC197" s="78">
        <v>55.440196589998486</v>
      </c>
      <c r="AD197" s="78">
        <v>54.950205896862208</v>
      </c>
      <c r="AE197" s="78">
        <v>54.386216972933298</v>
      </c>
      <c r="AF197" s="78">
        <v>54.640242009791912</v>
      </c>
      <c r="AG197" s="78">
        <v>54.601599254496179</v>
      </c>
      <c r="AH197" s="78">
        <v>54.597932793367562</v>
      </c>
      <c r="AI197" s="78">
        <v>54.245740745115164</v>
      </c>
      <c r="AJ197" s="78">
        <v>53.671335241972592</v>
      </c>
      <c r="AK197" s="78">
        <v>53.462610254570713</v>
      </c>
      <c r="AL197" s="78">
        <v>53.874998593564385</v>
      </c>
      <c r="AM197" s="78">
        <v>54.244394106175065</v>
      </c>
      <c r="AN197" s="78">
        <v>54.618505790807994</v>
      </c>
      <c r="AO197" s="78">
        <v>54.970936809440325</v>
      </c>
      <c r="AP197" s="78">
        <v>55.155505383833862</v>
      </c>
      <c r="AQ197" s="78">
        <v>54.858559178304702</v>
      </c>
      <c r="AR197" s="78">
        <v>54.542142872521033</v>
      </c>
      <c r="AS197" s="78">
        <v>53.986117116429526</v>
      </c>
      <c r="AT197" s="78">
        <v>54.333485346716337</v>
      </c>
      <c r="AU197" s="78">
        <v>54.520941564068139</v>
      </c>
      <c r="AV197" s="78">
        <v>54.909343067487455</v>
      </c>
      <c r="AW197" s="78">
        <v>55.401445157186629</v>
      </c>
      <c r="AX197" s="78">
        <v>55.486018572789547</v>
      </c>
      <c r="AY197" s="78">
        <v>55.636677231376183</v>
      </c>
      <c r="AZ197" s="78">
        <v>56.23346105642441</v>
      </c>
    </row>
    <row r="198" spans="1:52" ht="12" customHeight="1" x14ac:dyDescent="0.45">
      <c r="A198" s="77" t="s">
        <v>52</v>
      </c>
      <c r="B198" s="78">
        <v>8.8740670201679066</v>
      </c>
      <c r="C198" s="78">
        <v>10.059876404853274</v>
      </c>
      <c r="D198" s="78">
        <v>10.331620682049875</v>
      </c>
      <c r="E198" s="78">
        <v>11.026407436737585</v>
      </c>
      <c r="F198" s="78">
        <v>10.044031302907042</v>
      </c>
      <c r="G198" s="78">
        <v>10.107080814054875</v>
      </c>
      <c r="H198" s="78">
        <v>10.008125661345071</v>
      </c>
      <c r="I198" s="78">
        <v>10.093454653550568</v>
      </c>
      <c r="J198" s="78">
        <v>10.013128482506461</v>
      </c>
      <c r="K198" s="78">
        <v>10.453220163107376</v>
      </c>
      <c r="L198" s="78">
        <v>9.2991149598536822</v>
      </c>
      <c r="M198" s="78">
        <v>9.180675779315651</v>
      </c>
      <c r="N198" s="78">
        <v>9.153386200094447</v>
      </c>
      <c r="O198" s="78">
        <v>9.4416367996138533</v>
      </c>
      <c r="P198" s="78">
        <v>9.2719101807830757</v>
      </c>
      <c r="Q198" s="78">
        <v>9.4593643041564732</v>
      </c>
      <c r="R198" s="78">
        <v>9.4415008632284003</v>
      </c>
      <c r="S198" s="78">
        <v>9.5702176002021488</v>
      </c>
      <c r="T198" s="78">
        <v>9.6548549423118875</v>
      </c>
      <c r="U198" s="78">
        <v>9.666743766974573</v>
      </c>
      <c r="V198" s="78">
        <v>9.7214358199428474</v>
      </c>
      <c r="W198" s="78">
        <v>9.6798278636425383</v>
      </c>
      <c r="X198" s="78">
        <v>9.6468517579116213</v>
      </c>
      <c r="Y198" s="78">
        <v>9.505812364089989</v>
      </c>
      <c r="Z198" s="78">
        <v>9.4074010233461838</v>
      </c>
      <c r="AA198" s="78">
        <v>9.3395738467403913</v>
      </c>
      <c r="AB198" s="78">
        <v>9.3787316972232553</v>
      </c>
      <c r="AC198" s="78">
        <v>9.4050637972681841</v>
      </c>
      <c r="AD198" s="78">
        <v>9.3539911847775787</v>
      </c>
      <c r="AE198" s="78">
        <v>9.3044816056835877</v>
      </c>
      <c r="AF198" s="78">
        <v>9.330193391681</v>
      </c>
      <c r="AG198" s="78">
        <v>9.2799900602458347</v>
      </c>
      <c r="AH198" s="78">
        <v>9.2420521717322384</v>
      </c>
      <c r="AI198" s="78">
        <v>9.172932982287815</v>
      </c>
      <c r="AJ198" s="78">
        <v>9.1707836378003798</v>
      </c>
      <c r="AK198" s="78">
        <v>9.1859518013125872</v>
      </c>
      <c r="AL198" s="78">
        <v>9.2533378440189953</v>
      </c>
      <c r="AM198" s="78">
        <v>9.3238694299281875</v>
      </c>
      <c r="AN198" s="78">
        <v>9.3802226432832772</v>
      </c>
      <c r="AO198" s="78">
        <v>9.4397871232844093</v>
      </c>
      <c r="AP198" s="78">
        <v>9.5268667944268088</v>
      </c>
      <c r="AQ198" s="78">
        <v>9.6055282897804712</v>
      </c>
      <c r="AR198" s="78">
        <v>9.6835600911350532</v>
      </c>
      <c r="AS198" s="78">
        <v>9.7485706178833507</v>
      </c>
      <c r="AT198" s="78">
        <v>9.8410427065288868</v>
      </c>
      <c r="AU198" s="78">
        <v>9.9356838379187433</v>
      </c>
      <c r="AV198" s="78">
        <v>10.054132046079333</v>
      </c>
      <c r="AW198" s="78">
        <v>10.180514004720035</v>
      </c>
      <c r="AX198" s="78">
        <v>10.289923690251788</v>
      </c>
      <c r="AY198" s="78">
        <v>10.40307613162328</v>
      </c>
      <c r="AZ198" s="78">
        <v>10.52884357163207</v>
      </c>
    </row>
    <row r="199" spans="1:52" ht="12" customHeight="1" x14ac:dyDescent="0.45">
      <c r="A199" s="79" t="s">
        <v>53</v>
      </c>
      <c r="B199" s="80">
        <v>71.725497160794234</v>
      </c>
      <c r="C199" s="80">
        <v>81.841820760042253</v>
      </c>
      <c r="D199" s="80">
        <v>84.163037785082707</v>
      </c>
      <c r="E199" s="80">
        <v>89.692110791046773</v>
      </c>
      <c r="F199" s="80">
        <v>81.532988434252033</v>
      </c>
      <c r="G199" s="80">
        <v>82.076733100198922</v>
      </c>
      <c r="H199" s="80">
        <v>81.258951960653633</v>
      </c>
      <c r="I199" s="80">
        <v>81.117511130518182</v>
      </c>
      <c r="J199" s="80">
        <v>80.869947962609913</v>
      </c>
      <c r="K199" s="80">
        <v>84.323439009228366</v>
      </c>
      <c r="L199" s="80">
        <v>75.039067196984064</v>
      </c>
      <c r="M199" s="80">
        <v>74.186945497979764</v>
      </c>
      <c r="N199" s="80">
        <v>73.70991450063832</v>
      </c>
      <c r="O199" s="80">
        <v>75.913766348038763</v>
      </c>
      <c r="P199" s="80">
        <v>74.653154961772245</v>
      </c>
      <c r="Q199" s="80">
        <v>76.472510706976038</v>
      </c>
      <c r="R199" s="80">
        <v>76.375096341062658</v>
      </c>
      <c r="S199" s="80">
        <v>77.417389091278153</v>
      </c>
      <c r="T199" s="80">
        <v>78.26069165391759</v>
      </c>
      <c r="U199" s="80">
        <v>78.60537195413572</v>
      </c>
      <c r="V199" s="80">
        <v>79.190281258746694</v>
      </c>
      <c r="W199" s="80">
        <v>79.026552103100585</v>
      </c>
      <c r="X199" s="80">
        <v>78.909556024769572</v>
      </c>
      <c r="Y199" s="80">
        <v>77.993329883146757</v>
      </c>
      <c r="Z199" s="80">
        <v>77.295049953129976</v>
      </c>
      <c r="AA199" s="80">
        <v>76.776862080456567</v>
      </c>
      <c r="AB199" s="80">
        <v>76.974793776803509</v>
      </c>
      <c r="AC199" s="80">
        <v>77.13405818894141</v>
      </c>
      <c r="AD199" s="80">
        <v>76.471865072678639</v>
      </c>
      <c r="AE199" s="80">
        <v>75.766316281044823</v>
      </c>
      <c r="AF199" s="80">
        <v>75.793461503251578</v>
      </c>
      <c r="AG199" s="80">
        <v>74.923607066491499</v>
      </c>
      <c r="AH199" s="80">
        <v>74.13512541868954</v>
      </c>
      <c r="AI199" s="80">
        <v>72.935473093884013</v>
      </c>
      <c r="AJ199" s="80">
        <v>72.569201842677856</v>
      </c>
      <c r="AK199" s="80">
        <v>72.389455957527929</v>
      </c>
      <c r="AL199" s="80">
        <v>72.798003927844249</v>
      </c>
      <c r="AM199" s="80">
        <v>73.264575188354115</v>
      </c>
      <c r="AN199" s="80">
        <v>73.505857368193716</v>
      </c>
      <c r="AO199" s="80">
        <v>73.808787289558992</v>
      </c>
      <c r="AP199" s="80">
        <v>74.409302759371812</v>
      </c>
      <c r="AQ199" s="80">
        <v>74.876728417731997</v>
      </c>
      <c r="AR199" s="80">
        <v>75.348610910911816</v>
      </c>
      <c r="AS199" s="80">
        <v>75.693406301189867</v>
      </c>
      <c r="AT199" s="80">
        <v>76.308180118662094</v>
      </c>
      <c r="AU199" s="80">
        <v>76.968065395325198</v>
      </c>
      <c r="AV199" s="80">
        <v>77.848615042120159</v>
      </c>
      <c r="AW199" s="80">
        <v>78.795069903137346</v>
      </c>
      <c r="AX199" s="80">
        <v>79.574165594594746</v>
      </c>
      <c r="AY199" s="80">
        <v>80.381716558934912</v>
      </c>
      <c r="AZ199" s="80">
        <v>81.313800110947184</v>
      </c>
    </row>
    <row r="200" spans="1:52" ht="12" customHeight="1" x14ac:dyDescent="0.45">
      <c r="A200" s="81" t="s">
        <v>194</v>
      </c>
      <c r="B200" s="82">
        <v>73.384652502296035</v>
      </c>
      <c r="C200" s="82">
        <v>86.797060698986542</v>
      </c>
      <c r="D200" s="82">
        <v>90.035861444707791</v>
      </c>
      <c r="E200" s="82">
        <v>95.225673374951612</v>
      </c>
      <c r="F200" s="82">
        <v>85.83211632101667</v>
      </c>
      <c r="G200" s="82">
        <v>87.05624528046522</v>
      </c>
      <c r="H200" s="82">
        <v>85.671265309626591</v>
      </c>
      <c r="I200" s="82">
        <v>82.927567133546432</v>
      </c>
      <c r="J200" s="82">
        <v>82.075960156490666</v>
      </c>
      <c r="K200" s="82">
        <v>87.466819948774727</v>
      </c>
      <c r="L200" s="82">
        <v>77.244663493280584</v>
      </c>
      <c r="M200" s="82">
        <v>74.474552151502095</v>
      </c>
      <c r="N200" s="82">
        <v>73.448208457406196</v>
      </c>
      <c r="O200" s="82">
        <v>75.648605779306635</v>
      </c>
      <c r="P200" s="82">
        <v>74.4529953572045</v>
      </c>
      <c r="Q200" s="82">
        <v>76.971457273849097</v>
      </c>
      <c r="R200" s="82">
        <v>77.113056134906003</v>
      </c>
      <c r="S200" s="82">
        <v>78.226202857281166</v>
      </c>
      <c r="T200" s="82">
        <v>78.846629003560565</v>
      </c>
      <c r="U200" s="82">
        <v>78.834533719626506</v>
      </c>
      <c r="V200" s="82">
        <v>79.181094872518784</v>
      </c>
      <c r="W200" s="82">
        <v>79.252885648526743</v>
      </c>
      <c r="X200" s="82">
        <v>79.453895330224483</v>
      </c>
      <c r="Y200" s="82">
        <v>79.304698858044333</v>
      </c>
      <c r="Z200" s="82">
        <v>79.271782245782717</v>
      </c>
      <c r="AA200" s="82">
        <v>79.463622613700338</v>
      </c>
      <c r="AB200" s="82">
        <v>79.962696862080207</v>
      </c>
      <c r="AC200" s="82">
        <v>80.488103077512136</v>
      </c>
      <c r="AD200" s="82">
        <v>80.932947727241697</v>
      </c>
      <c r="AE200" s="82">
        <v>81.342610143040204</v>
      </c>
      <c r="AF200" s="82">
        <v>81.962106314237033</v>
      </c>
      <c r="AG200" s="82">
        <v>82.541164782572821</v>
      </c>
      <c r="AH200" s="82">
        <v>83.164261871174347</v>
      </c>
      <c r="AI200" s="82">
        <v>83.820123422014348</v>
      </c>
      <c r="AJ200" s="82">
        <v>84.353886081594339</v>
      </c>
      <c r="AK200" s="82">
        <v>84.982043049332304</v>
      </c>
      <c r="AL200" s="82">
        <v>85.814237552585581</v>
      </c>
      <c r="AM200" s="82">
        <v>86.644954473139393</v>
      </c>
      <c r="AN200" s="82">
        <v>87.562145173889633</v>
      </c>
      <c r="AO200" s="82">
        <v>88.498123451827027</v>
      </c>
      <c r="AP200" s="82">
        <v>89.428036274554756</v>
      </c>
      <c r="AQ200" s="82">
        <v>90.265382960815586</v>
      </c>
      <c r="AR200" s="82">
        <v>90.994377289761289</v>
      </c>
      <c r="AS200" s="82">
        <v>91.736309631807586</v>
      </c>
      <c r="AT200" s="82">
        <v>92.737859093173483</v>
      </c>
      <c r="AU200" s="82">
        <v>93.673622780340807</v>
      </c>
      <c r="AV200" s="82">
        <v>94.737726268712137</v>
      </c>
      <c r="AW200" s="82">
        <v>95.865481835946724</v>
      </c>
      <c r="AX200" s="82">
        <v>96.786601756574171</v>
      </c>
      <c r="AY200" s="82">
        <v>97.641222898637778</v>
      </c>
      <c r="AZ200" s="82">
        <v>98.849471036838736</v>
      </c>
    </row>
    <row r="201" spans="1:52" ht="12" customHeight="1" x14ac:dyDescent="0.45">
      <c r="A201" s="84" t="s">
        <v>195</v>
      </c>
      <c r="B201" s="85">
        <v>62.636331142347998</v>
      </c>
      <c r="C201" s="85">
        <v>74.381291894233129</v>
      </c>
      <c r="D201" s="85">
        <v>77.245449241257418</v>
      </c>
      <c r="E201" s="85">
        <v>81.613538588250933</v>
      </c>
      <c r="F201" s="85">
        <v>73.471653249584449</v>
      </c>
      <c r="G201" s="85">
        <v>74.569400353324042</v>
      </c>
      <c r="H201" s="85">
        <v>73.360670024837816</v>
      </c>
      <c r="I201" s="85">
        <v>70.71894393259835</v>
      </c>
      <c r="J201" s="85">
        <v>70.005655873393266</v>
      </c>
      <c r="K201" s="85">
        <v>74.750393380412333</v>
      </c>
      <c r="L201" s="85">
        <v>65.932307895231645</v>
      </c>
      <c r="M201" s="85">
        <v>63.464079060589022</v>
      </c>
      <c r="N201" s="85">
        <v>62.588738939137087</v>
      </c>
      <c r="O201" s="85">
        <v>64.330349912192474</v>
      </c>
      <c r="P201" s="85">
        <v>63.468363046062763</v>
      </c>
      <c r="Q201" s="85">
        <v>65.71352516577565</v>
      </c>
      <c r="R201" s="85">
        <v>65.853661902662864</v>
      </c>
      <c r="S201" s="85">
        <v>66.799785246876723</v>
      </c>
      <c r="T201" s="85">
        <v>67.293026296283955</v>
      </c>
      <c r="U201" s="85">
        <v>67.222874618524102</v>
      </c>
      <c r="V201" s="85">
        <v>67.474653071185287</v>
      </c>
      <c r="W201" s="85">
        <v>67.452508051585397</v>
      </c>
      <c r="X201" s="85">
        <v>67.501896941262572</v>
      </c>
      <c r="Y201" s="85">
        <v>67.242302767209168</v>
      </c>
      <c r="Z201" s="85">
        <v>67.157511795066711</v>
      </c>
      <c r="AA201" s="85">
        <v>67.23442800444009</v>
      </c>
      <c r="AB201" s="85">
        <v>67.611242574176401</v>
      </c>
      <c r="AC201" s="85">
        <v>68.017478740355585</v>
      </c>
      <c r="AD201" s="85">
        <v>68.230651238676913</v>
      </c>
      <c r="AE201" s="85">
        <v>68.387080662478482</v>
      </c>
      <c r="AF201" s="85">
        <v>68.858657392772344</v>
      </c>
      <c r="AG201" s="85">
        <v>69.258962772689969</v>
      </c>
      <c r="AH201" s="85">
        <v>69.690176564230683</v>
      </c>
      <c r="AI201" s="85">
        <v>70.066162980926364</v>
      </c>
      <c r="AJ201" s="85">
        <v>70.316643099154504</v>
      </c>
      <c r="AK201" s="85">
        <v>70.726014715582252</v>
      </c>
      <c r="AL201" s="85">
        <v>71.380146394494517</v>
      </c>
      <c r="AM201" s="85">
        <v>72.035393400391513</v>
      </c>
      <c r="AN201" s="85">
        <v>72.755258695973581</v>
      </c>
      <c r="AO201" s="85">
        <v>73.481608443959942</v>
      </c>
      <c r="AP201" s="85">
        <v>74.17244581948421</v>
      </c>
      <c r="AQ201" s="85">
        <v>74.673977969012284</v>
      </c>
      <c r="AR201" s="85">
        <v>75.065184524606451</v>
      </c>
      <c r="AS201" s="85">
        <v>75.459077845709103</v>
      </c>
      <c r="AT201" s="85">
        <v>76.222222089231153</v>
      </c>
      <c r="AU201" s="85">
        <v>76.886145479984933</v>
      </c>
      <c r="AV201" s="85">
        <v>77.673975695194002</v>
      </c>
      <c r="AW201" s="85">
        <v>78.523838705516852</v>
      </c>
      <c r="AX201" s="85">
        <v>79.104842119328922</v>
      </c>
      <c r="AY201" s="85">
        <v>79.640108091496543</v>
      </c>
      <c r="AZ201" s="85">
        <v>80.586596824983744</v>
      </c>
    </row>
    <row r="202" spans="1:52" ht="12" customHeight="1" x14ac:dyDescent="0.45">
      <c r="A202" s="87" t="s">
        <v>20</v>
      </c>
      <c r="B202" s="88">
        <v>0</v>
      </c>
      <c r="C202" s="88">
        <v>0</v>
      </c>
      <c r="D202" s="88">
        <v>0</v>
      </c>
      <c r="E202" s="88">
        <v>0</v>
      </c>
      <c r="F202" s="88">
        <v>0</v>
      </c>
      <c r="G202" s="88">
        <v>0</v>
      </c>
      <c r="H202" s="88">
        <v>0</v>
      </c>
      <c r="I202" s="88">
        <v>0</v>
      </c>
      <c r="J202" s="88">
        <v>0</v>
      </c>
      <c r="K202" s="88">
        <v>0</v>
      </c>
      <c r="L202" s="88">
        <v>0</v>
      </c>
      <c r="M202" s="88">
        <v>0</v>
      </c>
      <c r="N202" s="88">
        <v>0</v>
      </c>
      <c r="O202" s="88">
        <v>0</v>
      </c>
      <c r="P202" s="88">
        <v>0</v>
      </c>
      <c r="Q202" s="88">
        <v>0</v>
      </c>
      <c r="R202" s="88">
        <v>6.18393535012047E-6</v>
      </c>
      <c r="S202" s="88">
        <v>2.5292006199821395E-5</v>
      </c>
      <c r="T202" s="88">
        <v>5.2519339820408097E-5</v>
      </c>
      <c r="U202" s="88">
        <v>8.0260496904589003E-5</v>
      </c>
      <c r="V202" s="88">
        <v>1.4843638689628446E-4</v>
      </c>
      <c r="W202" s="88">
        <v>3.9777295553147812E-4</v>
      </c>
      <c r="X202" s="88">
        <v>6.907055546072809E-4</v>
      </c>
      <c r="Y202" s="88">
        <v>9.9122021871078788E-4</v>
      </c>
      <c r="Z202" s="88">
        <v>1.0776933694507142E-3</v>
      </c>
      <c r="AA202" s="88">
        <v>1.2158753323953135E-3</v>
      </c>
      <c r="AB202" s="88">
        <v>1.3118081781331734E-3</v>
      </c>
      <c r="AC202" s="88">
        <v>1.400471787588505E-3</v>
      </c>
      <c r="AD202" s="88">
        <v>1.6109137572919035E-3</v>
      </c>
      <c r="AE202" s="88">
        <v>1.8331867921416629E-3</v>
      </c>
      <c r="AF202" s="88">
        <v>1.8776879959578553E-3</v>
      </c>
      <c r="AG202" s="88">
        <v>1.9575240932267197E-3</v>
      </c>
      <c r="AH202" s="88">
        <v>2.028983202044692E-3</v>
      </c>
      <c r="AI202" s="88">
        <v>2.1576956378187699E-3</v>
      </c>
      <c r="AJ202" s="88">
        <v>2.3027701392013765E-3</v>
      </c>
      <c r="AK202" s="88">
        <v>2.3981793808247887E-3</v>
      </c>
      <c r="AL202" s="88">
        <v>2.4133634961548073E-3</v>
      </c>
      <c r="AM202" s="88">
        <v>2.4204321568174346E-3</v>
      </c>
      <c r="AN202" s="88">
        <v>2.4246327262226479E-3</v>
      </c>
      <c r="AO202" s="88">
        <v>2.4303718161673045E-3</v>
      </c>
      <c r="AP202" s="88">
        <v>2.4146670100887624E-3</v>
      </c>
      <c r="AQ202" s="88">
        <v>2.2842035479670084E-3</v>
      </c>
      <c r="AR202" s="88">
        <v>2.1205206422942207E-3</v>
      </c>
      <c r="AS202" s="88">
        <v>1.9395081582511511E-3</v>
      </c>
      <c r="AT202" s="88">
        <v>1.8939193931174951E-3</v>
      </c>
      <c r="AU202" s="88">
        <v>1.8144058646975682E-3</v>
      </c>
      <c r="AV202" s="88">
        <v>1.7555298921787357E-3</v>
      </c>
      <c r="AW202" s="88">
        <v>1.7017758381259762E-3</v>
      </c>
      <c r="AX202" s="88">
        <v>1.5603966417823739E-3</v>
      </c>
      <c r="AY202" s="88">
        <v>1.4078144097907203E-3</v>
      </c>
      <c r="AZ202" s="88">
        <v>1.3821402601679211E-3</v>
      </c>
    </row>
    <row r="203" spans="1:52" ht="12" customHeight="1" x14ac:dyDescent="0.45">
      <c r="A203" s="87" t="s">
        <v>24</v>
      </c>
      <c r="B203" s="88">
        <v>0</v>
      </c>
      <c r="C203" s="88">
        <v>0</v>
      </c>
      <c r="D203" s="88">
        <v>0</v>
      </c>
      <c r="E203" s="88">
        <v>0</v>
      </c>
      <c r="F203" s="88">
        <v>0</v>
      </c>
      <c r="G203" s="88">
        <v>0</v>
      </c>
      <c r="H203" s="88">
        <v>0</v>
      </c>
      <c r="I203" s="88">
        <v>0</v>
      </c>
      <c r="J203" s="88">
        <v>0</v>
      </c>
      <c r="K203" s="88">
        <v>0</v>
      </c>
      <c r="L203" s="88">
        <v>0</v>
      </c>
      <c r="M203" s="88">
        <v>0</v>
      </c>
      <c r="N203" s="88">
        <v>0</v>
      </c>
      <c r="O203" s="88">
        <v>0</v>
      </c>
      <c r="P203" s="88">
        <v>0</v>
      </c>
      <c r="Q203" s="88">
        <v>0</v>
      </c>
      <c r="R203" s="88">
        <v>0</v>
      </c>
      <c r="S203" s="88">
        <v>0</v>
      </c>
      <c r="T203" s="88">
        <v>0</v>
      </c>
      <c r="U203" s="88">
        <v>0</v>
      </c>
      <c r="V203" s="88">
        <v>0</v>
      </c>
      <c r="W203" s="88">
        <v>0</v>
      </c>
      <c r="X203" s="88">
        <v>0</v>
      </c>
      <c r="Y203" s="88">
        <v>0</v>
      </c>
      <c r="Z203" s="88">
        <v>0</v>
      </c>
      <c r="AA203" s="88">
        <v>0</v>
      </c>
      <c r="AB203" s="88">
        <v>0</v>
      </c>
      <c r="AC203" s="88">
        <v>0</v>
      </c>
      <c r="AD203" s="88">
        <v>0</v>
      </c>
      <c r="AE203" s="88">
        <v>0</v>
      </c>
      <c r="AF203" s="88">
        <v>0</v>
      </c>
      <c r="AG203" s="88">
        <v>0</v>
      </c>
      <c r="AH203" s="88">
        <v>0</v>
      </c>
      <c r="AI203" s="88">
        <v>0</v>
      </c>
      <c r="AJ203" s="88">
        <v>0</v>
      </c>
      <c r="AK203" s="88">
        <v>0</v>
      </c>
      <c r="AL203" s="88">
        <v>0</v>
      </c>
      <c r="AM203" s="88">
        <v>0</v>
      </c>
      <c r="AN203" s="88">
        <v>0</v>
      </c>
      <c r="AO203" s="88">
        <v>0</v>
      </c>
      <c r="AP203" s="88">
        <v>0</v>
      </c>
      <c r="AQ203" s="88">
        <v>0</v>
      </c>
      <c r="AR203" s="88">
        <v>0</v>
      </c>
      <c r="AS203" s="88">
        <v>0</v>
      </c>
      <c r="AT203" s="88">
        <v>0</v>
      </c>
      <c r="AU203" s="88">
        <v>0</v>
      </c>
      <c r="AV203" s="88">
        <v>0</v>
      </c>
      <c r="AW203" s="88">
        <v>0</v>
      </c>
      <c r="AX203" s="88">
        <v>0</v>
      </c>
      <c r="AY203" s="88">
        <v>0</v>
      </c>
      <c r="AZ203" s="88">
        <v>0</v>
      </c>
    </row>
    <row r="204" spans="1:52" ht="12" customHeight="1" x14ac:dyDescent="0.45">
      <c r="A204" s="87" t="s">
        <v>25</v>
      </c>
      <c r="B204" s="88">
        <v>0.32028714499853084</v>
      </c>
      <c r="C204" s="88">
        <v>0.39712011983000972</v>
      </c>
      <c r="D204" s="88">
        <v>0.32273371189315775</v>
      </c>
      <c r="E204" s="88">
        <v>1.5693978663901688E-2</v>
      </c>
      <c r="F204" s="88">
        <v>0</v>
      </c>
      <c r="G204" s="88">
        <v>0</v>
      </c>
      <c r="H204" s="88">
        <v>0.13143317833862356</v>
      </c>
      <c r="I204" s="88">
        <v>1.9447497324522518E-15</v>
      </c>
      <c r="J204" s="88">
        <v>0</v>
      </c>
      <c r="K204" s="88">
        <v>0.20667662722571745</v>
      </c>
      <c r="L204" s="88">
        <v>0.50130474144403148</v>
      </c>
      <c r="M204" s="88">
        <v>0.71571597670580489</v>
      </c>
      <c r="N204" s="88">
        <v>0.86652610180843448</v>
      </c>
      <c r="O204" s="88">
        <v>1.2018203100032631E-2</v>
      </c>
      <c r="P204" s="88">
        <v>5.0404696019723744E-17</v>
      </c>
      <c r="Q204" s="88">
        <v>9.1635157683204099E-2</v>
      </c>
      <c r="R204" s="88">
        <v>8.7986962042915576E-2</v>
      </c>
      <c r="S204" s="88">
        <v>9.2798120761619779E-2</v>
      </c>
      <c r="T204" s="88">
        <v>9.1328897035499526E-2</v>
      </c>
      <c r="U204" s="88">
        <v>8.7688064520578923E-2</v>
      </c>
      <c r="V204" s="88">
        <v>8.6266947016645626E-2</v>
      </c>
      <c r="W204" s="88">
        <v>8.7150021442042355E-2</v>
      </c>
      <c r="X204" s="88">
        <v>8.8198352987648609E-2</v>
      </c>
      <c r="Y204" s="88">
        <v>8.8715245261561548E-2</v>
      </c>
      <c r="Z204" s="88">
        <v>8.9240918986261894E-2</v>
      </c>
      <c r="AA204" s="88">
        <v>8.6616227851615643E-2</v>
      </c>
      <c r="AB204" s="88">
        <v>8.5738622433256806E-2</v>
      </c>
      <c r="AC204" s="88">
        <v>8.6849732729750356E-2</v>
      </c>
      <c r="AD204" s="88">
        <v>8.8069490919256338E-2</v>
      </c>
      <c r="AE204" s="88">
        <v>8.5190316801900229E-2</v>
      </c>
      <c r="AF204" s="88">
        <v>8.5208917486192734E-2</v>
      </c>
      <c r="AG204" s="88">
        <v>7.7907010450964709E-2</v>
      </c>
      <c r="AH204" s="88">
        <v>7.9004243212674394E-2</v>
      </c>
      <c r="AI204" s="88">
        <v>7.8271170077384142E-2</v>
      </c>
      <c r="AJ204" s="88">
        <v>7.96249731747318E-2</v>
      </c>
      <c r="AK204" s="88">
        <v>7.7743592215990656E-2</v>
      </c>
      <c r="AL204" s="88">
        <v>7.8274100889677567E-2</v>
      </c>
      <c r="AM204" s="88">
        <v>7.8864872320340063E-2</v>
      </c>
      <c r="AN204" s="88">
        <v>7.9614467009234635E-2</v>
      </c>
      <c r="AO204" s="88">
        <v>8.1868039415900457E-2</v>
      </c>
      <c r="AP204" s="88">
        <v>8.3764878859678621E-2</v>
      </c>
      <c r="AQ204" s="88">
        <v>8.3741116374930841E-2</v>
      </c>
      <c r="AR204" s="88">
        <v>8.3502069590109515E-2</v>
      </c>
      <c r="AS204" s="88">
        <v>8.3346473692694462E-2</v>
      </c>
      <c r="AT204" s="88">
        <v>8.3705215620363635E-2</v>
      </c>
      <c r="AU204" s="88">
        <v>8.2541966641556816E-2</v>
      </c>
      <c r="AV204" s="88">
        <v>8.2386149500091085E-2</v>
      </c>
      <c r="AW204" s="88">
        <v>8.2778031981483202E-2</v>
      </c>
      <c r="AX204" s="88">
        <v>8.3185969454245307E-2</v>
      </c>
      <c r="AY204" s="88">
        <v>8.1657367692318961E-2</v>
      </c>
      <c r="AZ204" s="88">
        <v>8.2029736051889582E-2</v>
      </c>
    </row>
    <row r="205" spans="1:52" ht="12" customHeight="1" x14ac:dyDescent="0.45">
      <c r="A205" s="87" t="s">
        <v>49</v>
      </c>
      <c r="B205" s="88">
        <v>1.2614326453592237</v>
      </c>
      <c r="C205" s="88">
        <v>1.7184115763942407</v>
      </c>
      <c r="D205" s="88">
        <v>1.7271549420747458</v>
      </c>
      <c r="E205" s="88">
        <v>2.0287843564890875</v>
      </c>
      <c r="F205" s="88">
        <v>1.9474063786907683</v>
      </c>
      <c r="G205" s="88">
        <v>1.8583066055459403</v>
      </c>
      <c r="H205" s="88">
        <v>1.4883146152644786</v>
      </c>
      <c r="I205" s="88">
        <v>1.7192823948902152</v>
      </c>
      <c r="J205" s="88">
        <v>3.1147565994380351</v>
      </c>
      <c r="K205" s="88">
        <v>3.7988152993612188</v>
      </c>
      <c r="L205" s="88">
        <v>3.5005200698772958</v>
      </c>
      <c r="M205" s="88">
        <v>4.7370500159992055</v>
      </c>
      <c r="N205" s="88">
        <v>2.1261345760416135</v>
      </c>
      <c r="O205" s="88">
        <v>1.6193170673603194</v>
      </c>
      <c r="P205" s="88">
        <v>1.8959043761211349</v>
      </c>
      <c r="Q205" s="88">
        <v>2.6834236666442006</v>
      </c>
      <c r="R205" s="88">
        <v>2.7737396510562182</v>
      </c>
      <c r="S205" s="88">
        <v>2.8291858081464061</v>
      </c>
      <c r="T205" s="88">
        <v>2.8007032381964292</v>
      </c>
      <c r="U205" s="88">
        <v>2.7378061696513014</v>
      </c>
      <c r="V205" s="88">
        <v>2.6957974836997174</v>
      </c>
      <c r="W205" s="88">
        <v>2.560594267394813</v>
      </c>
      <c r="X205" s="88">
        <v>2.4208389153487166</v>
      </c>
      <c r="Y205" s="88">
        <v>2.29934788494606</v>
      </c>
      <c r="Z205" s="88">
        <v>2.2688643367476815</v>
      </c>
      <c r="AA205" s="88">
        <v>2.2586008893141098</v>
      </c>
      <c r="AB205" s="88">
        <v>2.2615786049266737</v>
      </c>
      <c r="AC205" s="88">
        <v>2.255253310507686</v>
      </c>
      <c r="AD205" s="88">
        <v>2.1975341997579121</v>
      </c>
      <c r="AE205" s="88">
        <v>2.0994924768103096</v>
      </c>
      <c r="AF205" s="88">
        <v>2.1014786452512624</v>
      </c>
      <c r="AG205" s="88">
        <v>2.0573116248280088</v>
      </c>
      <c r="AH205" s="88">
        <v>2.0531854011873238</v>
      </c>
      <c r="AI205" s="88">
        <v>2.0401677439800761</v>
      </c>
      <c r="AJ205" s="88">
        <v>2.0382622722944599</v>
      </c>
      <c r="AK205" s="88">
        <v>2.0440378529565386</v>
      </c>
      <c r="AL205" s="88">
        <v>2.0597953182036095</v>
      </c>
      <c r="AM205" s="88">
        <v>2.0683701244356345</v>
      </c>
      <c r="AN205" s="88">
        <v>2.0916982579337549</v>
      </c>
      <c r="AO205" s="88">
        <v>2.1247537418631555</v>
      </c>
      <c r="AP205" s="88">
        <v>2.1562948605286323</v>
      </c>
      <c r="AQ205" s="88">
        <v>2.0612685481444344</v>
      </c>
      <c r="AR205" s="88">
        <v>1.9546184774785815</v>
      </c>
      <c r="AS205" s="88">
        <v>1.8807877086981948</v>
      </c>
      <c r="AT205" s="88">
        <v>1.8716915039974666</v>
      </c>
      <c r="AU205" s="88">
        <v>1.8733500314163936</v>
      </c>
      <c r="AV205" s="88">
        <v>1.8793659327402197</v>
      </c>
      <c r="AW205" s="88">
        <v>1.8742039314343328</v>
      </c>
      <c r="AX205" s="88">
        <v>1.8393949861432388</v>
      </c>
      <c r="AY205" s="88">
        <v>1.7746977881742743</v>
      </c>
      <c r="AZ205" s="88">
        <v>1.7776103982577351</v>
      </c>
    </row>
    <row r="206" spans="1:52" ht="12" customHeight="1" x14ac:dyDescent="0.45">
      <c r="A206" s="87" t="s">
        <v>55</v>
      </c>
      <c r="B206" s="88">
        <v>4.6810861982896963</v>
      </c>
      <c r="C206" s="88">
        <v>11.179570225768886</v>
      </c>
      <c r="D206" s="88">
        <v>12.845072546431833</v>
      </c>
      <c r="E206" s="88">
        <v>12.279076612811554</v>
      </c>
      <c r="F206" s="88">
        <v>9.7167015497808684</v>
      </c>
      <c r="G206" s="88">
        <v>10.912576551804609</v>
      </c>
      <c r="H206" s="88">
        <v>10.035639042068809</v>
      </c>
      <c r="I206" s="88">
        <v>13.971410094630903</v>
      </c>
      <c r="J206" s="88">
        <v>8.1952384925695441</v>
      </c>
      <c r="K206" s="88">
        <v>12.989720168431298</v>
      </c>
      <c r="L206" s="88">
        <v>0.80874997403022841</v>
      </c>
      <c r="M206" s="88">
        <v>0.50570798893286784</v>
      </c>
      <c r="N206" s="88">
        <v>10.694978204717453</v>
      </c>
      <c r="O206" s="88">
        <v>9.5791616844326324</v>
      </c>
      <c r="P206" s="88">
        <v>6.8588031024497811</v>
      </c>
      <c r="Q206" s="88">
        <v>1.0961686574524903</v>
      </c>
      <c r="R206" s="88">
        <v>1.0954899844043318</v>
      </c>
      <c r="S206" s="88">
        <v>1.0159573686137606</v>
      </c>
      <c r="T206" s="88">
        <v>1.042027787603895</v>
      </c>
      <c r="U206" s="88">
        <v>1.0491390891815713</v>
      </c>
      <c r="V206" s="88">
        <v>1.0498599425694815</v>
      </c>
      <c r="W206" s="88">
        <v>1.0626313077286547</v>
      </c>
      <c r="X206" s="88">
        <v>1.0713429508649632</v>
      </c>
      <c r="Y206" s="88">
        <v>1.0837573238320166</v>
      </c>
      <c r="Z206" s="88">
        <v>1.0882626192416112</v>
      </c>
      <c r="AA206" s="88">
        <v>1.0730036014769861</v>
      </c>
      <c r="AB206" s="88">
        <v>1.0825263189200889</v>
      </c>
      <c r="AC206" s="88">
        <v>1.0601149301317978</v>
      </c>
      <c r="AD206" s="88">
        <v>1.0534669356474622</v>
      </c>
      <c r="AE206" s="88">
        <v>1.0153194051695078</v>
      </c>
      <c r="AF206" s="88">
        <v>0.99866176937733542</v>
      </c>
      <c r="AG206" s="88">
        <v>1.0055329742802321</v>
      </c>
      <c r="AH206" s="88">
        <v>0.99089221914521042</v>
      </c>
      <c r="AI206" s="88">
        <v>0.96838987245420927</v>
      </c>
      <c r="AJ206" s="88">
        <v>0.92404941937872453</v>
      </c>
      <c r="AK206" s="88">
        <v>0.91617190539430404</v>
      </c>
      <c r="AL206" s="88">
        <v>0.89951808207661965</v>
      </c>
      <c r="AM206" s="88">
        <v>0.90572925832431805</v>
      </c>
      <c r="AN206" s="88">
        <v>0.91221501095493573</v>
      </c>
      <c r="AO206" s="88">
        <v>0.90953203256795634</v>
      </c>
      <c r="AP206" s="88">
        <v>0.90806185876905843</v>
      </c>
      <c r="AQ206" s="88">
        <v>0.88632982602276111</v>
      </c>
      <c r="AR206" s="88">
        <v>0.83593414138070132</v>
      </c>
      <c r="AS206" s="88">
        <v>0.82225591869930414</v>
      </c>
      <c r="AT206" s="88">
        <v>0.81841934970222163</v>
      </c>
      <c r="AU206" s="88">
        <v>0.75932375925116158</v>
      </c>
      <c r="AV206" s="88">
        <v>0.75822488899386853</v>
      </c>
      <c r="AW206" s="88">
        <v>0.70924854402839044</v>
      </c>
      <c r="AX206" s="88">
        <v>0.67935242512531169</v>
      </c>
      <c r="AY206" s="88">
        <v>0.61401399290662217</v>
      </c>
      <c r="AZ206" s="88">
        <v>0.58334432337240494</v>
      </c>
    </row>
    <row r="207" spans="1:52" ht="12" customHeight="1" x14ac:dyDescent="0.45">
      <c r="A207" s="87" t="s">
        <v>67</v>
      </c>
      <c r="B207" s="88">
        <v>0</v>
      </c>
      <c r="C207" s="88">
        <v>0</v>
      </c>
      <c r="D207" s="88">
        <v>0</v>
      </c>
      <c r="E207" s="88">
        <v>0</v>
      </c>
      <c r="F207" s="88">
        <v>0</v>
      </c>
      <c r="G207" s="88">
        <v>0</v>
      </c>
      <c r="H207" s="88">
        <v>0</v>
      </c>
      <c r="I207" s="88">
        <v>0</v>
      </c>
      <c r="J207" s="88">
        <v>0</v>
      </c>
      <c r="K207" s="88">
        <v>0</v>
      </c>
      <c r="L207" s="88">
        <v>0</v>
      </c>
      <c r="M207" s="88">
        <v>0</v>
      </c>
      <c r="N207" s="88">
        <v>0</v>
      </c>
      <c r="O207" s="88">
        <v>0</v>
      </c>
      <c r="P207" s="88">
        <v>0</v>
      </c>
      <c r="Q207" s="88">
        <v>0</v>
      </c>
      <c r="R207" s="88">
        <v>4.0281697988329575E-7</v>
      </c>
      <c r="S207" s="88">
        <v>7.9657943243552725E-7</v>
      </c>
      <c r="T207" s="88">
        <v>1.2338272880637035E-6</v>
      </c>
      <c r="U207" s="88">
        <v>1.6913055795673111E-6</v>
      </c>
      <c r="V207" s="88">
        <v>2.8092368614912058E-6</v>
      </c>
      <c r="W207" s="88">
        <v>5.5919037512865643E-6</v>
      </c>
      <c r="X207" s="88">
        <v>8.8618265644000857E-6</v>
      </c>
      <c r="Y207" s="88">
        <v>1.1634740060878479E-5</v>
      </c>
      <c r="Z207" s="88">
        <v>1.2304644728475863E-5</v>
      </c>
      <c r="AA207" s="88">
        <v>1.3546417577026976E-5</v>
      </c>
      <c r="AB207" s="88">
        <v>1.4346713611386657E-5</v>
      </c>
      <c r="AC207" s="88">
        <v>1.5052108199223795E-5</v>
      </c>
      <c r="AD207" s="88">
        <v>1.6505660904321374E-5</v>
      </c>
      <c r="AE207" s="88">
        <v>1.7919366547085272E-5</v>
      </c>
      <c r="AF207" s="88">
        <v>1.8293422142943054E-5</v>
      </c>
      <c r="AG207" s="88">
        <v>1.8705857762360223E-5</v>
      </c>
      <c r="AH207" s="88">
        <v>1.9202754298312898E-5</v>
      </c>
      <c r="AI207" s="88">
        <v>1.9982586812722596E-5</v>
      </c>
      <c r="AJ207" s="88">
        <v>2.0797709331226166E-5</v>
      </c>
      <c r="AK207" s="88">
        <v>2.1300337707990393E-5</v>
      </c>
      <c r="AL207" s="88">
        <v>2.10379825510242E-5</v>
      </c>
      <c r="AM207" s="88">
        <v>2.0787396890496494E-5</v>
      </c>
      <c r="AN207" s="88">
        <v>2.0497272780984484E-5</v>
      </c>
      <c r="AO207" s="88">
        <v>2.016127406179629E-5</v>
      </c>
      <c r="AP207" s="88">
        <v>1.9240267752251864E-5</v>
      </c>
      <c r="AQ207" s="88">
        <v>1.6949958558566299E-5</v>
      </c>
      <c r="AR207" s="88">
        <v>1.4195922642863906E-5</v>
      </c>
      <c r="AS207" s="88">
        <v>1.1789004284737709E-5</v>
      </c>
      <c r="AT207" s="88">
        <v>1.1198885329270071E-5</v>
      </c>
      <c r="AU207" s="88">
        <v>1.0104285057095589E-5</v>
      </c>
      <c r="AV207" s="88">
        <v>9.4003430032181998E-6</v>
      </c>
      <c r="AW207" s="88">
        <v>8.7753541698635619E-6</v>
      </c>
      <c r="AX207" s="88">
        <v>7.4874974273358341E-6</v>
      </c>
      <c r="AY207" s="88">
        <v>6.2203447181523255E-6</v>
      </c>
      <c r="AZ207" s="88">
        <v>5.8885110919376139E-6</v>
      </c>
    </row>
    <row r="208" spans="1:52" ht="12" customHeight="1" x14ac:dyDescent="0.45">
      <c r="A208" s="87" t="s">
        <v>50</v>
      </c>
      <c r="B208" s="88">
        <v>56.373525153700548</v>
      </c>
      <c r="C208" s="88">
        <v>61.086189972239993</v>
      </c>
      <c r="D208" s="88">
        <v>60.698233022302034</v>
      </c>
      <c r="E208" s="88">
        <v>67.289983640286394</v>
      </c>
      <c r="F208" s="88">
        <v>58.475744429853826</v>
      </c>
      <c r="G208" s="88">
        <v>57.737587267274449</v>
      </c>
      <c r="H208" s="88">
        <v>61.207403270705512</v>
      </c>
      <c r="I208" s="88">
        <v>54.80519823203916</v>
      </c>
      <c r="J208" s="88">
        <v>58.360401267756416</v>
      </c>
      <c r="K208" s="88">
        <v>57.343368596076651</v>
      </c>
      <c r="L208" s="88">
        <v>60.701333874526902</v>
      </c>
      <c r="M208" s="88">
        <v>57.369234569250402</v>
      </c>
      <c r="N208" s="88">
        <v>48.64568479601791</v>
      </c>
      <c r="O208" s="88">
        <v>52.681022448855522</v>
      </c>
      <c r="P208" s="88">
        <v>53.69328736813695</v>
      </c>
      <c r="Q208" s="88">
        <v>61.842297683995753</v>
      </c>
      <c r="R208" s="88">
        <v>61.896214143267599</v>
      </c>
      <c r="S208" s="88">
        <v>62.861288436431678</v>
      </c>
      <c r="T208" s="88">
        <v>63.358027362657467</v>
      </c>
      <c r="U208" s="88">
        <v>63.346705999994626</v>
      </c>
      <c r="V208" s="88">
        <v>63.638799505604801</v>
      </c>
      <c r="W208" s="88">
        <v>63.729482627579287</v>
      </c>
      <c r="X208" s="88">
        <v>63.89405420520837</v>
      </c>
      <c r="Y208" s="88">
        <v>63.725934464829542</v>
      </c>
      <c r="Z208" s="88">
        <v>63.66074393843337</v>
      </c>
      <c r="AA208" s="88">
        <v>63.750821257056565</v>
      </c>
      <c r="AB208" s="88">
        <v>64.104358365902968</v>
      </c>
      <c r="AC208" s="88">
        <v>64.524574635962793</v>
      </c>
      <c r="AD208" s="88">
        <v>64.763793439964104</v>
      </c>
      <c r="AE208" s="88">
        <v>65.012784615468519</v>
      </c>
      <c r="AF208" s="88">
        <v>65.482896819839127</v>
      </c>
      <c r="AG208" s="88">
        <v>65.908451090532836</v>
      </c>
      <c r="AH208" s="88">
        <v>66.32591864139664</v>
      </c>
      <c r="AI208" s="88">
        <v>66.678579686336704</v>
      </c>
      <c r="AJ208" s="88">
        <v>66.897912520003871</v>
      </c>
      <c r="AK208" s="88">
        <v>67.262864337020176</v>
      </c>
      <c r="AL208" s="88">
        <v>67.901059298623551</v>
      </c>
      <c r="AM208" s="88">
        <v>68.52612033925304</v>
      </c>
      <c r="AN208" s="88">
        <v>69.196925196257112</v>
      </c>
      <c r="AO208" s="88">
        <v>69.867897772003118</v>
      </c>
      <c r="AP208" s="88">
        <v>70.490741490056919</v>
      </c>
      <c r="AQ208" s="88">
        <v>71.035333811945051</v>
      </c>
      <c r="AR208" s="88">
        <v>71.488631167623637</v>
      </c>
      <c r="AS208" s="88">
        <v>71.890085893351468</v>
      </c>
      <c r="AT208" s="88">
        <v>72.633694079115216</v>
      </c>
      <c r="AU208" s="88">
        <v>73.29812458981165</v>
      </c>
      <c r="AV208" s="88">
        <v>74.04192298063964</v>
      </c>
      <c r="AW208" s="88">
        <v>74.905697159028179</v>
      </c>
      <c r="AX208" s="88">
        <v>75.488173861592458</v>
      </c>
      <c r="AY208" s="88">
        <v>76.095259305255922</v>
      </c>
      <c r="AZ208" s="88">
        <v>77.039326041487641</v>
      </c>
    </row>
    <row r="209" spans="1:52" ht="12" customHeight="1" x14ac:dyDescent="0.45">
      <c r="A209" s="87" t="s">
        <v>56</v>
      </c>
      <c r="B209" s="88">
        <v>0</v>
      </c>
      <c r="C209" s="88">
        <v>0</v>
      </c>
      <c r="D209" s="88">
        <v>0</v>
      </c>
      <c r="E209" s="88">
        <v>0</v>
      </c>
      <c r="F209" s="88">
        <v>0</v>
      </c>
      <c r="G209" s="88">
        <v>0</v>
      </c>
      <c r="H209" s="88">
        <v>0</v>
      </c>
      <c r="I209" s="88">
        <v>0</v>
      </c>
      <c r="J209" s="88">
        <v>0</v>
      </c>
      <c r="K209" s="88">
        <v>0</v>
      </c>
      <c r="L209" s="88">
        <v>0</v>
      </c>
      <c r="M209" s="88">
        <v>0</v>
      </c>
      <c r="N209" s="88">
        <v>0</v>
      </c>
      <c r="O209" s="88">
        <v>0</v>
      </c>
      <c r="P209" s="88">
        <v>0</v>
      </c>
      <c r="Q209" s="88">
        <v>0</v>
      </c>
      <c r="R209" s="88">
        <v>0</v>
      </c>
      <c r="S209" s="88">
        <v>0</v>
      </c>
      <c r="T209" s="88">
        <v>0</v>
      </c>
      <c r="U209" s="88">
        <v>0</v>
      </c>
      <c r="V209" s="88">
        <v>0</v>
      </c>
      <c r="W209" s="88">
        <v>0</v>
      </c>
      <c r="X209" s="88">
        <v>0</v>
      </c>
      <c r="Y209" s="88">
        <v>0</v>
      </c>
      <c r="Z209" s="88">
        <v>0</v>
      </c>
      <c r="AA209" s="88">
        <v>0</v>
      </c>
      <c r="AB209" s="88">
        <v>0</v>
      </c>
      <c r="AC209" s="88">
        <v>0</v>
      </c>
      <c r="AD209" s="88">
        <v>0</v>
      </c>
      <c r="AE209" s="88">
        <v>0</v>
      </c>
      <c r="AF209" s="88">
        <v>0</v>
      </c>
      <c r="AG209" s="88">
        <v>0</v>
      </c>
      <c r="AH209" s="88">
        <v>0</v>
      </c>
      <c r="AI209" s="88">
        <v>0</v>
      </c>
      <c r="AJ209" s="88">
        <v>0</v>
      </c>
      <c r="AK209" s="88">
        <v>0</v>
      </c>
      <c r="AL209" s="88">
        <v>0</v>
      </c>
      <c r="AM209" s="88">
        <v>0</v>
      </c>
      <c r="AN209" s="88">
        <v>0</v>
      </c>
      <c r="AO209" s="88">
        <v>0</v>
      </c>
      <c r="AP209" s="88">
        <v>0</v>
      </c>
      <c r="AQ209" s="88">
        <v>0</v>
      </c>
      <c r="AR209" s="88">
        <v>0</v>
      </c>
      <c r="AS209" s="88">
        <v>0</v>
      </c>
      <c r="AT209" s="88">
        <v>0</v>
      </c>
      <c r="AU209" s="88">
        <v>0</v>
      </c>
      <c r="AV209" s="88">
        <v>0</v>
      </c>
      <c r="AW209" s="88">
        <v>0</v>
      </c>
      <c r="AX209" s="88">
        <v>0</v>
      </c>
      <c r="AY209" s="88">
        <v>0</v>
      </c>
      <c r="AZ209" s="88">
        <v>0</v>
      </c>
    </row>
    <row r="210" spans="1:52" ht="12" customHeight="1" x14ac:dyDescent="0.45">
      <c r="A210" s="87" t="s">
        <v>59</v>
      </c>
      <c r="B210" s="88">
        <v>0</v>
      </c>
      <c r="C210" s="88">
        <v>0</v>
      </c>
      <c r="D210" s="88">
        <v>0</v>
      </c>
      <c r="E210" s="88">
        <v>0</v>
      </c>
      <c r="F210" s="88">
        <v>0</v>
      </c>
      <c r="G210" s="88">
        <v>0</v>
      </c>
      <c r="H210" s="88">
        <v>0</v>
      </c>
      <c r="I210" s="88">
        <v>0</v>
      </c>
      <c r="J210" s="88">
        <v>0</v>
      </c>
      <c r="K210" s="88">
        <v>0</v>
      </c>
      <c r="L210" s="88">
        <v>0</v>
      </c>
      <c r="M210" s="88">
        <v>0</v>
      </c>
      <c r="N210" s="88">
        <v>0</v>
      </c>
      <c r="O210" s="88">
        <v>0</v>
      </c>
      <c r="P210" s="88">
        <v>0</v>
      </c>
      <c r="Q210" s="88">
        <v>0</v>
      </c>
      <c r="R210" s="88">
        <v>1.0626986538637037E-5</v>
      </c>
      <c r="S210" s="88">
        <v>2.2035125267119772E-5</v>
      </c>
      <c r="T210" s="88">
        <v>3.5844599618350717E-5</v>
      </c>
      <c r="U210" s="88">
        <v>5.1444474106102831E-5</v>
      </c>
      <c r="V210" s="88">
        <v>8.6971207121101321E-5</v>
      </c>
      <c r="W210" s="88">
        <v>1.9951906952041552E-4</v>
      </c>
      <c r="X210" s="88">
        <v>3.3301794916213876E-4</v>
      </c>
      <c r="Y210" s="88">
        <v>4.8593251156885456E-4</v>
      </c>
      <c r="Z210" s="88">
        <v>5.3357988915316782E-4</v>
      </c>
      <c r="AA210" s="88">
        <v>6.1874842624322769E-4</v>
      </c>
      <c r="AB210" s="88">
        <v>6.7947753696383131E-4</v>
      </c>
      <c r="AC210" s="88">
        <v>7.4008195604607365E-4</v>
      </c>
      <c r="AD210" s="88">
        <v>8.7137259538024633E-4</v>
      </c>
      <c r="AE210" s="88">
        <v>1.0242371917542246E-3</v>
      </c>
      <c r="AF210" s="88">
        <v>1.0636411180821592E-3</v>
      </c>
      <c r="AG210" s="88">
        <v>1.1211364620553627E-3</v>
      </c>
      <c r="AH210" s="88">
        <v>1.1994207292011505E-3</v>
      </c>
      <c r="AI210" s="88">
        <v>1.3229701353335501E-3</v>
      </c>
      <c r="AJ210" s="88">
        <v>1.4738482784325485E-3</v>
      </c>
      <c r="AK210" s="88">
        <v>1.5793287219310612E-3</v>
      </c>
      <c r="AL210" s="88">
        <v>1.6100295374039339E-3</v>
      </c>
      <c r="AM210" s="88">
        <v>1.6354491731628749E-3</v>
      </c>
      <c r="AN210" s="88">
        <v>1.6642029081222998E-3</v>
      </c>
      <c r="AO210" s="88">
        <v>1.6976640977231843E-3</v>
      </c>
      <c r="AP210" s="88">
        <v>1.7380505952020828E-3</v>
      </c>
      <c r="AQ210" s="88">
        <v>1.7926340503508524E-3</v>
      </c>
      <c r="AR210" s="88">
        <v>1.8465283815791683E-3</v>
      </c>
      <c r="AS210" s="88">
        <v>1.8972111366164844E-3</v>
      </c>
      <c r="AT210" s="88">
        <v>1.9290562463575166E-3</v>
      </c>
      <c r="AU210" s="88">
        <v>1.9729628308315433E-3</v>
      </c>
      <c r="AV210" s="88">
        <v>2.0057426002951877E-3</v>
      </c>
      <c r="AW210" s="88">
        <v>2.0465415472170957E-3</v>
      </c>
      <c r="AX210" s="88">
        <v>2.0935453949501351E-3</v>
      </c>
      <c r="AY210" s="88">
        <v>2.1454252423636746E-3</v>
      </c>
      <c r="AZ210" s="88">
        <v>2.1875361358325929E-3</v>
      </c>
    </row>
    <row r="211" spans="1:52" ht="12" customHeight="1" x14ac:dyDescent="0.45">
      <c r="A211" s="87" t="s">
        <v>35</v>
      </c>
      <c r="B211" s="88">
        <v>0</v>
      </c>
      <c r="C211" s="88">
        <v>0</v>
      </c>
      <c r="D211" s="88">
        <v>1.6522550185556473</v>
      </c>
      <c r="E211" s="88">
        <v>0</v>
      </c>
      <c r="F211" s="88">
        <v>3.3318008912589772</v>
      </c>
      <c r="G211" s="88">
        <v>4.0609299286990392</v>
      </c>
      <c r="H211" s="88">
        <v>0.49787991846039803</v>
      </c>
      <c r="I211" s="88">
        <v>0.2230532110380819</v>
      </c>
      <c r="J211" s="88">
        <v>0.33525951362926087</v>
      </c>
      <c r="K211" s="88">
        <v>0.41181268931745091</v>
      </c>
      <c r="L211" s="88">
        <v>0.42039923535319068</v>
      </c>
      <c r="M211" s="88">
        <v>0.13637050970073744</v>
      </c>
      <c r="N211" s="88">
        <v>0.25541526055167135</v>
      </c>
      <c r="O211" s="88">
        <v>0.43883050844397747</v>
      </c>
      <c r="P211" s="88">
        <v>1.0203681993548979</v>
      </c>
      <c r="Q211" s="88">
        <v>0</v>
      </c>
      <c r="R211" s="88">
        <v>1.4667858140254803E-5</v>
      </c>
      <c r="S211" s="88">
        <v>2.8869191203809568E-5</v>
      </c>
      <c r="T211" s="88">
        <v>4.8993247078458974E-5</v>
      </c>
      <c r="U211" s="88">
        <v>8.6519609738140853E-5</v>
      </c>
      <c r="V211" s="88">
        <v>1.7852014898487968E-4</v>
      </c>
      <c r="W211" s="88">
        <v>2.8660303414583711E-4</v>
      </c>
      <c r="X211" s="88">
        <v>4.1759728389301453E-4</v>
      </c>
      <c r="Y211" s="88">
        <v>6.1435900416285244E-4</v>
      </c>
      <c r="Z211" s="88">
        <v>6.5889443925187861E-4</v>
      </c>
      <c r="AA211" s="88">
        <v>7.6970883806371816E-4</v>
      </c>
      <c r="AB211" s="88">
        <v>8.4231819739097184E-4</v>
      </c>
      <c r="AC211" s="88">
        <v>9.2726442407943153E-4</v>
      </c>
      <c r="AD211" s="88">
        <v>1.1163809566929687E-3</v>
      </c>
      <c r="AE211" s="88">
        <v>1.3620148972221201E-3</v>
      </c>
      <c r="AF211" s="88">
        <v>1.4288372027502223E-3</v>
      </c>
      <c r="AG211" s="88">
        <v>1.5175537379576414E-3</v>
      </c>
      <c r="AH211" s="88">
        <v>1.6300101728408342E-3</v>
      </c>
      <c r="AI211" s="88">
        <v>1.7812692454823368E-3</v>
      </c>
      <c r="AJ211" s="88">
        <v>1.9532163243617534E-3</v>
      </c>
      <c r="AK211" s="88">
        <v>2.0812713363527117E-3</v>
      </c>
      <c r="AL211" s="88">
        <v>2.1145882978165103E-3</v>
      </c>
      <c r="AM211" s="88">
        <v>2.1429014119207185E-3</v>
      </c>
      <c r="AN211" s="88">
        <v>2.1674477463389757E-3</v>
      </c>
      <c r="AO211" s="88">
        <v>2.1830437073465212E-3</v>
      </c>
      <c r="AP211" s="88">
        <v>2.1854243285738492E-3</v>
      </c>
      <c r="AQ211" s="88">
        <v>2.2391824150500401E-3</v>
      </c>
      <c r="AR211" s="88">
        <v>2.2898721940578064E-3</v>
      </c>
      <c r="AS211" s="88">
        <v>2.3465048050598366E-3</v>
      </c>
      <c r="AT211" s="88">
        <v>2.3822464898372413E-3</v>
      </c>
      <c r="AU211" s="88">
        <v>2.422362907401443E-3</v>
      </c>
      <c r="AV211" s="88">
        <v>2.4629422038623355E-3</v>
      </c>
      <c r="AW211" s="88">
        <v>2.510631215154316E-3</v>
      </c>
      <c r="AX211" s="88">
        <v>2.5679188335572191E-3</v>
      </c>
      <c r="AY211" s="88">
        <v>2.6194896525436415E-3</v>
      </c>
      <c r="AZ211" s="88">
        <v>2.6556751296461156E-3</v>
      </c>
    </row>
    <row r="212" spans="1:52" ht="12" customHeight="1" x14ac:dyDescent="0.45">
      <c r="A212" s="87" t="s">
        <v>36</v>
      </c>
      <c r="B212" s="88">
        <v>0</v>
      </c>
      <c r="C212" s="88">
        <v>0</v>
      </c>
      <c r="D212" s="88">
        <v>0</v>
      </c>
      <c r="E212" s="88">
        <v>0</v>
      </c>
      <c r="F212" s="88">
        <v>0</v>
      </c>
      <c r="G212" s="88">
        <v>0</v>
      </c>
      <c r="H212" s="88">
        <v>0</v>
      </c>
      <c r="I212" s="88">
        <v>0</v>
      </c>
      <c r="J212" s="88">
        <v>0</v>
      </c>
      <c r="K212" s="88">
        <v>0</v>
      </c>
      <c r="L212" s="88">
        <v>0</v>
      </c>
      <c r="M212" s="88">
        <v>0</v>
      </c>
      <c r="N212" s="88">
        <v>0</v>
      </c>
      <c r="O212" s="88">
        <v>0</v>
      </c>
      <c r="P212" s="88">
        <v>0</v>
      </c>
      <c r="Q212" s="88">
        <v>0</v>
      </c>
      <c r="R212" s="88">
        <v>1.9928029478707404E-4</v>
      </c>
      <c r="S212" s="88">
        <v>4.7852002115923617E-4</v>
      </c>
      <c r="T212" s="88">
        <v>8.0041977685074857E-4</v>
      </c>
      <c r="U212" s="88">
        <v>1.3153792896967308E-3</v>
      </c>
      <c r="V212" s="88">
        <v>3.5124553147745713E-3</v>
      </c>
      <c r="W212" s="88">
        <v>1.176034047765301E-2</v>
      </c>
      <c r="X212" s="88">
        <v>2.6012334238639506E-2</v>
      </c>
      <c r="Y212" s="88">
        <v>4.2444701865489334E-2</v>
      </c>
      <c r="Z212" s="88">
        <v>4.8117509315203512E-2</v>
      </c>
      <c r="AA212" s="88">
        <v>6.276814972651977E-2</v>
      </c>
      <c r="AB212" s="88">
        <v>7.4192711367315256E-2</v>
      </c>
      <c r="AC212" s="88">
        <v>8.7603260747642783E-2</v>
      </c>
      <c r="AD212" s="88">
        <v>0.124171999417914</v>
      </c>
      <c r="AE212" s="88">
        <v>0.17005648998058101</v>
      </c>
      <c r="AF212" s="88">
        <v>0.18602278107948517</v>
      </c>
      <c r="AG212" s="88">
        <v>0.20514515244692108</v>
      </c>
      <c r="AH212" s="88">
        <v>0.23629844243043541</v>
      </c>
      <c r="AI212" s="88">
        <v>0.2954725904725366</v>
      </c>
      <c r="AJ212" s="88">
        <v>0.37104328185137825</v>
      </c>
      <c r="AK212" s="88">
        <v>0.41911694821842499</v>
      </c>
      <c r="AL212" s="88">
        <v>0.435340575387131</v>
      </c>
      <c r="AM212" s="88">
        <v>0.45008923591939576</v>
      </c>
      <c r="AN212" s="88">
        <v>0.46852898316507108</v>
      </c>
      <c r="AO212" s="88">
        <v>0.49122561721450403</v>
      </c>
      <c r="AP212" s="88">
        <v>0.5272253490682971</v>
      </c>
      <c r="AQ212" s="88">
        <v>0.60097169655318095</v>
      </c>
      <c r="AR212" s="88">
        <v>0.69622755139285619</v>
      </c>
      <c r="AS212" s="88">
        <v>0.77640683816322531</v>
      </c>
      <c r="AT212" s="88">
        <v>0.80849551978125722</v>
      </c>
      <c r="AU212" s="88">
        <v>0.86658529697618736</v>
      </c>
      <c r="AV212" s="88">
        <v>0.90584212828085497</v>
      </c>
      <c r="AW212" s="88">
        <v>0.94564331508980048</v>
      </c>
      <c r="AX212" s="88">
        <v>1.0085055286459415</v>
      </c>
      <c r="AY212" s="88">
        <v>1.0683006878180008</v>
      </c>
      <c r="AZ212" s="88">
        <v>1.0980550857773375</v>
      </c>
    </row>
    <row r="213" spans="1:52" ht="12" customHeight="1" x14ac:dyDescent="0.45">
      <c r="A213" s="84" t="s">
        <v>196</v>
      </c>
      <c r="B213" s="85">
        <v>10.748321359948037</v>
      </c>
      <c r="C213" s="85">
        <v>12.415768804753398</v>
      </c>
      <c r="D213" s="85">
        <v>12.790412203450384</v>
      </c>
      <c r="E213" s="85">
        <v>13.612134786700681</v>
      </c>
      <c r="F213" s="85">
        <v>12.360463071432239</v>
      </c>
      <c r="G213" s="85">
        <v>12.486844927141204</v>
      </c>
      <c r="H213" s="85">
        <v>12.310595284788782</v>
      </c>
      <c r="I213" s="85">
        <v>12.208623200948075</v>
      </c>
      <c r="J213" s="85">
        <v>12.070304283097418</v>
      </c>
      <c r="K213" s="85">
        <v>12.716426568362431</v>
      </c>
      <c r="L213" s="85">
        <v>11.312355598048942</v>
      </c>
      <c r="M213" s="85">
        <v>11.01047309091304</v>
      </c>
      <c r="N213" s="85">
        <v>10.859469518269108</v>
      </c>
      <c r="O213" s="85">
        <v>11.318255867114154</v>
      </c>
      <c r="P213" s="85">
        <v>10.984632311141739</v>
      </c>
      <c r="Q213" s="85">
        <v>11.257932108073454</v>
      </c>
      <c r="R213" s="85">
        <v>11.259394232243141</v>
      </c>
      <c r="S213" s="85">
        <v>11.426417610404448</v>
      </c>
      <c r="T213" s="85">
        <v>11.553602707276642</v>
      </c>
      <c r="U213" s="85">
        <v>11.611659101102401</v>
      </c>
      <c r="V213" s="85">
        <v>11.706441801333513</v>
      </c>
      <c r="W213" s="85">
        <v>11.800377596941344</v>
      </c>
      <c r="X213" s="85">
        <v>11.951998388961924</v>
      </c>
      <c r="Y213" s="85">
        <v>12.062396090835144</v>
      </c>
      <c r="Z213" s="85">
        <v>12.114270450715988</v>
      </c>
      <c r="AA213" s="85">
        <v>12.229194609260245</v>
      </c>
      <c r="AB213" s="85">
        <v>12.35145428790384</v>
      </c>
      <c r="AC213" s="85">
        <v>12.470624337156535</v>
      </c>
      <c r="AD213" s="85">
        <v>12.70229648856477</v>
      </c>
      <c r="AE213" s="85">
        <v>12.955529480561706</v>
      </c>
      <c r="AF213" s="85">
        <v>13.103448921464715</v>
      </c>
      <c r="AG213" s="85">
        <v>13.282202009882868</v>
      </c>
      <c r="AH213" s="85">
        <v>13.474085306943689</v>
      </c>
      <c r="AI213" s="85">
        <v>13.753960441087941</v>
      </c>
      <c r="AJ213" s="85">
        <v>14.037242982439844</v>
      </c>
      <c r="AK213" s="85">
        <v>14.256028333750022</v>
      </c>
      <c r="AL213" s="85">
        <v>14.434091158091116</v>
      </c>
      <c r="AM213" s="85">
        <v>14.609561072747896</v>
      </c>
      <c r="AN213" s="85">
        <v>14.806886477916025</v>
      </c>
      <c r="AO213" s="85">
        <v>15.016515007867133</v>
      </c>
      <c r="AP213" s="85">
        <v>15.255590455070561</v>
      </c>
      <c r="AQ213" s="85">
        <v>15.591404991803298</v>
      </c>
      <c r="AR213" s="85">
        <v>15.929192765154804</v>
      </c>
      <c r="AS213" s="85">
        <v>16.27723178609849</v>
      </c>
      <c r="AT213" s="85">
        <v>16.515637003942334</v>
      </c>
      <c r="AU213" s="85">
        <v>16.787477300355874</v>
      </c>
      <c r="AV213" s="85">
        <v>17.06375057351811</v>
      </c>
      <c r="AW213" s="85">
        <v>17.341643130429883</v>
      </c>
      <c r="AX213" s="85">
        <v>17.681759637245239</v>
      </c>
      <c r="AY213" s="85">
        <v>18.001114807141228</v>
      </c>
      <c r="AZ213" s="85">
        <v>18.262874211855006</v>
      </c>
    </row>
    <row r="214" spans="1:52" ht="12" customHeight="1" x14ac:dyDescent="0.45">
      <c r="A214" s="81" t="s">
        <v>185</v>
      </c>
      <c r="B214" s="82">
        <v>166.40802313553874</v>
      </c>
      <c r="C214" s="82">
        <v>196.63265121566047</v>
      </c>
      <c r="D214" s="82">
        <v>204.4279661587619</v>
      </c>
      <c r="E214" s="82">
        <v>216.55017498128407</v>
      </c>
      <c r="F214" s="82">
        <v>194.68221633380358</v>
      </c>
      <c r="G214" s="82">
        <v>197.55808833115535</v>
      </c>
      <c r="H214" s="82">
        <v>194.38703959925138</v>
      </c>
      <c r="I214" s="82">
        <v>189.63398761455608</v>
      </c>
      <c r="J214" s="82">
        <v>186.78919549226904</v>
      </c>
      <c r="K214" s="82">
        <v>201.66097460822485</v>
      </c>
      <c r="L214" s="82">
        <v>177.43301904175581</v>
      </c>
      <c r="M214" s="82">
        <v>168.65643213602826</v>
      </c>
      <c r="N214" s="82">
        <v>167.03139532315174</v>
      </c>
      <c r="O214" s="82">
        <v>172.38105395011942</v>
      </c>
      <c r="P214" s="82">
        <v>168.95549367232348</v>
      </c>
      <c r="Q214" s="82">
        <v>173.40420911769516</v>
      </c>
      <c r="R214" s="82">
        <v>174.03645761283244</v>
      </c>
      <c r="S214" s="82">
        <v>176.93870780495521</v>
      </c>
      <c r="T214" s="82">
        <v>178.24993542523114</v>
      </c>
      <c r="U214" s="82">
        <v>178.03373261541773</v>
      </c>
      <c r="V214" s="82">
        <v>178.58214831764255</v>
      </c>
      <c r="W214" s="82">
        <v>178.70837063247595</v>
      </c>
      <c r="X214" s="82">
        <v>178.99949667401361</v>
      </c>
      <c r="Y214" s="82">
        <v>178.47351135377122</v>
      </c>
      <c r="Z214" s="82">
        <v>178.43110303850651</v>
      </c>
      <c r="AA214" s="82">
        <v>178.83198739775546</v>
      </c>
      <c r="AB214" s="82">
        <v>179.90966301615288</v>
      </c>
      <c r="AC214" s="82">
        <v>181.00688449488584</v>
      </c>
      <c r="AD214" s="82">
        <v>181.67549105202457</v>
      </c>
      <c r="AE214" s="82">
        <v>182.17702886177923</v>
      </c>
      <c r="AF214" s="82">
        <v>183.53762038410559</v>
      </c>
      <c r="AG214" s="82">
        <v>184.72397851465854</v>
      </c>
      <c r="AH214" s="82">
        <v>186.01257608748341</v>
      </c>
      <c r="AI214" s="82">
        <v>187.2184747033393</v>
      </c>
      <c r="AJ214" s="82">
        <v>188.00825258951318</v>
      </c>
      <c r="AK214" s="82">
        <v>189.28144582184288</v>
      </c>
      <c r="AL214" s="82">
        <v>191.15511528362791</v>
      </c>
      <c r="AM214" s="82">
        <v>192.94779430309924</v>
      </c>
      <c r="AN214" s="82">
        <v>194.92573964703124</v>
      </c>
      <c r="AO214" s="82">
        <v>196.87334682439561</v>
      </c>
      <c r="AP214" s="82">
        <v>198.66961261477655</v>
      </c>
      <c r="AQ214" s="82">
        <v>199.57670254840849</v>
      </c>
      <c r="AR214" s="82">
        <v>200.06240705664175</v>
      </c>
      <c r="AS214" s="82">
        <v>200.77624882876407</v>
      </c>
      <c r="AT214" s="82">
        <v>202.6947910703224</v>
      </c>
      <c r="AU214" s="82">
        <v>204.28974788806889</v>
      </c>
      <c r="AV214" s="82">
        <v>206.2560800641071</v>
      </c>
      <c r="AW214" s="82">
        <v>208.27303097076381</v>
      </c>
      <c r="AX214" s="82">
        <v>209.35253243434306</v>
      </c>
      <c r="AY214" s="82">
        <v>210.05586840851552</v>
      </c>
      <c r="AZ214" s="82">
        <v>212.33539235637352</v>
      </c>
    </row>
    <row r="215" spans="1:52" ht="12" customHeight="1" x14ac:dyDescent="0.45">
      <c r="A215" s="84" t="s">
        <v>186</v>
      </c>
      <c r="B215" s="85">
        <v>126.17668396923298</v>
      </c>
      <c r="C215" s="85">
        <v>155.93330498301145</v>
      </c>
      <c r="D215" s="85">
        <v>158.11602823555694</v>
      </c>
      <c r="E215" s="85">
        <v>177.66180500905065</v>
      </c>
      <c r="F215" s="85">
        <v>146.70112037475414</v>
      </c>
      <c r="G215" s="85">
        <v>141.83329422357076</v>
      </c>
      <c r="H215" s="85">
        <v>130.19273635042268</v>
      </c>
      <c r="I215" s="85">
        <v>129.8458548229427</v>
      </c>
      <c r="J215" s="85">
        <v>114.54046765955215</v>
      </c>
      <c r="K215" s="85">
        <v>132.929599421744</v>
      </c>
      <c r="L215" s="85">
        <v>104.32606878609879</v>
      </c>
      <c r="M215" s="85">
        <v>91.845134823629394</v>
      </c>
      <c r="N215" s="85">
        <v>94.381904765416664</v>
      </c>
      <c r="O215" s="85">
        <v>110.48571508756186</v>
      </c>
      <c r="P215" s="85">
        <v>110.29932643419144</v>
      </c>
      <c r="Q215" s="85">
        <v>109.6449076204173</v>
      </c>
      <c r="R215" s="85">
        <v>109.30698015592658</v>
      </c>
      <c r="S215" s="85">
        <v>110.43695160564248</v>
      </c>
      <c r="T215" s="85">
        <v>111.04251628346704</v>
      </c>
      <c r="U215" s="85">
        <v>110.6813314129963</v>
      </c>
      <c r="V215" s="85">
        <v>110.84977468122167</v>
      </c>
      <c r="W215" s="85">
        <v>110.73561404287973</v>
      </c>
      <c r="X215" s="85">
        <v>110.62772044686918</v>
      </c>
      <c r="Y215" s="85">
        <v>109.79527913646525</v>
      </c>
      <c r="Z215" s="85">
        <v>109.42872086842446</v>
      </c>
      <c r="AA215" s="85">
        <v>109.28858086123715</v>
      </c>
      <c r="AB215" s="85">
        <v>109.71124038103751</v>
      </c>
      <c r="AC215" s="85">
        <v>110.15360918721117</v>
      </c>
      <c r="AD215" s="85">
        <v>110.12338557081905</v>
      </c>
      <c r="AE215" s="85">
        <v>109.89251397487348</v>
      </c>
      <c r="AF215" s="85">
        <v>110.47866785840421</v>
      </c>
      <c r="AG215" s="85">
        <v>110.95145987434493</v>
      </c>
      <c r="AH215" s="85">
        <v>111.39189758839385</v>
      </c>
      <c r="AI215" s="85">
        <v>111.56738487810566</v>
      </c>
      <c r="AJ215" s="85">
        <v>111.47400570419235</v>
      </c>
      <c r="AK215" s="85">
        <v>111.84811407074946</v>
      </c>
      <c r="AL215" s="85">
        <v>112.8324536826223</v>
      </c>
      <c r="AM215" s="85">
        <v>113.76145750742617</v>
      </c>
      <c r="AN215" s="85">
        <v>114.84797919156175</v>
      </c>
      <c r="AO215" s="85">
        <v>115.97834570819703</v>
      </c>
      <c r="AP215" s="85">
        <v>116.91723271627532</v>
      </c>
      <c r="AQ215" s="85">
        <v>117.35375262041249</v>
      </c>
      <c r="AR215" s="85">
        <v>117.61049934694691</v>
      </c>
      <c r="AS215" s="85">
        <v>117.46081657815596</v>
      </c>
      <c r="AT215" s="85">
        <v>118.38955283024585</v>
      </c>
      <c r="AU215" s="85">
        <v>119.05133114106255</v>
      </c>
      <c r="AV215" s="85">
        <v>119.92489487032641</v>
      </c>
      <c r="AW215" s="85">
        <v>120.96817797905396</v>
      </c>
      <c r="AX215" s="85">
        <v>121.30116423323022</v>
      </c>
      <c r="AY215" s="85">
        <v>121.53722560220345</v>
      </c>
      <c r="AZ215" s="85">
        <v>122.80952431514331</v>
      </c>
    </row>
    <row r="216" spans="1:52" ht="12" customHeight="1" x14ac:dyDescent="0.45">
      <c r="A216" s="192" t="s">
        <v>20</v>
      </c>
      <c r="B216" s="48">
        <v>2.8425065837105126</v>
      </c>
      <c r="C216" s="48">
        <v>1.6889996634243751</v>
      </c>
      <c r="D216" s="48">
        <v>1.7270456744274907</v>
      </c>
      <c r="E216" s="48">
        <v>2.0977290091928524</v>
      </c>
      <c r="F216" s="48">
        <v>0.84801016214034952</v>
      </c>
      <c r="G216" s="48">
        <v>0.69593306563757129</v>
      </c>
      <c r="H216" s="48">
        <v>0.40455611249946943</v>
      </c>
      <c r="I216" s="48">
        <v>0.70208563960020276</v>
      </c>
      <c r="J216" s="48">
        <v>0.72376411524257078</v>
      </c>
      <c r="K216" s="48">
        <v>3.3847200364109775</v>
      </c>
      <c r="L216" s="48">
        <v>1.8360394820208401</v>
      </c>
      <c r="M216" s="48">
        <v>0</v>
      </c>
      <c r="N216" s="48">
        <v>9.5988299805910865E-2</v>
      </c>
      <c r="O216" s="48">
        <v>1.6680162058151135E-2</v>
      </c>
      <c r="P216" s="48">
        <v>1.3192353049839437E-3</v>
      </c>
      <c r="Q216" s="48">
        <v>0</v>
      </c>
      <c r="R216" s="48">
        <v>2.9512394716779848E-5</v>
      </c>
      <c r="S216" s="48">
        <v>1.041482435240907E-4</v>
      </c>
      <c r="T216" s="48">
        <v>1.6897030662305236E-4</v>
      </c>
      <c r="U216" s="48">
        <v>2.3776423388711991E-4</v>
      </c>
      <c r="V216" s="48">
        <v>4.8214315293584382E-4</v>
      </c>
      <c r="W216" s="48">
        <v>1.0377516233765257E-3</v>
      </c>
      <c r="X216" s="48">
        <v>1.6980434097750986E-3</v>
      </c>
      <c r="Y216" s="48">
        <v>2.6623272168257079E-3</v>
      </c>
      <c r="Z216" s="48">
        <v>2.9301970717102053E-3</v>
      </c>
      <c r="AA216" s="48">
        <v>3.3708996070579617E-3</v>
      </c>
      <c r="AB216" s="48">
        <v>3.7138659749125411E-3</v>
      </c>
      <c r="AC216" s="48">
        <v>4.0245525840825729E-3</v>
      </c>
      <c r="AD216" s="48">
        <v>4.6046165023605687E-3</v>
      </c>
      <c r="AE216" s="48">
        <v>5.2683876721175225E-3</v>
      </c>
      <c r="AF216" s="48">
        <v>5.3862971795237751E-3</v>
      </c>
      <c r="AG216" s="48">
        <v>5.5361785715760661E-3</v>
      </c>
      <c r="AH216" s="48">
        <v>5.7834828889423298E-3</v>
      </c>
      <c r="AI216" s="48">
        <v>6.2168768446157849E-3</v>
      </c>
      <c r="AJ216" s="48">
        <v>6.731457950988424E-3</v>
      </c>
      <c r="AK216" s="48">
        <v>7.059529993244165E-3</v>
      </c>
      <c r="AL216" s="48">
        <v>7.0954120214906762E-3</v>
      </c>
      <c r="AM216" s="48">
        <v>7.1042207532124296E-3</v>
      </c>
      <c r="AN216" s="48">
        <v>7.1298090569547742E-3</v>
      </c>
      <c r="AO216" s="48">
        <v>7.1600601536839113E-3</v>
      </c>
      <c r="AP216" s="48">
        <v>7.0923849980801101E-3</v>
      </c>
      <c r="AQ216" s="48">
        <v>6.7901112254377376E-3</v>
      </c>
      <c r="AR216" s="48">
        <v>6.4074853536718445E-3</v>
      </c>
      <c r="AS216" s="48">
        <v>5.8017697440055941E-3</v>
      </c>
      <c r="AT216" s="48">
        <v>5.6528185391483288E-3</v>
      </c>
      <c r="AU216" s="48">
        <v>5.373278702868186E-3</v>
      </c>
      <c r="AV216" s="48">
        <v>5.1503797087990777E-3</v>
      </c>
      <c r="AW216" s="48">
        <v>4.9477369765932484E-3</v>
      </c>
      <c r="AX216" s="48">
        <v>4.5409510218418318E-3</v>
      </c>
      <c r="AY216" s="48">
        <v>4.0735891418142269E-3</v>
      </c>
      <c r="AZ216" s="48">
        <v>4.0030203866169836E-3</v>
      </c>
    </row>
    <row r="217" spans="1:52" ht="12" customHeight="1" x14ac:dyDescent="0.45">
      <c r="A217" s="192" t="s">
        <v>25</v>
      </c>
      <c r="B217" s="48">
        <v>9.759120959201935</v>
      </c>
      <c r="C217" s="48">
        <v>14.782597798406677</v>
      </c>
      <c r="D217" s="48">
        <v>11.30528446222173</v>
      </c>
      <c r="E217" s="48">
        <v>8.0330959071079882</v>
      </c>
      <c r="F217" s="48">
        <v>6.0709797127963379</v>
      </c>
      <c r="G217" s="48">
        <v>7.3976921721308484</v>
      </c>
      <c r="H217" s="48">
        <v>6.81104302351903</v>
      </c>
      <c r="I217" s="48">
        <v>5.5031594087813867</v>
      </c>
      <c r="J217" s="48">
        <v>5.7211519853947852</v>
      </c>
      <c r="K217" s="48">
        <v>7.4300177517833825</v>
      </c>
      <c r="L217" s="48">
        <v>5.0170253226386547</v>
      </c>
      <c r="M217" s="48">
        <v>6.6051683817357993</v>
      </c>
      <c r="N217" s="48">
        <v>6.8993654554490123</v>
      </c>
      <c r="O217" s="48">
        <v>8.1024003457964042</v>
      </c>
      <c r="P217" s="48">
        <v>9.4150556128299687</v>
      </c>
      <c r="Q217" s="48">
        <v>7.2393083406628662</v>
      </c>
      <c r="R217" s="48">
        <v>7.5858921028255137</v>
      </c>
      <c r="S217" s="48">
        <v>7.5878308657300506</v>
      </c>
      <c r="T217" s="48">
        <v>7.5940206570588007</v>
      </c>
      <c r="U217" s="48">
        <v>7.4842459777411561</v>
      </c>
      <c r="V217" s="48">
        <v>7.4485865373610531</v>
      </c>
      <c r="W217" s="48">
        <v>7.3951132550917507</v>
      </c>
      <c r="X217" s="48">
        <v>7.2062365613460724</v>
      </c>
      <c r="Y217" s="48">
        <v>7.2112417672847089</v>
      </c>
      <c r="Z217" s="48">
        <v>7.2370859549811595</v>
      </c>
      <c r="AA217" s="48">
        <v>7.1481210820543488</v>
      </c>
      <c r="AB217" s="48">
        <v>7.1869104124383734</v>
      </c>
      <c r="AC217" s="48">
        <v>7.2687769869618943</v>
      </c>
      <c r="AD217" s="48">
        <v>7.3003168770332474</v>
      </c>
      <c r="AE217" s="48">
        <v>7.1896368966288726</v>
      </c>
      <c r="AF217" s="48">
        <v>7.1131040216263965</v>
      </c>
      <c r="AG217" s="48">
        <v>7.0369676697106875</v>
      </c>
      <c r="AH217" s="48">
        <v>7.1497492346344398</v>
      </c>
      <c r="AI217" s="48">
        <v>7.0982602580262357</v>
      </c>
      <c r="AJ217" s="48">
        <v>7.1054406735413558</v>
      </c>
      <c r="AK217" s="48">
        <v>7.1422736494107069</v>
      </c>
      <c r="AL217" s="48">
        <v>7.214316295020029</v>
      </c>
      <c r="AM217" s="48">
        <v>7.2996866300724408</v>
      </c>
      <c r="AN217" s="48">
        <v>7.3847205043386355</v>
      </c>
      <c r="AO217" s="48">
        <v>7.4725200119127333</v>
      </c>
      <c r="AP217" s="48">
        <v>7.552288758557073</v>
      </c>
      <c r="AQ217" s="48">
        <v>7.5603150428955592</v>
      </c>
      <c r="AR217" s="48">
        <v>7.5109077269392897</v>
      </c>
      <c r="AS217" s="48">
        <v>7.5446283372413587</v>
      </c>
      <c r="AT217" s="48">
        <v>7.6296370687912249</v>
      </c>
      <c r="AU217" s="48">
        <v>7.6344279890148874</v>
      </c>
      <c r="AV217" s="48">
        <v>7.7102331993161464</v>
      </c>
      <c r="AW217" s="48">
        <v>7.7871250005955694</v>
      </c>
      <c r="AX217" s="48">
        <v>7.825848545771569</v>
      </c>
      <c r="AY217" s="48">
        <v>7.7930324483281126</v>
      </c>
      <c r="AZ217" s="48">
        <v>7.7946048641902852</v>
      </c>
    </row>
    <row r="218" spans="1:52" ht="12" customHeight="1" x14ac:dyDescent="0.45">
      <c r="A218" s="192" t="s">
        <v>49</v>
      </c>
      <c r="B218" s="48">
        <v>1.7503791620405431</v>
      </c>
      <c r="C218" s="48">
        <v>4.3367827486488455</v>
      </c>
      <c r="D218" s="48">
        <v>4.7529696175780254</v>
      </c>
      <c r="E218" s="48">
        <v>4.9449246368769026</v>
      </c>
      <c r="F218" s="48">
        <v>3.8886781644799262</v>
      </c>
      <c r="G218" s="48">
        <v>3.9508435356206686</v>
      </c>
      <c r="H218" s="48">
        <v>4.19486893882089</v>
      </c>
      <c r="I218" s="48">
        <v>2.6891048712955512</v>
      </c>
      <c r="J218" s="48">
        <v>2.9763725890260924</v>
      </c>
      <c r="K218" s="48">
        <v>5.1812847225156977</v>
      </c>
      <c r="L218" s="48">
        <v>3.8504565199526652</v>
      </c>
      <c r="M218" s="48">
        <v>6.7458000629612362</v>
      </c>
      <c r="N218" s="48">
        <v>3.3585428183862667</v>
      </c>
      <c r="O218" s="48">
        <v>1.9082496186545501</v>
      </c>
      <c r="P218" s="48">
        <v>2.0107783960748895</v>
      </c>
      <c r="Q218" s="48">
        <v>2.4338798124173358</v>
      </c>
      <c r="R218" s="48">
        <v>2.5324217334387877</v>
      </c>
      <c r="S218" s="48">
        <v>2.549384521900115</v>
      </c>
      <c r="T218" s="48">
        <v>2.5067804480459119</v>
      </c>
      <c r="U218" s="48">
        <v>2.4342716479150592</v>
      </c>
      <c r="V218" s="48">
        <v>2.3943967317473702</v>
      </c>
      <c r="W218" s="48">
        <v>2.3232943113899078</v>
      </c>
      <c r="X218" s="48">
        <v>2.2953929436046532</v>
      </c>
      <c r="Y218" s="48">
        <v>2.1312748708109965</v>
      </c>
      <c r="Z218" s="48">
        <v>2.0801257465819023</v>
      </c>
      <c r="AA218" s="48">
        <v>2.0774073515331599</v>
      </c>
      <c r="AB218" s="48">
        <v>2.082994743792602</v>
      </c>
      <c r="AC218" s="48">
        <v>2.0710149194119758</v>
      </c>
      <c r="AD218" s="48">
        <v>2.0729013547709716</v>
      </c>
      <c r="AE218" s="48">
        <v>2.0012808996197284</v>
      </c>
      <c r="AF218" s="48">
        <v>2.0079904181169335</v>
      </c>
      <c r="AG218" s="48">
        <v>1.9898357148970989</v>
      </c>
      <c r="AH218" s="48">
        <v>1.9584135027728935</v>
      </c>
      <c r="AI218" s="48">
        <v>1.9590328741216005</v>
      </c>
      <c r="AJ218" s="48">
        <v>1.968408767633282</v>
      </c>
      <c r="AK218" s="48">
        <v>1.9525286039992149</v>
      </c>
      <c r="AL218" s="48">
        <v>1.9634143886603135</v>
      </c>
      <c r="AM218" s="48">
        <v>1.9587021849707098</v>
      </c>
      <c r="AN218" s="48">
        <v>1.9438033706923292</v>
      </c>
      <c r="AO218" s="48">
        <v>1.9449788075765435</v>
      </c>
      <c r="AP218" s="48">
        <v>1.9479454618897987</v>
      </c>
      <c r="AQ218" s="48">
        <v>1.8847006004906945</v>
      </c>
      <c r="AR218" s="48">
        <v>1.8385859581636574</v>
      </c>
      <c r="AS218" s="48">
        <v>1.7314799011940536</v>
      </c>
      <c r="AT218" s="48">
        <v>1.7065642835485582</v>
      </c>
      <c r="AU218" s="48">
        <v>1.7040075337018443</v>
      </c>
      <c r="AV218" s="48">
        <v>1.711988211160554</v>
      </c>
      <c r="AW218" s="48">
        <v>1.7036813663298802</v>
      </c>
      <c r="AX218" s="48">
        <v>1.6981112227343347</v>
      </c>
      <c r="AY218" s="48">
        <v>1.6441091320828578</v>
      </c>
      <c r="AZ218" s="48">
        <v>1.6488396409919317</v>
      </c>
    </row>
    <row r="219" spans="1:52" ht="12" customHeight="1" x14ac:dyDescent="0.45">
      <c r="A219" s="192" t="s">
        <v>55</v>
      </c>
      <c r="B219" s="48">
        <v>1.4673341912125584</v>
      </c>
      <c r="C219" s="48">
        <v>2.0417493694360442</v>
      </c>
      <c r="D219" s="48">
        <v>1.4041832917985404</v>
      </c>
      <c r="E219" s="48">
        <v>2.0107146734914956</v>
      </c>
      <c r="F219" s="48">
        <v>2.6696930486255037</v>
      </c>
      <c r="G219" s="48">
        <v>1.8402883560426997</v>
      </c>
      <c r="H219" s="48">
        <v>2.3664911054625413</v>
      </c>
      <c r="I219" s="48">
        <v>2.9336822274012797</v>
      </c>
      <c r="J219" s="48">
        <v>1.1408798408531313</v>
      </c>
      <c r="K219" s="48">
        <v>1.7409633191270406</v>
      </c>
      <c r="L219" s="48">
        <v>0.33725036344354303</v>
      </c>
      <c r="M219" s="48">
        <v>0.16768794556482708</v>
      </c>
      <c r="N219" s="48">
        <v>0.84551607459534606</v>
      </c>
      <c r="O219" s="48">
        <v>1.3648541427415446</v>
      </c>
      <c r="P219" s="48">
        <v>9.6979594989410473E-2</v>
      </c>
      <c r="Q219" s="48">
        <v>0.12742324726749329</v>
      </c>
      <c r="R219" s="48">
        <v>0.13016703291780887</v>
      </c>
      <c r="S219" s="48">
        <v>0.12862294069542937</v>
      </c>
      <c r="T219" s="48">
        <v>0.13154502126060644</v>
      </c>
      <c r="U219" s="48">
        <v>0.13176943457448134</v>
      </c>
      <c r="V219" s="48">
        <v>0.13142084745879079</v>
      </c>
      <c r="W219" s="48">
        <v>0.13293995444222853</v>
      </c>
      <c r="X219" s="48">
        <v>0.13355766708927769</v>
      </c>
      <c r="Y219" s="48">
        <v>0.13360693715447636</v>
      </c>
      <c r="Z219" s="48">
        <v>0.13052289415727295</v>
      </c>
      <c r="AA219" s="48">
        <v>0.12487211940369221</v>
      </c>
      <c r="AB219" s="48">
        <v>0.12365203177576342</v>
      </c>
      <c r="AC219" s="48">
        <v>0.12009403890843399</v>
      </c>
      <c r="AD219" s="48">
        <v>0.11744135520678886</v>
      </c>
      <c r="AE219" s="48">
        <v>0.10641608381143941</v>
      </c>
      <c r="AF219" s="48">
        <v>0.10324763590566483</v>
      </c>
      <c r="AG219" s="48">
        <v>0.10271357861099159</v>
      </c>
      <c r="AH219" s="48">
        <v>9.3403028825277665E-2</v>
      </c>
      <c r="AI219" s="48">
        <v>9.0665972764959482E-2</v>
      </c>
      <c r="AJ219" s="48">
        <v>7.6047563924931547E-2</v>
      </c>
      <c r="AK219" s="48">
        <v>6.1575533607567595E-2</v>
      </c>
      <c r="AL219" s="48">
        <v>5.9423151327354526E-2</v>
      </c>
      <c r="AM219" s="48">
        <v>5.9533232366761835E-2</v>
      </c>
      <c r="AN219" s="48">
        <v>5.9645793100223207E-2</v>
      </c>
      <c r="AO219" s="48">
        <v>5.9043097378373974E-2</v>
      </c>
      <c r="AP219" s="48">
        <v>5.8297232518356973E-2</v>
      </c>
      <c r="AQ219" s="48">
        <v>5.6602548041532481E-2</v>
      </c>
      <c r="AR219" s="48">
        <v>5.349267448366888E-2</v>
      </c>
      <c r="AS219" s="48">
        <v>5.0370131810602167E-2</v>
      </c>
      <c r="AT219" s="48">
        <v>4.7875562127805679E-2</v>
      </c>
      <c r="AU219" s="48">
        <v>4.2659422352236277E-2</v>
      </c>
      <c r="AV219" s="48">
        <v>4.1201556178429993E-2</v>
      </c>
      <c r="AW219" s="48">
        <v>3.7675752710871889E-2</v>
      </c>
      <c r="AX219" s="48">
        <v>3.4786766981086945E-2</v>
      </c>
      <c r="AY219" s="48">
        <v>2.8986050843986564E-2</v>
      </c>
      <c r="AZ219" s="48">
        <v>2.6908113244674025E-2</v>
      </c>
    </row>
    <row r="220" spans="1:52" ht="12" customHeight="1" x14ac:dyDescent="0.45">
      <c r="A220" s="192" t="s">
        <v>50</v>
      </c>
      <c r="B220" s="48">
        <v>110.35734307306743</v>
      </c>
      <c r="C220" s="48">
        <v>133.08317540309551</v>
      </c>
      <c r="D220" s="48">
        <v>138.92654518953117</v>
      </c>
      <c r="E220" s="48">
        <v>160.5753407823814</v>
      </c>
      <c r="F220" s="48">
        <v>133.22375928671201</v>
      </c>
      <c r="G220" s="48">
        <v>127.94853709413898</v>
      </c>
      <c r="H220" s="48">
        <v>116.41577717012073</v>
      </c>
      <c r="I220" s="48">
        <v>118.01782267586428</v>
      </c>
      <c r="J220" s="48">
        <v>103.97829912903556</v>
      </c>
      <c r="K220" s="48">
        <v>115.19261359190691</v>
      </c>
      <c r="L220" s="48">
        <v>93.285297098043088</v>
      </c>
      <c r="M220" s="48">
        <v>78.326478433367527</v>
      </c>
      <c r="N220" s="48">
        <v>83.182492117180132</v>
      </c>
      <c r="O220" s="48">
        <v>99.093530818311208</v>
      </c>
      <c r="P220" s="48">
        <v>98.775193594992189</v>
      </c>
      <c r="Q220" s="48">
        <v>99.844296220069609</v>
      </c>
      <c r="R220" s="48">
        <v>99.05846977434976</v>
      </c>
      <c r="S220" s="48">
        <v>100.17100912907335</v>
      </c>
      <c r="T220" s="48">
        <v>100.81000118679509</v>
      </c>
      <c r="U220" s="48">
        <v>100.63080658853171</v>
      </c>
      <c r="V220" s="48">
        <v>100.87488842150152</v>
      </c>
      <c r="W220" s="48">
        <v>100.88322877033247</v>
      </c>
      <c r="X220" s="48">
        <v>100.9908352314194</v>
      </c>
      <c r="Y220" s="48">
        <v>100.31649323399824</v>
      </c>
      <c r="Z220" s="48">
        <v>99.978056075632423</v>
      </c>
      <c r="AA220" s="48">
        <v>99.934809408638898</v>
      </c>
      <c r="AB220" s="48">
        <v>100.31396932705586</v>
      </c>
      <c r="AC220" s="48">
        <v>100.68969868934478</v>
      </c>
      <c r="AD220" s="48">
        <v>100.62812136730568</v>
      </c>
      <c r="AE220" s="48">
        <v>100.58991170714133</v>
      </c>
      <c r="AF220" s="48">
        <v>101.24893948557569</v>
      </c>
      <c r="AG220" s="48">
        <v>101.81640673255458</v>
      </c>
      <c r="AH220" s="48">
        <v>102.1845483392723</v>
      </c>
      <c r="AI220" s="48">
        <v>102.41320889634824</v>
      </c>
      <c r="AJ220" s="48">
        <v>102.3173772411418</v>
      </c>
      <c r="AK220" s="48">
        <v>102.68467675373873</v>
      </c>
      <c r="AL220" s="48">
        <v>103.58820443559311</v>
      </c>
      <c r="AM220" s="48">
        <v>104.43643123926304</v>
      </c>
      <c r="AN220" s="48">
        <v>105.4526797143736</v>
      </c>
      <c r="AO220" s="48">
        <v>106.49464373117569</v>
      </c>
      <c r="AP220" s="48">
        <v>107.35160887831201</v>
      </c>
      <c r="AQ220" s="48">
        <v>107.84534431775927</v>
      </c>
      <c r="AR220" s="48">
        <v>108.20110550200663</v>
      </c>
      <c r="AS220" s="48">
        <v>108.12853643816594</v>
      </c>
      <c r="AT220" s="48">
        <v>108.99982309723912</v>
      </c>
      <c r="AU220" s="48">
        <v>109.66486291729072</v>
      </c>
      <c r="AV220" s="48">
        <v>110.45632152396249</v>
      </c>
      <c r="AW220" s="48">
        <v>111.43474812244105</v>
      </c>
      <c r="AX220" s="48">
        <v>111.7378767467214</v>
      </c>
      <c r="AY220" s="48">
        <v>112.06702438180668</v>
      </c>
      <c r="AZ220" s="48">
        <v>113.3351686763298</v>
      </c>
    </row>
    <row r="221" spans="1:52" ht="12" customHeight="1" x14ac:dyDescent="0.45">
      <c r="A221" s="84" t="s">
        <v>187</v>
      </c>
      <c r="B221" s="85">
        <v>40.231339166305737</v>
      </c>
      <c r="C221" s="85">
        <v>40.699346232648963</v>
      </c>
      <c r="D221" s="85">
        <v>46.311937923204901</v>
      </c>
      <c r="E221" s="85">
        <v>38.888369972233434</v>
      </c>
      <c r="F221" s="85">
        <v>47.981095959049398</v>
      </c>
      <c r="G221" s="85">
        <v>55.7247941075846</v>
      </c>
      <c r="H221" s="85">
        <v>64.194303248828703</v>
      </c>
      <c r="I221" s="85">
        <v>59.788132791613386</v>
      </c>
      <c r="J221" s="85">
        <v>72.248727832716952</v>
      </c>
      <c r="K221" s="85">
        <v>68.731375186480932</v>
      </c>
      <c r="L221" s="85">
        <v>73.106950255657068</v>
      </c>
      <c r="M221" s="85">
        <v>76.811297312398892</v>
      </c>
      <c r="N221" s="85">
        <v>72.649490557735092</v>
      </c>
      <c r="O221" s="85">
        <v>61.895338862557537</v>
      </c>
      <c r="P221" s="85">
        <v>58.656167238131999</v>
      </c>
      <c r="Q221" s="85">
        <v>63.75930149727786</v>
      </c>
      <c r="R221" s="85">
        <v>64.729477456905812</v>
      </c>
      <c r="S221" s="85">
        <v>66.501756199312752</v>
      </c>
      <c r="T221" s="85">
        <v>67.207419141764134</v>
      </c>
      <c r="U221" s="85">
        <v>67.352401202421461</v>
      </c>
      <c r="V221" s="85">
        <v>67.73237363642086</v>
      </c>
      <c r="W221" s="85">
        <v>67.972756589596159</v>
      </c>
      <c r="X221" s="85">
        <v>68.371776227144409</v>
      </c>
      <c r="Y221" s="85">
        <v>68.678232217305961</v>
      </c>
      <c r="Z221" s="85">
        <v>69.002382170082072</v>
      </c>
      <c r="AA221" s="85">
        <v>69.543406536518276</v>
      </c>
      <c r="AB221" s="85">
        <v>70.198422635115392</v>
      </c>
      <c r="AC221" s="85">
        <v>70.85327530767465</v>
      </c>
      <c r="AD221" s="85">
        <v>71.552105481205544</v>
      </c>
      <c r="AE221" s="85">
        <v>72.284514886905754</v>
      </c>
      <c r="AF221" s="85">
        <v>73.058952525701358</v>
      </c>
      <c r="AG221" s="85">
        <v>73.772518640313606</v>
      </c>
      <c r="AH221" s="85">
        <v>74.62067849908945</v>
      </c>
      <c r="AI221" s="85">
        <v>75.651089825233655</v>
      </c>
      <c r="AJ221" s="85">
        <v>76.534246885320869</v>
      </c>
      <c r="AK221" s="85">
        <v>77.433331751093377</v>
      </c>
      <c r="AL221" s="85">
        <v>78.322661601005592</v>
      </c>
      <c r="AM221" s="85">
        <v>79.1863367956731</v>
      </c>
      <c r="AN221" s="85">
        <v>80.077760455469473</v>
      </c>
      <c r="AO221" s="85">
        <v>80.895001116198671</v>
      </c>
      <c r="AP221" s="85">
        <v>81.752379898501218</v>
      </c>
      <c r="AQ221" s="85">
        <v>82.222949927995984</v>
      </c>
      <c r="AR221" s="85">
        <v>82.45190770969478</v>
      </c>
      <c r="AS221" s="85">
        <v>83.315432250608097</v>
      </c>
      <c r="AT221" s="85">
        <v>84.305238240076548</v>
      </c>
      <c r="AU221" s="85">
        <v>85.238416747006397</v>
      </c>
      <c r="AV221" s="85">
        <v>86.331185193780698</v>
      </c>
      <c r="AW221" s="85">
        <v>87.304852991709836</v>
      </c>
      <c r="AX221" s="85">
        <v>88.051368201112851</v>
      </c>
      <c r="AY221" s="85">
        <v>88.51864280631213</v>
      </c>
      <c r="AZ221" s="85">
        <v>89.525868041230225</v>
      </c>
    </row>
    <row r="222" spans="1:52" ht="12" customHeight="1" x14ac:dyDescent="0.45">
      <c r="A222" s="81" t="s">
        <v>188</v>
      </c>
      <c r="B222" s="82">
        <v>107.6896561208839</v>
      </c>
      <c r="C222" s="82">
        <v>124.36957864671905</v>
      </c>
      <c r="D222" s="82">
        <v>128.22819340364407</v>
      </c>
      <c r="E222" s="82">
        <v>136.17991353860242</v>
      </c>
      <c r="F222" s="82">
        <v>123.62664934936086</v>
      </c>
      <c r="G222" s="82">
        <v>124.96897128275567</v>
      </c>
      <c r="H222" s="82">
        <v>123.18835392436404</v>
      </c>
      <c r="I222" s="82">
        <v>121.88704230722612</v>
      </c>
      <c r="J222" s="82">
        <v>120.47344151058235</v>
      </c>
      <c r="K222" s="82">
        <v>127.34732554289893</v>
      </c>
      <c r="L222" s="82">
        <v>112.37592964744751</v>
      </c>
      <c r="M222" s="82">
        <v>109.23486375617921</v>
      </c>
      <c r="N222" s="82">
        <v>108.56578131398319</v>
      </c>
      <c r="O222" s="82">
        <v>112.15658485748511</v>
      </c>
      <c r="P222" s="82">
        <v>110.28873336253731</v>
      </c>
      <c r="Q222" s="82">
        <v>112.89503396454718</v>
      </c>
      <c r="R222" s="82">
        <v>112.92229474875306</v>
      </c>
      <c r="S222" s="82">
        <v>114.57586724288305</v>
      </c>
      <c r="T222" s="82">
        <v>115.65396728614142</v>
      </c>
      <c r="U222" s="82">
        <v>115.89577167898672</v>
      </c>
      <c r="V222" s="82">
        <v>116.45737627970018</v>
      </c>
      <c r="W222" s="82">
        <v>116.51253236996706</v>
      </c>
      <c r="X222" s="82">
        <v>116.6783927363044</v>
      </c>
      <c r="Y222" s="82">
        <v>116.26229234408802</v>
      </c>
      <c r="Z222" s="82">
        <v>116.18580187565858</v>
      </c>
      <c r="AA222" s="82">
        <v>116.35813383675757</v>
      </c>
      <c r="AB222" s="82">
        <v>116.95831926046557</v>
      </c>
      <c r="AC222" s="82">
        <v>117.57614759414193</v>
      </c>
      <c r="AD222" s="82">
        <v>117.69074484570174</v>
      </c>
      <c r="AE222" s="82">
        <v>117.74146692719408</v>
      </c>
      <c r="AF222" s="82">
        <v>118.51407634625629</v>
      </c>
      <c r="AG222" s="82">
        <v>119.14802444276091</v>
      </c>
      <c r="AH222" s="82">
        <v>119.77913641215147</v>
      </c>
      <c r="AI222" s="82">
        <v>120.12189460009522</v>
      </c>
      <c r="AJ222" s="82">
        <v>120.2159158073503</v>
      </c>
      <c r="AK222" s="82">
        <v>120.72195386207662</v>
      </c>
      <c r="AL222" s="82">
        <v>121.79531785659793</v>
      </c>
      <c r="AM222" s="82">
        <v>122.83725501584335</v>
      </c>
      <c r="AN222" s="82">
        <v>123.97169514837668</v>
      </c>
      <c r="AO222" s="82">
        <v>125.09922831180933</v>
      </c>
      <c r="AP222" s="82">
        <v>126.03605071400301</v>
      </c>
      <c r="AQ222" s="82">
        <v>126.20458646824312</v>
      </c>
      <c r="AR222" s="82">
        <v>126.12810560603945</v>
      </c>
      <c r="AS222" s="82">
        <v>125.86865114343799</v>
      </c>
      <c r="AT222" s="82">
        <v>126.84671362434676</v>
      </c>
      <c r="AU222" s="82">
        <v>127.48001826971299</v>
      </c>
      <c r="AV222" s="82">
        <v>128.42070892880244</v>
      </c>
      <c r="AW222" s="82">
        <v>129.47013535678022</v>
      </c>
      <c r="AX222" s="82">
        <v>129.54338433764343</v>
      </c>
      <c r="AY222" s="82">
        <v>129.44605014871075</v>
      </c>
      <c r="AZ222" s="82">
        <v>130.66864023815481</v>
      </c>
    </row>
    <row r="223" spans="1:52" ht="12" customHeight="1" x14ac:dyDescent="0.45">
      <c r="A223" s="84" t="s">
        <v>189</v>
      </c>
      <c r="B223" s="85">
        <v>51.034363353141316</v>
      </c>
      <c r="C223" s="85">
        <v>58.818134538738789</v>
      </c>
      <c r="D223" s="85">
        <v>58.445474306371729</v>
      </c>
      <c r="E223" s="85">
        <v>67.303220318249657</v>
      </c>
      <c r="F223" s="85">
        <v>57.194126857169479</v>
      </c>
      <c r="G223" s="85">
        <v>54.218862751567897</v>
      </c>
      <c r="H223" s="85">
        <v>50.066743360573049</v>
      </c>
      <c r="I223" s="85">
        <v>54.327626235622098</v>
      </c>
      <c r="J223" s="85">
        <v>47.714990656149389</v>
      </c>
      <c r="K223" s="85">
        <v>53.338846545068684</v>
      </c>
      <c r="L223" s="85">
        <v>42.463120471513925</v>
      </c>
      <c r="M223" s="85">
        <v>39.257463674372936</v>
      </c>
      <c r="N223" s="85">
        <v>40.353714821980738</v>
      </c>
      <c r="O223" s="85">
        <v>48.573286260661575</v>
      </c>
      <c r="P223" s="85">
        <v>47.406948410119654</v>
      </c>
      <c r="Q223" s="85">
        <v>47.427775320534515</v>
      </c>
      <c r="R223" s="85">
        <v>47.21055385924241</v>
      </c>
      <c r="S223" s="85">
        <v>47.584591700883372</v>
      </c>
      <c r="T223" s="85">
        <v>48.026879387538663</v>
      </c>
      <c r="U223" s="85">
        <v>48.155622553654091</v>
      </c>
      <c r="V223" s="85">
        <v>48.399903572824904</v>
      </c>
      <c r="W223" s="85">
        <v>48.43897069657325</v>
      </c>
      <c r="X223" s="85">
        <v>48.523029870175243</v>
      </c>
      <c r="Y223" s="85">
        <v>48.223830392986642</v>
      </c>
      <c r="Z223" s="85">
        <v>48.087722182790145</v>
      </c>
      <c r="AA223" s="85">
        <v>48.153815213590434</v>
      </c>
      <c r="AB223" s="85">
        <v>48.360249601658722</v>
      </c>
      <c r="AC223" s="85">
        <v>48.522927627765519</v>
      </c>
      <c r="AD223" s="85">
        <v>48.421546459769317</v>
      </c>
      <c r="AE223" s="85">
        <v>48.43205322374353</v>
      </c>
      <c r="AF223" s="85">
        <v>48.705398999439858</v>
      </c>
      <c r="AG223" s="85">
        <v>49.124817673984886</v>
      </c>
      <c r="AH223" s="85">
        <v>49.248039974025929</v>
      </c>
      <c r="AI223" s="85">
        <v>49.212535082544356</v>
      </c>
      <c r="AJ223" s="85">
        <v>48.974281265668672</v>
      </c>
      <c r="AK223" s="85">
        <v>49.075100341419258</v>
      </c>
      <c r="AL223" s="85">
        <v>49.435934529541534</v>
      </c>
      <c r="AM223" s="85">
        <v>49.794218647424955</v>
      </c>
      <c r="AN223" s="85">
        <v>50.213903758250964</v>
      </c>
      <c r="AO223" s="85">
        <v>50.65175323225553</v>
      </c>
      <c r="AP223" s="85">
        <v>50.952460633695715</v>
      </c>
      <c r="AQ223" s="85">
        <v>51.033353328514671</v>
      </c>
      <c r="AR223" s="85">
        <v>51.058311805181724</v>
      </c>
      <c r="AS223" s="85">
        <v>50.744118372107302</v>
      </c>
      <c r="AT223" s="85">
        <v>51.071779400851199</v>
      </c>
      <c r="AU223" s="85">
        <v>51.226831182288116</v>
      </c>
      <c r="AV223" s="85">
        <v>51.494495235221862</v>
      </c>
      <c r="AW223" s="85">
        <v>51.862397501562029</v>
      </c>
      <c r="AX223" s="85">
        <v>51.835394080146926</v>
      </c>
      <c r="AY223" s="85">
        <v>51.821275541470023</v>
      </c>
      <c r="AZ223" s="85">
        <v>52.311364385980262</v>
      </c>
    </row>
    <row r="224" spans="1:52" ht="12" customHeight="1" x14ac:dyDescent="0.45">
      <c r="A224" s="84" t="s">
        <v>190</v>
      </c>
      <c r="B224" s="85">
        <v>38.74217251305965</v>
      </c>
      <c r="C224" s="85">
        <v>47.737843845027825</v>
      </c>
      <c r="D224" s="85">
        <v>49.966114803395072</v>
      </c>
      <c r="E224" s="85">
        <v>52.314772733023233</v>
      </c>
      <c r="F224" s="85">
        <v>46.715116880556387</v>
      </c>
      <c r="G224" s="85">
        <v>47.85645040541587</v>
      </c>
      <c r="H224" s="85">
        <v>46.885842221383427</v>
      </c>
      <c r="I224" s="85">
        <v>43.659363321919564</v>
      </c>
      <c r="J224" s="85">
        <v>43.30876235942943</v>
      </c>
      <c r="K224" s="85">
        <v>46.81001584123139</v>
      </c>
      <c r="L224" s="85">
        <v>41.34815687981574</v>
      </c>
      <c r="M224" s="85">
        <v>39.247349621550825</v>
      </c>
      <c r="N224" s="85">
        <v>38.118116604075944</v>
      </c>
      <c r="O224" s="85">
        <v>39.11063210756501</v>
      </c>
      <c r="P224" s="85">
        <v>38.740714929202262</v>
      </c>
      <c r="Q224" s="85">
        <v>40.736702891954543</v>
      </c>
      <c r="R224" s="85">
        <v>40.900301176180903</v>
      </c>
      <c r="S224" s="85">
        <v>41.44657184265261</v>
      </c>
      <c r="T224" s="85">
        <v>41.796108750148328</v>
      </c>
      <c r="U224" s="85">
        <v>41.773845085345755</v>
      </c>
      <c r="V224" s="85">
        <v>41.890205151132882</v>
      </c>
      <c r="W224" s="85">
        <v>41.781448292613661</v>
      </c>
      <c r="X224" s="85">
        <v>41.645942354785703</v>
      </c>
      <c r="Y224" s="85">
        <v>41.436306959247304</v>
      </c>
      <c r="Z224" s="85">
        <v>41.374060699266323</v>
      </c>
      <c r="AA224" s="85">
        <v>41.341568283239376</v>
      </c>
      <c r="AB224" s="85">
        <v>41.511454563122797</v>
      </c>
      <c r="AC224" s="85">
        <v>41.726434693570738</v>
      </c>
      <c r="AD224" s="85">
        <v>41.693652040959442</v>
      </c>
      <c r="AE224" s="85">
        <v>41.563575699730563</v>
      </c>
      <c r="AF224" s="85">
        <v>41.799883602317472</v>
      </c>
      <c r="AG224" s="85">
        <v>41.880538050017385</v>
      </c>
      <c r="AH224" s="85">
        <v>42.073793567103898</v>
      </c>
      <c r="AI224" s="85">
        <v>42.126502880578826</v>
      </c>
      <c r="AJ224" s="85">
        <v>42.121450791533654</v>
      </c>
      <c r="AK224" s="85">
        <v>42.250833144558619</v>
      </c>
      <c r="AL224" s="85">
        <v>42.62750403880937</v>
      </c>
      <c r="AM224" s="85">
        <v>42.988093217242898</v>
      </c>
      <c r="AN224" s="85">
        <v>43.390362002516603</v>
      </c>
      <c r="AO224" s="85">
        <v>43.824712230845684</v>
      </c>
      <c r="AP224" s="85">
        <v>44.200552213653715</v>
      </c>
      <c r="AQ224" s="85">
        <v>43.994497132599513</v>
      </c>
      <c r="AR224" s="85">
        <v>43.619636543329705</v>
      </c>
      <c r="AS224" s="85">
        <v>43.439577458468136</v>
      </c>
      <c r="AT224" s="85">
        <v>43.746235105162285</v>
      </c>
      <c r="AU224" s="85">
        <v>43.929135919755161</v>
      </c>
      <c r="AV224" s="85">
        <v>44.209569526314453</v>
      </c>
      <c r="AW224" s="85">
        <v>44.525150997928129</v>
      </c>
      <c r="AX224" s="85">
        <v>44.422067270332136</v>
      </c>
      <c r="AY224" s="85">
        <v>44.291852031026366</v>
      </c>
      <c r="AZ224" s="85">
        <v>44.67294398592572</v>
      </c>
    </row>
    <row r="225" spans="1:52" ht="12" customHeight="1" x14ac:dyDescent="0.45">
      <c r="A225" s="87" t="s">
        <v>20</v>
      </c>
      <c r="B225" s="88">
        <v>0</v>
      </c>
      <c r="C225" s="88">
        <v>0</v>
      </c>
      <c r="D225" s="88">
        <v>0</v>
      </c>
      <c r="E225" s="88">
        <v>0</v>
      </c>
      <c r="F225" s="88">
        <v>0</v>
      </c>
      <c r="G225" s="88">
        <v>0</v>
      </c>
      <c r="H225" s="88">
        <v>0</v>
      </c>
      <c r="I225" s="88">
        <v>0</v>
      </c>
      <c r="J225" s="88">
        <v>0</v>
      </c>
      <c r="K225" s="88">
        <v>0</v>
      </c>
      <c r="L225" s="88">
        <v>0</v>
      </c>
      <c r="M225" s="88">
        <v>0</v>
      </c>
      <c r="N225" s="88">
        <v>0</v>
      </c>
      <c r="O225" s="88">
        <v>0</v>
      </c>
      <c r="P225" s="88">
        <v>0</v>
      </c>
      <c r="Q225" s="88">
        <v>0</v>
      </c>
      <c r="R225" s="88">
        <v>4.7207345480491744E-6</v>
      </c>
      <c r="S225" s="88">
        <v>1.5977077604096031E-5</v>
      </c>
      <c r="T225" s="88">
        <v>2.9614027374794107E-5</v>
      </c>
      <c r="U225" s="88">
        <v>4.3663398269755905E-5</v>
      </c>
      <c r="V225" s="88">
        <v>8.1382231702919818E-5</v>
      </c>
      <c r="W225" s="88">
        <v>2.4345409915405009E-4</v>
      </c>
      <c r="X225" s="88">
        <v>4.3870788362001644E-4</v>
      </c>
      <c r="Y225" s="88">
        <v>6.0720635342392901E-4</v>
      </c>
      <c r="Z225" s="88">
        <v>6.5575109316434027E-4</v>
      </c>
      <c r="AA225" s="88">
        <v>7.3318522812428999E-4</v>
      </c>
      <c r="AB225" s="88">
        <v>7.8677272312962295E-4</v>
      </c>
      <c r="AC225" s="88">
        <v>8.3733226494472641E-4</v>
      </c>
      <c r="AD225" s="88">
        <v>9.5127669304778423E-4</v>
      </c>
      <c r="AE225" s="88">
        <v>1.0707593670361947E-3</v>
      </c>
      <c r="AF225" s="88">
        <v>1.0964286651986858E-3</v>
      </c>
      <c r="AG225" s="88">
        <v>1.1367565853052106E-3</v>
      </c>
      <c r="AH225" s="88">
        <v>1.176486580749526E-3</v>
      </c>
      <c r="AI225" s="88">
        <v>1.2477385526320501E-3</v>
      </c>
      <c r="AJ225" s="88">
        <v>1.3253749835127697E-3</v>
      </c>
      <c r="AK225" s="88">
        <v>1.3755902515458556E-3</v>
      </c>
      <c r="AL225" s="88">
        <v>1.3831555941357229E-3</v>
      </c>
      <c r="AM225" s="88">
        <v>1.3861230750206075E-3</v>
      </c>
      <c r="AN225" s="88">
        <v>1.389262522528303E-3</v>
      </c>
      <c r="AO225" s="88">
        <v>1.3931426522095166E-3</v>
      </c>
      <c r="AP225" s="88">
        <v>1.3831518758787515E-3</v>
      </c>
      <c r="AQ225" s="88">
        <v>1.2889025457050337E-3</v>
      </c>
      <c r="AR225" s="88">
        <v>1.169650816251954E-3</v>
      </c>
      <c r="AS225" s="88">
        <v>1.0626379008063977E-3</v>
      </c>
      <c r="AT225" s="88">
        <v>1.0354399928347558E-3</v>
      </c>
      <c r="AU225" s="88">
        <v>9.884802133254501E-4</v>
      </c>
      <c r="AV225" s="88">
        <v>9.5416848356130691E-4</v>
      </c>
      <c r="AW225" s="88">
        <v>9.2234471791867185E-4</v>
      </c>
      <c r="AX225" s="88">
        <v>8.4167975422799464E-4</v>
      </c>
      <c r="AY225" s="88">
        <v>7.5648216893131257E-4</v>
      </c>
      <c r="AZ225" s="88">
        <v>7.4036426336604119E-4</v>
      </c>
    </row>
    <row r="226" spans="1:52" ht="12" customHeight="1" x14ac:dyDescent="0.45">
      <c r="A226" s="87" t="s">
        <v>24</v>
      </c>
      <c r="B226" s="88">
        <v>0</v>
      </c>
      <c r="C226" s="88">
        <v>0</v>
      </c>
      <c r="D226" s="88">
        <v>0</v>
      </c>
      <c r="E226" s="88">
        <v>0</v>
      </c>
      <c r="F226" s="88">
        <v>0</v>
      </c>
      <c r="G226" s="88">
        <v>0</v>
      </c>
      <c r="H226" s="88">
        <v>0</v>
      </c>
      <c r="I226" s="88">
        <v>0</v>
      </c>
      <c r="J226" s="88">
        <v>0</v>
      </c>
      <c r="K226" s="88">
        <v>0</v>
      </c>
      <c r="L226" s="88">
        <v>0</v>
      </c>
      <c r="M226" s="88">
        <v>0</v>
      </c>
      <c r="N226" s="88">
        <v>0</v>
      </c>
      <c r="O226" s="88">
        <v>0</v>
      </c>
      <c r="P226" s="88">
        <v>0</v>
      </c>
      <c r="Q226" s="88">
        <v>0</v>
      </c>
      <c r="R226" s="88">
        <v>0</v>
      </c>
      <c r="S226" s="88">
        <v>0</v>
      </c>
      <c r="T226" s="88">
        <v>0</v>
      </c>
      <c r="U226" s="88">
        <v>0</v>
      </c>
      <c r="V226" s="88">
        <v>0</v>
      </c>
      <c r="W226" s="88">
        <v>0</v>
      </c>
      <c r="X226" s="88">
        <v>0</v>
      </c>
      <c r="Y226" s="88">
        <v>0</v>
      </c>
      <c r="Z226" s="88">
        <v>0</v>
      </c>
      <c r="AA226" s="88">
        <v>0</v>
      </c>
      <c r="AB226" s="88">
        <v>0</v>
      </c>
      <c r="AC226" s="88">
        <v>0</v>
      </c>
      <c r="AD226" s="88">
        <v>0</v>
      </c>
      <c r="AE226" s="88">
        <v>0</v>
      </c>
      <c r="AF226" s="88">
        <v>0</v>
      </c>
      <c r="AG226" s="88">
        <v>0</v>
      </c>
      <c r="AH226" s="88">
        <v>0</v>
      </c>
      <c r="AI226" s="88">
        <v>0</v>
      </c>
      <c r="AJ226" s="88">
        <v>0</v>
      </c>
      <c r="AK226" s="88">
        <v>0</v>
      </c>
      <c r="AL226" s="88">
        <v>0</v>
      </c>
      <c r="AM226" s="88">
        <v>0</v>
      </c>
      <c r="AN226" s="88">
        <v>0</v>
      </c>
      <c r="AO226" s="88">
        <v>0</v>
      </c>
      <c r="AP226" s="88">
        <v>0</v>
      </c>
      <c r="AQ226" s="88">
        <v>0</v>
      </c>
      <c r="AR226" s="88">
        <v>0</v>
      </c>
      <c r="AS226" s="88">
        <v>0</v>
      </c>
      <c r="AT226" s="88">
        <v>0</v>
      </c>
      <c r="AU226" s="88">
        <v>0</v>
      </c>
      <c r="AV226" s="88">
        <v>0</v>
      </c>
      <c r="AW226" s="88">
        <v>0</v>
      </c>
      <c r="AX226" s="88">
        <v>0</v>
      </c>
      <c r="AY226" s="88">
        <v>0</v>
      </c>
      <c r="AZ226" s="88">
        <v>0</v>
      </c>
    </row>
    <row r="227" spans="1:52" ht="12" customHeight="1" x14ac:dyDescent="0.45">
      <c r="A227" s="87" t="s">
        <v>25</v>
      </c>
      <c r="B227" s="88">
        <v>0.2704870969399652</v>
      </c>
      <c r="C227" s="88">
        <v>0.33537364838592937</v>
      </c>
      <c r="D227" s="88">
        <v>0.27255325784317619</v>
      </c>
      <c r="E227" s="88">
        <v>1.3253790526797425E-2</v>
      </c>
      <c r="F227" s="88">
        <v>0</v>
      </c>
      <c r="G227" s="88">
        <v>0</v>
      </c>
      <c r="H227" s="88">
        <v>8.2780830228844249E-2</v>
      </c>
      <c r="I227" s="88">
        <v>1.1611079897502293E-15</v>
      </c>
      <c r="J227" s="88">
        <v>0</v>
      </c>
      <c r="K227" s="88">
        <v>0.12365681124542767</v>
      </c>
      <c r="L227" s="88">
        <v>0.29930274876879548</v>
      </c>
      <c r="M227" s="88">
        <v>0.42819187408177734</v>
      </c>
      <c r="N227" s="88">
        <v>0.51735725340257765</v>
      </c>
      <c r="O227" s="88">
        <v>1.0149545236908048E-2</v>
      </c>
      <c r="P227" s="88">
        <v>3.0312079854931987E-17</v>
      </c>
      <c r="Q227" s="88">
        <v>5.5022441922523049E-2</v>
      </c>
      <c r="R227" s="88">
        <v>5.2836469267881776E-2</v>
      </c>
      <c r="S227" s="88">
        <v>5.5733192175754509E-2</v>
      </c>
      <c r="T227" s="88">
        <v>5.5445422250814731E-2</v>
      </c>
      <c r="U227" s="88">
        <v>5.400396461763405E-2</v>
      </c>
      <c r="V227" s="88">
        <v>5.3424569710959671E-2</v>
      </c>
      <c r="W227" s="88">
        <v>5.3624700976045478E-2</v>
      </c>
      <c r="X227" s="88">
        <v>5.3955838840882293E-2</v>
      </c>
      <c r="Y227" s="88">
        <v>5.3878050212339268E-2</v>
      </c>
      <c r="Z227" s="88">
        <v>5.4161337198511184E-2</v>
      </c>
      <c r="AA227" s="88">
        <v>5.0945794243461927E-2</v>
      </c>
      <c r="AB227" s="88">
        <v>4.9529020799463065E-2</v>
      </c>
      <c r="AC227" s="88">
        <v>5.0086960565902713E-2</v>
      </c>
      <c r="AD227" s="88">
        <v>5.0773518080902906E-2</v>
      </c>
      <c r="AE227" s="88">
        <v>4.6959554738705257E-2</v>
      </c>
      <c r="AF227" s="88">
        <v>4.6456187930492762E-2</v>
      </c>
      <c r="AG227" s="88">
        <v>3.8901314637062402E-2</v>
      </c>
      <c r="AH227" s="88">
        <v>3.9438592449410927E-2</v>
      </c>
      <c r="AI227" s="88">
        <v>3.8123077415863134E-2</v>
      </c>
      <c r="AJ227" s="88">
        <v>3.8833050499584881E-2</v>
      </c>
      <c r="AK227" s="88">
        <v>3.641270561728157E-2</v>
      </c>
      <c r="AL227" s="88">
        <v>3.6648772881992912E-2</v>
      </c>
      <c r="AM227" s="88">
        <v>3.691009721232491E-2</v>
      </c>
      <c r="AN227" s="88">
        <v>3.7016482559424024E-2</v>
      </c>
      <c r="AO227" s="88">
        <v>3.7591910687202863E-2</v>
      </c>
      <c r="AP227" s="88">
        <v>3.8067688519754089E-2</v>
      </c>
      <c r="AQ227" s="88">
        <v>3.7802495332010654E-2</v>
      </c>
      <c r="AR227" s="88">
        <v>3.7421712971011802E-2</v>
      </c>
      <c r="AS227" s="88">
        <v>3.7148585797234103E-2</v>
      </c>
      <c r="AT227" s="88">
        <v>3.7268775297582914E-2</v>
      </c>
      <c r="AU227" s="88">
        <v>3.6462289426479444E-2</v>
      </c>
      <c r="AV227" s="88">
        <v>3.6173638689556614E-2</v>
      </c>
      <c r="AW227" s="88">
        <v>3.6258997168824823E-2</v>
      </c>
      <c r="AX227" s="88">
        <v>3.6320463905199211E-2</v>
      </c>
      <c r="AY227" s="88">
        <v>3.5065452068483147E-2</v>
      </c>
      <c r="AZ227" s="88">
        <v>3.5060900309178675E-2</v>
      </c>
    </row>
    <row r="228" spans="1:52" ht="12" customHeight="1" x14ac:dyDescent="0.45">
      <c r="A228" s="87" t="s">
        <v>49</v>
      </c>
      <c r="B228" s="88">
        <v>0.81019412425827497</v>
      </c>
      <c r="C228" s="88">
        <v>1.0977591126647777</v>
      </c>
      <c r="D228" s="88">
        <v>1.0848744824672472</v>
      </c>
      <c r="E228" s="88">
        <v>1.2593635960307543</v>
      </c>
      <c r="F228" s="88">
        <v>1.2000564663078757</v>
      </c>
      <c r="G228" s="88">
        <v>1.1459811192514233</v>
      </c>
      <c r="H228" s="88">
        <v>0.92626796229614494</v>
      </c>
      <c r="I228" s="88">
        <v>1.0586965547524176</v>
      </c>
      <c r="J228" s="88">
        <v>2.1699872475965631</v>
      </c>
      <c r="K228" s="88">
        <v>2.705790107373041</v>
      </c>
      <c r="L228" s="88">
        <v>2.4442667098963442</v>
      </c>
      <c r="M228" s="88">
        <v>3.0010330653079968</v>
      </c>
      <c r="N228" s="88">
        <v>1.3463932669930281</v>
      </c>
      <c r="O228" s="88">
        <v>1.0395375873550905</v>
      </c>
      <c r="P228" s="88">
        <v>1.217484595660677</v>
      </c>
      <c r="Q228" s="88">
        <v>1.7605414407435689</v>
      </c>
      <c r="R228" s="88">
        <v>1.8260832378812941</v>
      </c>
      <c r="S228" s="88">
        <v>1.8588650536549185</v>
      </c>
      <c r="T228" s="88">
        <v>1.8536125623204998</v>
      </c>
      <c r="U228" s="88">
        <v>1.8262712878696015</v>
      </c>
      <c r="V228" s="88">
        <v>1.8083629847647895</v>
      </c>
      <c r="W228" s="88">
        <v>1.7046631816988016</v>
      </c>
      <c r="X228" s="88">
        <v>1.5826857190218737</v>
      </c>
      <c r="Y228" s="88">
        <v>1.509873271158928</v>
      </c>
      <c r="Z228" s="88">
        <v>1.4917968554363885</v>
      </c>
      <c r="AA228" s="88">
        <v>1.485160850777224</v>
      </c>
      <c r="AB228" s="88">
        <v>1.4864654262612014</v>
      </c>
      <c r="AC228" s="88">
        <v>1.4820705697973791</v>
      </c>
      <c r="AD228" s="88">
        <v>1.4419924101933941</v>
      </c>
      <c r="AE228" s="88">
        <v>1.3773023195703797</v>
      </c>
      <c r="AF228" s="88">
        <v>1.377351829948982</v>
      </c>
      <c r="AG228" s="88">
        <v>1.3455922829034956</v>
      </c>
      <c r="AH228" s="88">
        <v>1.342016934995413</v>
      </c>
      <c r="AI228" s="88">
        <v>1.3317285105419525</v>
      </c>
      <c r="AJ228" s="88">
        <v>1.3289189216564909</v>
      </c>
      <c r="AK228" s="88">
        <v>1.3311506344800719</v>
      </c>
      <c r="AL228" s="88">
        <v>1.3397509681237472</v>
      </c>
      <c r="AM228" s="88">
        <v>1.3424515658464884</v>
      </c>
      <c r="AN228" s="88">
        <v>1.3504425391960377</v>
      </c>
      <c r="AO228" s="88">
        <v>1.3650181369360315</v>
      </c>
      <c r="AP228" s="88">
        <v>1.3789674063408091</v>
      </c>
      <c r="AQ228" s="88">
        <v>1.2781596832659632</v>
      </c>
      <c r="AR228" s="88">
        <v>1.161244920293792</v>
      </c>
      <c r="AS228" s="88">
        <v>1.1039051899269361</v>
      </c>
      <c r="AT228" s="88">
        <v>1.0942959339637512</v>
      </c>
      <c r="AU228" s="88">
        <v>1.0922687690551531</v>
      </c>
      <c r="AV228" s="88">
        <v>1.0933968360740316</v>
      </c>
      <c r="AW228" s="88">
        <v>1.0867357351020488</v>
      </c>
      <c r="AX228" s="88">
        <v>1.0594292111287531</v>
      </c>
      <c r="AY228" s="88">
        <v>1.0152053012211084</v>
      </c>
      <c r="AZ228" s="88">
        <v>1.0140037072739485</v>
      </c>
    </row>
    <row r="229" spans="1:52" ht="12" customHeight="1" x14ac:dyDescent="0.45">
      <c r="A229" s="87" t="s">
        <v>55</v>
      </c>
      <c r="B229" s="88">
        <v>3.9082672740625894</v>
      </c>
      <c r="C229" s="88">
        <v>9.7462854010605628</v>
      </c>
      <c r="D229" s="88">
        <v>11.280350211672886</v>
      </c>
      <c r="E229" s="88">
        <v>10.740224987709052</v>
      </c>
      <c r="F229" s="88">
        <v>8.4368698824727186</v>
      </c>
      <c r="G229" s="88">
        <v>9.5452495222329574</v>
      </c>
      <c r="H229" s="88">
        <v>8.7985259563585441</v>
      </c>
      <c r="I229" s="88">
        <v>9.5036638940362383</v>
      </c>
      <c r="J229" s="88">
        <v>4.897638901769195</v>
      </c>
      <c r="K229" s="88">
        <v>8.2958118515868939</v>
      </c>
      <c r="L229" s="88">
        <v>0.48379782210335648</v>
      </c>
      <c r="M229" s="88">
        <v>0.30251676231503077</v>
      </c>
      <c r="N229" s="88">
        <v>6.4106449290602203</v>
      </c>
      <c r="O229" s="88">
        <v>5.7475934224545728</v>
      </c>
      <c r="P229" s="88">
        <v>4.0990500326598207</v>
      </c>
      <c r="Q229" s="88">
        <v>0.70799435783966902</v>
      </c>
      <c r="R229" s="88">
        <v>0.69227943532360137</v>
      </c>
      <c r="S229" s="88">
        <v>0.63604270885165448</v>
      </c>
      <c r="T229" s="88">
        <v>0.65181520777745539</v>
      </c>
      <c r="U229" s="88">
        <v>0.65638614584909671</v>
      </c>
      <c r="V229" s="88">
        <v>0.65743460260006648</v>
      </c>
      <c r="W229" s="88">
        <v>0.664247999790891</v>
      </c>
      <c r="X229" s="88">
        <v>0.66576132983015146</v>
      </c>
      <c r="Y229" s="88">
        <v>0.67350783336239517</v>
      </c>
      <c r="Z229" s="88">
        <v>0.67608753428115109</v>
      </c>
      <c r="AA229" s="88">
        <v>0.6586642955852714</v>
      </c>
      <c r="AB229" s="88">
        <v>0.66439621343858746</v>
      </c>
      <c r="AC229" s="88">
        <v>0.64776784151307898</v>
      </c>
      <c r="AD229" s="88">
        <v>0.64168829551304818</v>
      </c>
      <c r="AE229" s="88">
        <v>0.61475855352645525</v>
      </c>
      <c r="AF229" s="88">
        <v>0.60254584371187025</v>
      </c>
      <c r="AG229" s="88">
        <v>0.60596986403357278</v>
      </c>
      <c r="AH229" s="88">
        <v>0.5916614415304815</v>
      </c>
      <c r="AI229" s="88">
        <v>0.57578752102739938</v>
      </c>
      <c r="AJ229" s="88">
        <v>0.54087851596846392</v>
      </c>
      <c r="AK229" s="88">
        <v>0.52813102825030944</v>
      </c>
      <c r="AL229" s="88">
        <v>0.51595190357209819</v>
      </c>
      <c r="AM229" s="88">
        <v>0.51907552220715059</v>
      </c>
      <c r="AN229" s="88">
        <v>0.52233514410025361</v>
      </c>
      <c r="AO229" s="88">
        <v>0.52020996519946949</v>
      </c>
      <c r="AP229" s="88">
        <v>0.51823003092112718</v>
      </c>
      <c r="AQ229" s="88">
        <v>0.49921345751887469</v>
      </c>
      <c r="AR229" s="88">
        <v>0.46014679720865082</v>
      </c>
      <c r="AS229" s="88">
        <v>0.44913722970144532</v>
      </c>
      <c r="AT229" s="88">
        <v>0.44572204699640572</v>
      </c>
      <c r="AU229" s="88">
        <v>0.40213318421939143</v>
      </c>
      <c r="AV229" s="88">
        <v>0.40035275929467101</v>
      </c>
      <c r="AW229" s="88">
        <v>0.37054651448996073</v>
      </c>
      <c r="AX229" s="88">
        <v>0.35142820178135692</v>
      </c>
      <c r="AY229" s="88">
        <v>0.31146281041995838</v>
      </c>
      <c r="AZ229" s="88">
        <v>0.29242848581939473</v>
      </c>
    </row>
    <row r="230" spans="1:52" ht="12" customHeight="1" x14ac:dyDescent="0.45">
      <c r="A230" s="87" t="s">
        <v>67</v>
      </c>
      <c r="B230" s="88">
        <v>0</v>
      </c>
      <c r="C230" s="88">
        <v>0</v>
      </c>
      <c r="D230" s="88">
        <v>0</v>
      </c>
      <c r="E230" s="88">
        <v>0</v>
      </c>
      <c r="F230" s="88">
        <v>0</v>
      </c>
      <c r="G230" s="88">
        <v>0</v>
      </c>
      <c r="H230" s="88">
        <v>0</v>
      </c>
      <c r="I230" s="88">
        <v>0</v>
      </c>
      <c r="J230" s="88">
        <v>0</v>
      </c>
      <c r="K230" s="88">
        <v>0</v>
      </c>
      <c r="L230" s="88">
        <v>0</v>
      </c>
      <c r="M230" s="88">
        <v>0</v>
      </c>
      <c r="N230" s="88">
        <v>0</v>
      </c>
      <c r="O230" s="88">
        <v>0</v>
      </c>
      <c r="P230" s="88">
        <v>0</v>
      </c>
      <c r="Q230" s="88">
        <v>0</v>
      </c>
      <c r="R230" s="88">
        <v>2.9074388042579215E-7</v>
      </c>
      <c r="S230" s="88">
        <v>5.7457620977375503E-7</v>
      </c>
      <c r="T230" s="88">
        <v>8.9789134244421166E-7</v>
      </c>
      <c r="U230" s="88">
        <v>1.238978904948639E-6</v>
      </c>
      <c r="V230" s="88">
        <v>2.0277501467474046E-6</v>
      </c>
      <c r="W230" s="88">
        <v>4.271984766637587E-6</v>
      </c>
      <c r="X230" s="88">
        <v>6.8959392569830169E-6</v>
      </c>
      <c r="Y230" s="88">
        <v>8.8463850964303824E-6</v>
      </c>
      <c r="Z230" s="88">
        <v>9.3264897187911082E-6</v>
      </c>
      <c r="AA230" s="88">
        <v>1.0178799997713927E-5</v>
      </c>
      <c r="AB230" s="88">
        <v>1.0725205648856917E-5</v>
      </c>
      <c r="AC230" s="88">
        <v>1.1216412936428489E-5</v>
      </c>
      <c r="AD230" s="88">
        <v>1.219703843477527E-5</v>
      </c>
      <c r="AE230" s="88">
        <v>1.3149682781919398E-5</v>
      </c>
      <c r="AF230" s="88">
        <v>1.3399118381330665E-5</v>
      </c>
      <c r="AG230" s="88">
        <v>1.3663856381016044E-5</v>
      </c>
      <c r="AH230" s="88">
        <v>1.3991458972177827E-5</v>
      </c>
      <c r="AI230" s="88">
        <v>1.4511610580549029E-5</v>
      </c>
      <c r="AJ230" s="88">
        <v>1.5041506992606352E-5</v>
      </c>
      <c r="AK230" s="88">
        <v>1.5363660616485985E-5</v>
      </c>
      <c r="AL230" s="88">
        <v>1.5174323108588871E-5</v>
      </c>
      <c r="AM230" s="88">
        <v>1.4986089150848743E-5</v>
      </c>
      <c r="AN230" s="88">
        <v>1.475727538494003E-5</v>
      </c>
      <c r="AO230" s="88">
        <v>1.449758276384219E-5</v>
      </c>
      <c r="AP230" s="88">
        <v>1.3834790945555484E-5</v>
      </c>
      <c r="AQ230" s="88">
        <v>1.1940813075950913E-5</v>
      </c>
      <c r="AR230" s="88">
        <v>9.6874958610886116E-6</v>
      </c>
      <c r="AS230" s="88">
        <v>7.9647840851377887E-6</v>
      </c>
      <c r="AT230" s="88">
        <v>7.5348084085100767E-6</v>
      </c>
      <c r="AU230" s="88">
        <v>6.773470358430988E-6</v>
      </c>
      <c r="AV230" s="88">
        <v>6.2850334486730254E-6</v>
      </c>
      <c r="AW230" s="88">
        <v>5.844344650157549E-6</v>
      </c>
      <c r="AX230" s="88">
        <v>4.9600207230097339E-6</v>
      </c>
      <c r="AY230" s="88">
        <v>4.0944413365152334E-6</v>
      </c>
      <c r="AZ230" s="88">
        <v>3.8673618724900282E-6</v>
      </c>
    </row>
    <row r="231" spans="1:52" ht="12" customHeight="1" x14ac:dyDescent="0.45">
      <c r="A231" s="87" t="s">
        <v>50</v>
      </c>
      <c r="B231" s="88">
        <v>33.753224017798821</v>
      </c>
      <c r="C231" s="88">
        <v>36.558425682916557</v>
      </c>
      <c r="D231" s="88">
        <v>36.372679746541763</v>
      </c>
      <c r="E231" s="88">
        <v>40.301930358756628</v>
      </c>
      <c r="F231" s="88">
        <v>35.151091410886309</v>
      </c>
      <c r="G231" s="88">
        <v>34.81639558415506</v>
      </c>
      <c r="H231" s="88">
        <v>36.791137112569757</v>
      </c>
      <c r="I231" s="88">
        <v>32.968366737399649</v>
      </c>
      <c r="J231" s="88">
        <v>36.047790021054787</v>
      </c>
      <c r="K231" s="88">
        <v>35.447262202638555</v>
      </c>
      <c r="L231" s="88">
        <v>37.878342817633389</v>
      </c>
      <c r="M231" s="88">
        <v>35.434030475999478</v>
      </c>
      <c r="N231" s="88">
        <v>29.696421629223245</v>
      </c>
      <c r="O231" s="88">
        <v>32.051786781932854</v>
      </c>
      <c r="P231" s="88">
        <v>32.824022356307367</v>
      </c>
      <c r="Q231" s="88">
        <v>38.213144651448779</v>
      </c>
      <c r="R231" s="88">
        <v>38.328917975714376</v>
      </c>
      <c r="S231" s="88">
        <v>38.89549227026481</v>
      </c>
      <c r="T231" s="88">
        <v>39.234457704722146</v>
      </c>
      <c r="U231" s="88">
        <v>39.235885958230512</v>
      </c>
      <c r="V231" s="88">
        <v>39.367806370862432</v>
      </c>
      <c r="W231" s="88">
        <v>39.348295723976982</v>
      </c>
      <c r="X231" s="88">
        <v>39.320475697972853</v>
      </c>
      <c r="Y231" s="88">
        <v>39.163267538865789</v>
      </c>
      <c r="Z231" s="88">
        <v>39.111827117301921</v>
      </c>
      <c r="AA231" s="88">
        <v>39.095775915755929</v>
      </c>
      <c r="AB231" s="88">
        <v>39.251630217151821</v>
      </c>
      <c r="AC231" s="88">
        <v>39.477077873115036</v>
      </c>
      <c r="AD231" s="88">
        <v>39.463609477852238</v>
      </c>
      <c r="AE231" s="88">
        <v>39.396322438608038</v>
      </c>
      <c r="AF231" s="88">
        <v>39.634058411307571</v>
      </c>
      <c r="AG231" s="88">
        <v>39.737507582003197</v>
      </c>
      <c r="AH231" s="88">
        <v>39.926556138225628</v>
      </c>
      <c r="AI231" s="88">
        <v>39.965712871917397</v>
      </c>
      <c r="AJ231" s="88">
        <v>39.946625333909218</v>
      </c>
      <c r="AK231" s="88">
        <v>40.056366956102899</v>
      </c>
      <c r="AL231" s="88">
        <v>40.425160306246589</v>
      </c>
      <c r="AM231" s="88">
        <v>40.769407108376093</v>
      </c>
      <c r="AN231" s="88">
        <v>41.147606379112212</v>
      </c>
      <c r="AO231" s="88">
        <v>41.553551237431051</v>
      </c>
      <c r="AP231" s="88">
        <v>41.893141401955155</v>
      </c>
      <c r="AQ231" s="88">
        <v>41.753937514241279</v>
      </c>
      <c r="AR231" s="88">
        <v>41.467037549978329</v>
      </c>
      <c r="AS231" s="88">
        <v>41.303984154029486</v>
      </c>
      <c r="AT231" s="88">
        <v>41.602659442866475</v>
      </c>
      <c r="AU231" s="88">
        <v>41.795359636670746</v>
      </c>
      <c r="AV231" s="88">
        <v>42.05266969735959</v>
      </c>
      <c r="AW231" s="88">
        <v>42.38008276064599</v>
      </c>
      <c r="AX231" s="88">
        <v>42.288574236112048</v>
      </c>
      <c r="AY231" s="88">
        <v>42.21070549984838</v>
      </c>
      <c r="AZ231" s="88">
        <v>42.595228576357634</v>
      </c>
    </row>
    <row r="232" spans="1:52" ht="12" customHeight="1" x14ac:dyDescent="0.45">
      <c r="A232" s="87" t="s">
        <v>56</v>
      </c>
      <c r="B232" s="88">
        <v>0</v>
      </c>
      <c r="C232" s="88">
        <v>0</v>
      </c>
      <c r="D232" s="88">
        <v>0</v>
      </c>
      <c r="E232" s="88">
        <v>0</v>
      </c>
      <c r="F232" s="88">
        <v>0</v>
      </c>
      <c r="G232" s="88">
        <v>0</v>
      </c>
      <c r="H232" s="88">
        <v>0</v>
      </c>
      <c r="I232" s="88">
        <v>0</v>
      </c>
      <c r="J232" s="88">
        <v>0</v>
      </c>
      <c r="K232" s="88">
        <v>0</v>
      </c>
      <c r="L232" s="88">
        <v>0</v>
      </c>
      <c r="M232" s="88">
        <v>0</v>
      </c>
      <c r="N232" s="88">
        <v>0</v>
      </c>
      <c r="O232" s="88">
        <v>0</v>
      </c>
      <c r="P232" s="88">
        <v>0</v>
      </c>
      <c r="Q232" s="88">
        <v>0</v>
      </c>
      <c r="R232" s="88">
        <v>0</v>
      </c>
      <c r="S232" s="88">
        <v>0</v>
      </c>
      <c r="T232" s="88">
        <v>0</v>
      </c>
      <c r="U232" s="88">
        <v>0</v>
      </c>
      <c r="V232" s="88">
        <v>0</v>
      </c>
      <c r="W232" s="88">
        <v>0</v>
      </c>
      <c r="X232" s="88">
        <v>0</v>
      </c>
      <c r="Y232" s="88">
        <v>0</v>
      </c>
      <c r="Z232" s="88">
        <v>0</v>
      </c>
      <c r="AA232" s="88">
        <v>0</v>
      </c>
      <c r="AB232" s="88">
        <v>0</v>
      </c>
      <c r="AC232" s="88">
        <v>0</v>
      </c>
      <c r="AD232" s="88">
        <v>0</v>
      </c>
      <c r="AE232" s="88">
        <v>0</v>
      </c>
      <c r="AF232" s="88">
        <v>0</v>
      </c>
      <c r="AG232" s="88">
        <v>0</v>
      </c>
      <c r="AH232" s="88">
        <v>0</v>
      </c>
      <c r="AI232" s="88">
        <v>0</v>
      </c>
      <c r="AJ232" s="88">
        <v>0</v>
      </c>
      <c r="AK232" s="88">
        <v>0</v>
      </c>
      <c r="AL232" s="88">
        <v>0</v>
      </c>
      <c r="AM232" s="88">
        <v>0</v>
      </c>
      <c r="AN232" s="88">
        <v>0</v>
      </c>
      <c r="AO232" s="88">
        <v>0</v>
      </c>
      <c r="AP232" s="88">
        <v>0</v>
      </c>
      <c r="AQ232" s="88">
        <v>0</v>
      </c>
      <c r="AR232" s="88">
        <v>0</v>
      </c>
      <c r="AS232" s="88">
        <v>0</v>
      </c>
      <c r="AT232" s="88">
        <v>0</v>
      </c>
      <c r="AU232" s="88">
        <v>0</v>
      </c>
      <c r="AV232" s="88">
        <v>0</v>
      </c>
      <c r="AW232" s="88">
        <v>0</v>
      </c>
      <c r="AX232" s="88">
        <v>0</v>
      </c>
      <c r="AY232" s="88">
        <v>0</v>
      </c>
      <c r="AZ232" s="88">
        <v>0</v>
      </c>
    </row>
    <row r="233" spans="1:52" ht="12" customHeight="1" x14ac:dyDescent="0.45">
      <c r="A233" s="87" t="s">
        <v>59</v>
      </c>
      <c r="B233" s="88">
        <v>0</v>
      </c>
      <c r="C233" s="88">
        <v>0</v>
      </c>
      <c r="D233" s="88">
        <v>0</v>
      </c>
      <c r="E233" s="88">
        <v>0</v>
      </c>
      <c r="F233" s="88">
        <v>0</v>
      </c>
      <c r="G233" s="88">
        <v>0</v>
      </c>
      <c r="H233" s="88">
        <v>0</v>
      </c>
      <c r="I233" s="88">
        <v>0</v>
      </c>
      <c r="J233" s="88">
        <v>0</v>
      </c>
      <c r="K233" s="88">
        <v>0</v>
      </c>
      <c r="L233" s="88">
        <v>0</v>
      </c>
      <c r="M233" s="88">
        <v>0</v>
      </c>
      <c r="N233" s="88">
        <v>0</v>
      </c>
      <c r="O233" s="88">
        <v>0</v>
      </c>
      <c r="P233" s="88">
        <v>0</v>
      </c>
      <c r="Q233" s="88">
        <v>0</v>
      </c>
      <c r="R233" s="88">
        <v>6.9551439445894179E-6</v>
      </c>
      <c r="S233" s="88">
        <v>1.4409893664543839E-5</v>
      </c>
      <c r="T233" s="88">
        <v>2.3068829936607929E-5</v>
      </c>
      <c r="U233" s="88">
        <v>3.245743328486959E-5</v>
      </c>
      <c r="V233" s="88">
        <v>5.4808420658440516E-5</v>
      </c>
      <c r="W233" s="88">
        <v>1.3970925940437186E-4</v>
      </c>
      <c r="X233" s="88">
        <v>2.4306817160073255E-4</v>
      </c>
      <c r="Y233" s="88">
        <v>3.4240134317838961E-4</v>
      </c>
      <c r="Z233" s="88">
        <v>3.7326660736732904E-4</v>
      </c>
      <c r="AA233" s="88">
        <v>4.2678311102834296E-4</v>
      </c>
      <c r="AB233" s="88">
        <v>4.6512797250559918E-4</v>
      </c>
      <c r="AC233" s="88">
        <v>5.0389979654713417E-4</v>
      </c>
      <c r="AD233" s="88">
        <v>5.8626849321616781E-4</v>
      </c>
      <c r="AE233" s="88">
        <v>6.8100393901919716E-4</v>
      </c>
      <c r="AF233" s="88">
        <v>7.0509304153541189E-4</v>
      </c>
      <c r="AG233" s="88">
        <v>7.3931493293484573E-4</v>
      </c>
      <c r="AH233" s="88">
        <v>7.8647114293554433E-4</v>
      </c>
      <c r="AI233" s="88">
        <v>8.626848063844146E-4</v>
      </c>
      <c r="AJ233" s="88">
        <v>9.5320365821447827E-4</v>
      </c>
      <c r="AK233" s="88">
        <v>1.0157422722900902E-3</v>
      </c>
      <c r="AL233" s="88">
        <v>1.0331966830819451E-3</v>
      </c>
      <c r="AM233" s="88">
        <v>1.0477536474020159E-3</v>
      </c>
      <c r="AN233" s="88">
        <v>1.0646640395231561E-3</v>
      </c>
      <c r="AO233" s="88">
        <v>1.0846979714642193E-3</v>
      </c>
      <c r="AP233" s="88">
        <v>1.1075822413128831E-3</v>
      </c>
      <c r="AQ233" s="88">
        <v>1.1313045290205811E-3</v>
      </c>
      <c r="AR233" s="88">
        <v>1.1531860129403439E-3</v>
      </c>
      <c r="AS233" s="88">
        <v>1.1732548852738834E-3</v>
      </c>
      <c r="AT233" s="88">
        <v>1.1891461558160487E-3</v>
      </c>
      <c r="AU233" s="88">
        <v>1.2098113349792404E-3</v>
      </c>
      <c r="AV233" s="88">
        <v>1.2248970434723745E-3</v>
      </c>
      <c r="AW233" s="88">
        <v>1.244987906639941E-3</v>
      </c>
      <c r="AX233" s="88">
        <v>1.2611315638134113E-3</v>
      </c>
      <c r="AY233" s="88">
        <v>1.280613595527582E-3</v>
      </c>
      <c r="AZ233" s="88">
        <v>1.3008812721306269E-3</v>
      </c>
    </row>
    <row r="234" spans="1:52" ht="12" customHeight="1" x14ac:dyDescent="0.45">
      <c r="A234" s="87" t="s">
        <v>35</v>
      </c>
      <c r="B234" s="88">
        <v>0</v>
      </c>
      <c r="C234" s="88">
        <v>0</v>
      </c>
      <c r="D234" s="88">
        <v>0.95565710486999789</v>
      </c>
      <c r="E234" s="88">
        <v>0</v>
      </c>
      <c r="F234" s="88">
        <v>1.9270991208894881</v>
      </c>
      <c r="G234" s="88">
        <v>2.3488241797764253</v>
      </c>
      <c r="H234" s="88">
        <v>0.28713035993013725</v>
      </c>
      <c r="I234" s="88">
        <v>0.12863613573125385</v>
      </c>
      <c r="J234" s="88">
        <v>0.19334618900888517</v>
      </c>
      <c r="K234" s="88">
        <v>0.23749486838747194</v>
      </c>
      <c r="L234" s="88">
        <v>0.2424467814138552</v>
      </c>
      <c r="M234" s="88">
        <v>8.1577443846539754E-2</v>
      </c>
      <c r="N234" s="88">
        <v>0.14729952539687446</v>
      </c>
      <c r="O234" s="88">
        <v>0.26156477058558358</v>
      </c>
      <c r="P234" s="88">
        <v>0.60015794457439897</v>
      </c>
      <c r="Q234" s="88">
        <v>0</v>
      </c>
      <c r="R234" s="88">
        <v>9.481704836659684E-6</v>
      </c>
      <c r="S234" s="88">
        <v>1.8814701225939314E-5</v>
      </c>
      <c r="T234" s="88">
        <v>2.9763998696763163E-5</v>
      </c>
      <c r="U234" s="88">
        <v>4.4543538604878671E-5</v>
      </c>
      <c r="V234" s="88">
        <v>8.1216776884655975E-5</v>
      </c>
      <c r="W234" s="88">
        <v>1.50177859800185E-4</v>
      </c>
      <c r="X234" s="88">
        <v>2.2950742033860366E-4</v>
      </c>
      <c r="Y234" s="88">
        <v>3.5215761616521376E-4</v>
      </c>
      <c r="Z234" s="88">
        <v>3.8011567942526349E-4</v>
      </c>
      <c r="AA234" s="88">
        <v>4.4475783935957593E-4</v>
      </c>
      <c r="AB234" s="88">
        <v>4.8785821612269339E-4</v>
      </c>
      <c r="AC234" s="88">
        <v>5.3938158704760358E-4</v>
      </c>
      <c r="AD234" s="88">
        <v>6.4952088756852356E-4</v>
      </c>
      <c r="AE234" s="88">
        <v>7.8904092032001623E-4</v>
      </c>
      <c r="AF234" s="88">
        <v>8.2715476319444349E-4</v>
      </c>
      <c r="AG234" s="88">
        <v>8.7562651537172848E-4</v>
      </c>
      <c r="AH234" s="88">
        <v>9.3864940268452446E-4</v>
      </c>
      <c r="AI234" s="88">
        <v>1.0253369221037301E-3</v>
      </c>
      <c r="AJ234" s="88">
        <v>1.1246282675380335E-3</v>
      </c>
      <c r="AK234" s="88">
        <v>1.1967932909741526E-3</v>
      </c>
      <c r="AL234" s="88">
        <v>1.2135921397541261E-3</v>
      </c>
      <c r="AM234" s="88">
        <v>1.2279863762805017E-3</v>
      </c>
      <c r="AN234" s="88">
        <v>1.2419870010741386E-3</v>
      </c>
      <c r="AO234" s="88">
        <v>1.2563644613278187E-3</v>
      </c>
      <c r="AP234" s="88">
        <v>1.2709156070999268E-3</v>
      </c>
      <c r="AQ234" s="88">
        <v>1.2895346666556013E-3</v>
      </c>
      <c r="AR234" s="88">
        <v>1.3058885548577676E-3</v>
      </c>
      <c r="AS234" s="88">
        <v>1.3196568515218493E-3</v>
      </c>
      <c r="AT234" s="88">
        <v>1.3352543709401561E-3</v>
      </c>
      <c r="AU234" s="88">
        <v>1.3484802079574967E-3</v>
      </c>
      <c r="AV234" s="88">
        <v>1.3636465337125005E-3</v>
      </c>
      <c r="AW234" s="88">
        <v>1.3820218106237424E-3</v>
      </c>
      <c r="AX234" s="88">
        <v>1.3928582373772928E-3</v>
      </c>
      <c r="AY234" s="88">
        <v>1.4002465439983071E-3</v>
      </c>
      <c r="AZ234" s="88">
        <v>1.4138736594549932E-3</v>
      </c>
    </row>
    <row r="235" spans="1:52" ht="12" customHeight="1" x14ac:dyDescent="0.45">
      <c r="A235" s="87" t="s">
        <v>36</v>
      </c>
      <c r="B235" s="88">
        <v>0</v>
      </c>
      <c r="C235" s="88">
        <v>0</v>
      </c>
      <c r="D235" s="88">
        <v>0</v>
      </c>
      <c r="E235" s="88">
        <v>0</v>
      </c>
      <c r="F235" s="88">
        <v>0</v>
      </c>
      <c r="G235" s="88">
        <v>0</v>
      </c>
      <c r="H235" s="88">
        <v>0</v>
      </c>
      <c r="I235" s="88">
        <v>0</v>
      </c>
      <c r="J235" s="88">
        <v>0</v>
      </c>
      <c r="K235" s="88">
        <v>0</v>
      </c>
      <c r="L235" s="88">
        <v>0</v>
      </c>
      <c r="M235" s="88">
        <v>0</v>
      </c>
      <c r="N235" s="88">
        <v>0</v>
      </c>
      <c r="O235" s="88">
        <v>0</v>
      </c>
      <c r="P235" s="88">
        <v>0</v>
      </c>
      <c r="Q235" s="88">
        <v>0</v>
      </c>
      <c r="R235" s="88">
        <v>1.6260966654245781E-4</v>
      </c>
      <c r="S235" s="88">
        <v>3.8884145676046822E-4</v>
      </c>
      <c r="T235" s="88">
        <v>6.9450833005897769E-4</v>
      </c>
      <c r="U235" s="88">
        <v>1.1758254298470335E-3</v>
      </c>
      <c r="V235" s="88">
        <v>2.9571880152478923E-3</v>
      </c>
      <c r="W235" s="88">
        <v>1.0079072967813338E-2</v>
      </c>
      <c r="X235" s="88">
        <v>2.2145589705130767E-2</v>
      </c>
      <c r="Y235" s="88">
        <v>3.4469653949987834E-2</v>
      </c>
      <c r="Z235" s="88">
        <v>3.876939517867576E-2</v>
      </c>
      <c r="AA235" s="88">
        <v>4.9406521898970206E-2</v>
      </c>
      <c r="AB235" s="88">
        <v>5.7683201354314435E-2</v>
      </c>
      <c r="AC235" s="88">
        <v>6.7539618517865774E-2</v>
      </c>
      <c r="AD235" s="88">
        <v>9.3389076207592472E-2</v>
      </c>
      <c r="AE235" s="88">
        <v>0.12567887937782654</v>
      </c>
      <c r="AF235" s="88">
        <v>0.13682925383024219</v>
      </c>
      <c r="AG235" s="88">
        <v>0.14980164455005668</v>
      </c>
      <c r="AH235" s="88">
        <v>0.17120486131761781</v>
      </c>
      <c r="AI235" s="88">
        <v>0.21200062778451462</v>
      </c>
      <c r="AJ235" s="88">
        <v>0.26277672108363948</v>
      </c>
      <c r="AK235" s="88">
        <v>0.2951683306326362</v>
      </c>
      <c r="AL235" s="88">
        <v>0.30634696924486682</v>
      </c>
      <c r="AM235" s="88">
        <v>0.31657207441299579</v>
      </c>
      <c r="AN235" s="88">
        <v>0.32925078671015873</v>
      </c>
      <c r="AO235" s="88">
        <v>0.34459227792416519</v>
      </c>
      <c r="AP235" s="88">
        <v>0.36837020140162979</v>
      </c>
      <c r="AQ235" s="88">
        <v>0.42166229968693186</v>
      </c>
      <c r="AR235" s="88">
        <v>0.49014714999800335</v>
      </c>
      <c r="AS235" s="88">
        <v>0.5418387845913476</v>
      </c>
      <c r="AT235" s="88">
        <v>0.56272153071006603</v>
      </c>
      <c r="AU235" s="88">
        <v>0.5993584951567692</v>
      </c>
      <c r="AV235" s="88">
        <v>0.62342759780241053</v>
      </c>
      <c r="AW235" s="88">
        <v>0.64797179174147668</v>
      </c>
      <c r="AX235" s="88">
        <v>0.68281452782863361</v>
      </c>
      <c r="AY235" s="88">
        <v>0.71597153071863884</v>
      </c>
      <c r="AZ235" s="88">
        <v>0.73276332960874668</v>
      </c>
    </row>
    <row r="236" spans="1:52" ht="12" customHeight="1" x14ac:dyDescent="0.45">
      <c r="A236" s="84" t="s">
        <v>191</v>
      </c>
      <c r="B236" s="85">
        <v>17.913120254682958</v>
      </c>
      <c r="C236" s="85">
        <v>17.813600262952466</v>
      </c>
      <c r="D236" s="85">
        <v>19.816604293877276</v>
      </c>
      <c r="E236" s="85">
        <v>16.561920487329587</v>
      </c>
      <c r="F236" s="85">
        <v>19.71740561163497</v>
      </c>
      <c r="G236" s="85">
        <v>22.893658125771925</v>
      </c>
      <c r="H236" s="85">
        <v>26.235768342407582</v>
      </c>
      <c r="I236" s="85">
        <v>23.90005274968448</v>
      </c>
      <c r="J236" s="85">
        <v>29.449688495003521</v>
      </c>
      <c r="K236" s="85">
        <v>27.198463156598855</v>
      </c>
      <c r="L236" s="85">
        <v>28.564652296117831</v>
      </c>
      <c r="M236" s="85">
        <v>30.730050460255452</v>
      </c>
      <c r="N236" s="85">
        <v>30.093949887926524</v>
      </c>
      <c r="O236" s="85">
        <v>24.472666489258486</v>
      </c>
      <c r="P236" s="85">
        <v>24.141070023215399</v>
      </c>
      <c r="Q236" s="85">
        <v>24.730555752058116</v>
      </c>
      <c r="R236" s="85">
        <v>24.811439713329751</v>
      </c>
      <c r="S236" s="85">
        <v>25.544703699347053</v>
      </c>
      <c r="T236" s="85">
        <v>25.830979148454414</v>
      </c>
      <c r="U236" s="85">
        <v>25.966304039986912</v>
      </c>
      <c r="V236" s="85">
        <v>26.167267555742374</v>
      </c>
      <c r="W236" s="85">
        <v>26.292113380780137</v>
      </c>
      <c r="X236" s="85">
        <v>26.509420511343446</v>
      </c>
      <c r="Y236" s="85">
        <v>26.602154991854096</v>
      </c>
      <c r="Z236" s="85">
        <v>26.724018993602122</v>
      </c>
      <c r="AA236" s="85">
        <v>26.862750339927771</v>
      </c>
      <c r="AB236" s="85">
        <v>27.086615095684056</v>
      </c>
      <c r="AC236" s="85">
        <v>27.326785272805697</v>
      </c>
      <c r="AD236" s="85">
        <v>27.575546344972945</v>
      </c>
      <c r="AE236" s="85">
        <v>27.745838003719982</v>
      </c>
      <c r="AF236" s="85">
        <v>28.00879374449897</v>
      </c>
      <c r="AG236" s="85">
        <v>28.142668718758632</v>
      </c>
      <c r="AH236" s="85">
        <v>28.457302871021664</v>
      </c>
      <c r="AI236" s="85">
        <v>28.782856636972038</v>
      </c>
      <c r="AJ236" s="85">
        <v>29.120183750147977</v>
      </c>
      <c r="AK236" s="85">
        <v>29.396020376098729</v>
      </c>
      <c r="AL236" s="85">
        <v>29.731879288247033</v>
      </c>
      <c r="AM236" s="85">
        <v>30.054943151175486</v>
      </c>
      <c r="AN236" s="85">
        <v>30.367429387609132</v>
      </c>
      <c r="AO236" s="85">
        <v>30.622762848708071</v>
      </c>
      <c r="AP236" s="85">
        <v>30.883037866653559</v>
      </c>
      <c r="AQ236" s="85">
        <v>31.176736007128962</v>
      </c>
      <c r="AR236" s="85">
        <v>31.450157257528033</v>
      </c>
      <c r="AS236" s="85">
        <v>31.684955312862556</v>
      </c>
      <c r="AT236" s="85">
        <v>32.028699118333314</v>
      </c>
      <c r="AU236" s="85">
        <v>32.324051167669694</v>
      </c>
      <c r="AV236" s="85">
        <v>32.716644167266146</v>
      </c>
      <c r="AW236" s="85">
        <v>33.082586857290075</v>
      </c>
      <c r="AX236" s="85">
        <v>33.285922987164426</v>
      </c>
      <c r="AY236" s="85">
        <v>33.332922576214358</v>
      </c>
      <c r="AZ236" s="85">
        <v>33.684331866248783</v>
      </c>
    </row>
    <row r="237" spans="1:52" ht="12" customHeight="1" x14ac:dyDescent="0.45">
      <c r="A237" s="189" t="s">
        <v>192</v>
      </c>
      <c r="B237" s="190">
        <v>207.8352359591486</v>
      </c>
      <c r="C237" s="190">
        <v>235.061124181937</v>
      </c>
      <c r="D237" s="190">
        <v>241.05279310594213</v>
      </c>
      <c r="E237" s="190">
        <v>257.75820010728341</v>
      </c>
      <c r="F237" s="190">
        <v>235.4299576549206</v>
      </c>
      <c r="G237" s="190">
        <v>236.38744527532413</v>
      </c>
      <c r="H237" s="190">
        <v>233.74927158027324</v>
      </c>
      <c r="I237" s="190">
        <v>235.4861612189892</v>
      </c>
      <c r="J237" s="190">
        <v>232.48440187066248</v>
      </c>
      <c r="K237" s="190">
        <v>242.84380711820683</v>
      </c>
      <c r="L237" s="190">
        <v>214.81069092057854</v>
      </c>
      <c r="M237" s="190">
        <v>211.61065607002939</v>
      </c>
      <c r="N237" s="190">
        <v>211.82332686340817</v>
      </c>
      <c r="O237" s="190">
        <v>218.85180608989364</v>
      </c>
      <c r="P237" s="190">
        <v>214.93656404447881</v>
      </c>
      <c r="Q237" s="190">
        <v>218.77701428798869</v>
      </c>
      <c r="R237" s="190">
        <v>218.57601705919947</v>
      </c>
      <c r="S237" s="190">
        <v>221.88638810184517</v>
      </c>
      <c r="T237" s="190">
        <v>224.27715092638832</v>
      </c>
      <c r="U237" s="190">
        <v>225.19290260922821</v>
      </c>
      <c r="V237" s="190">
        <v>226.6102226942624</v>
      </c>
      <c r="W237" s="190">
        <v>227.29575187658446</v>
      </c>
      <c r="X237" s="190">
        <v>228.55040049720446</v>
      </c>
      <c r="Y237" s="190">
        <v>228.65026123753751</v>
      </c>
      <c r="Z237" s="190">
        <v>228.98042800587643</v>
      </c>
      <c r="AA237" s="190">
        <v>229.93969138950479</v>
      </c>
      <c r="AB237" s="190">
        <v>231.45568188382964</v>
      </c>
      <c r="AC237" s="190">
        <v>233.00326845473919</v>
      </c>
      <c r="AD237" s="190">
        <v>234.30868423976287</v>
      </c>
      <c r="AE237" s="190">
        <v>235.64973184115618</v>
      </c>
      <c r="AF237" s="190">
        <v>237.53492712423619</v>
      </c>
      <c r="AG237" s="190">
        <v>239.23736893294387</v>
      </c>
      <c r="AH237" s="190">
        <v>241.07380625511706</v>
      </c>
      <c r="AI237" s="190">
        <v>242.83771885477273</v>
      </c>
      <c r="AJ237" s="190">
        <v>244.300945306459</v>
      </c>
      <c r="AK237" s="190">
        <v>246.02558819779966</v>
      </c>
      <c r="AL237" s="190">
        <v>248.45277807584199</v>
      </c>
      <c r="AM237" s="190">
        <v>250.69632593879649</v>
      </c>
      <c r="AN237" s="190">
        <v>253.33772886361018</v>
      </c>
      <c r="AO237" s="190">
        <v>256.02630988389188</v>
      </c>
      <c r="AP237" s="190">
        <v>258.62155037262505</v>
      </c>
      <c r="AQ237" s="190">
        <v>261.00101386540854</v>
      </c>
      <c r="AR237" s="190">
        <v>263.20787180116736</v>
      </c>
      <c r="AS237" s="190">
        <v>265.19608916339735</v>
      </c>
      <c r="AT237" s="190">
        <v>268.09744905696238</v>
      </c>
      <c r="AU237" s="190">
        <v>270.8066377220826</v>
      </c>
      <c r="AV237" s="190">
        <v>273.94481419615039</v>
      </c>
      <c r="AW237" s="190">
        <v>277.34668476116383</v>
      </c>
      <c r="AX237" s="190">
        <v>279.97109355736239</v>
      </c>
      <c r="AY237" s="190">
        <v>282.63702774524489</v>
      </c>
      <c r="AZ237" s="190">
        <v>286.12178295029372</v>
      </c>
    </row>
    <row r="238" spans="1:52" ht="12" customHeight="1" x14ac:dyDescent="0.45">
      <c r="B238" s="133"/>
      <c r="C238" s="133"/>
      <c r="D238" s="133"/>
      <c r="E238" s="133"/>
      <c r="F238" s="133"/>
      <c r="G238" s="133"/>
      <c r="H238" s="133"/>
      <c r="I238" s="133"/>
      <c r="J238" s="133"/>
      <c r="K238" s="133"/>
      <c r="L238" s="133"/>
      <c r="M238" s="133"/>
      <c r="N238" s="133"/>
      <c r="O238" s="133"/>
      <c r="P238" s="133"/>
      <c r="Q238" s="133"/>
      <c r="R238" s="133"/>
      <c r="S238" s="133"/>
      <c r="T238" s="133"/>
      <c r="U238" s="133"/>
      <c r="V238" s="133"/>
      <c r="W238" s="133"/>
      <c r="X238" s="133"/>
      <c r="Y238" s="133"/>
      <c r="Z238" s="133"/>
      <c r="AA238" s="133"/>
      <c r="AB238" s="133"/>
      <c r="AC238" s="133"/>
      <c r="AD238" s="133"/>
      <c r="AE238" s="133"/>
      <c r="AF238" s="133"/>
      <c r="AG238" s="133"/>
      <c r="AH238" s="133"/>
      <c r="AI238" s="133"/>
      <c r="AJ238" s="133"/>
      <c r="AK238" s="133"/>
      <c r="AL238" s="133"/>
      <c r="AM238" s="133"/>
      <c r="AN238" s="133"/>
      <c r="AO238" s="133"/>
      <c r="AP238" s="133"/>
      <c r="AQ238" s="133"/>
      <c r="AR238" s="133"/>
      <c r="AS238" s="133"/>
      <c r="AT238" s="133"/>
      <c r="AU238" s="133"/>
      <c r="AV238" s="133"/>
      <c r="AW238" s="133"/>
      <c r="AX238" s="133"/>
      <c r="AY238" s="133"/>
      <c r="AZ238" s="133"/>
    </row>
    <row r="239" spans="1:52" ht="12" customHeight="1" x14ac:dyDescent="0.45">
      <c r="A239" s="138" t="s">
        <v>73</v>
      </c>
      <c r="B239" s="136"/>
      <c r="C239" s="136"/>
      <c r="D239" s="136"/>
      <c r="E239" s="136"/>
      <c r="F239" s="136"/>
      <c r="G239" s="136"/>
      <c r="H239" s="136"/>
      <c r="I239" s="136"/>
      <c r="J239" s="136"/>
      <c r="K239" s="136"/>
      <c r="L239" s="136"/>
      <c r="M239" s="136"/>
      <c r="N239" s="136"/>
      <c r="O239" s="136"/>
      <c r="P239" s="136"/>
      <c r="Q239" s="136"/>
      <c r="R239" s="136"/>
      <c r="S239" s="136"/>
      <c r="T239" s="136"/>
      <c r="U239" s="136"/>
      <c r="V239" s="136"/>
      <c r="W239" s="136"/>
      <c r="X239" s="136"/>
      <c r="Y239" s="136"/>
      <c r="Z239" s="136"/>
      <c r="AA239" s="136"/>
      <c r="AB239" s="136"/>
      <c r="AC239" s="136"/>
      <c r="AD239" s="136"/>
      <c r="AE239" s="136"/>
      <c r="AF239" s="136"/>
      <c r="AG239" s="136"/>
      <c r="AH239" s="136"/>
      <c r="AI239" s="136"/>
      <c r="AJ239" s="136"/>
      <c r="AK239" s="136"/>
      <c r="AL239" s="136"/>
      <c r="AM239" s="136"/>
      <c r="AN239" s="136"/>
      <c r="AO239" s="136"/>
      <c r="AP239" s="136"/>
      <c r="AQ239" s="136"/>
      <c r="AR239" s="136"/>
      <c r="AS239" s="136"/>
      <c r="AT239" s="136"/>
      <c r="AU239" s="136"/>
      <c r="AV239" s="136"/>
      <c r="AW239" s="136"/>
      <c r="AX239" s="136"/>
      <c r="AY239" s="136"/>
      <c r="AZ239" s="136"/>
    </row>
    <row r="240" spans="1:52" ht="12" customHeight="1" x14ac:dyDescent="0.45">
      <c r="A240" s="220" t="s">
        <v>178</v>
      </c>
      <c r="B240" s="221">
        <v>1</v>
      </c>
      <c r="C240" s="221">
        <v>1</v>
      </c>
      <c r="D240" s="221">
        <v>1</v>
      </c>
      <c r="E240" s="221">
        <v>1</v>
      </c>
      <c r="F240" s="221">
        <v>1</v>
      </c>
      <c r="G240" s="221">
        <v>1</v>
      </c>
      <c r="H240" s="221">
        <v>1</v>
      </c>
      <c r="I240" s="221">
        <v>1</v>
      </c>
      <c r="J240" s="221">
        <v>1</v>
      </c>
      <c r="K240" s="221">
        <v>1</v>
      </c>
      <c r="L240" s="221">
        <v>1</v>
      </c>
      <c r="M240" s="221">
        <v>1</v>
      </c>
      <c r="N240" s="221">
        <v>1</v>
      </c>
      <c r="O240" s="221">
        <v>1</v>
      </c>
      <c r="P240" s="221">
        <v>1</v>
      </c>
      <c r="Q240" s="221">
        <v>1</v>
      </c>
      <c r="R240" s="221">
        <v>1</v>
      </c>
      <c r="S240" s="221">
        <v>1</v>
      </c>
      <c r="T240" s="221">
        <v>1</v>
      </c>
      <c r="U240" s="221">
        <v>1</v>
      </c>
      <c r="V240" s="221">
        <v>1</v>
      </c>
      <c r="W240" s="221">
        <v>1</v>
      </c>
      <c r="X240" s="221">
        <v>1</v>
      </c>
      <c r="Y240" s="221">
        <v>1</v>
      </c>
      <c r="Z240" s="221">
        <v>1</v>
      </c>
      <c r="AA240" s="221">
        <v>1</v>
      </c>
      <c r="AB240" s="221">
        <v>1</v>
      </c>
      <c r="AC240" s="221">
        <v>1</v>
      </c>
      <c r="AD240" s="221">
        <v>1</v>
      </c>
      <c r="AE240" s="221">
        <v>1</v>
      </c>
      <c r="AF240" s="221">
        <v>1</v>
      </c>
      <c r="AG240" s="221">
        <v>1</v>
      </c>
      <c r="AH240" s="221">
        <v>1</v>
      </c>
      <c r="AI240" s="221">
        <v>1</v>
      </c>
      <c r="AJ240" s="221">
        <v>1</v>
      </c>
      <c r="AK240" s="221">
        <v>1</v>
      </c>
      <c r="AL240" s="221">
        <v>1</v>
      </c>
      <c r="AM240" s="221">
        <v>1</v>
      </c>
      <c r="AN240" s="221">
        <v>1</v>
      </c>
      <c r="AO240" s="221">
        <v>1</v>
      </c>
      <c r="AP240" s="221">
        <v>1</v>
      </c>
      <c r="AQ240" s="221">
        <v>1</v>
      </c>
      <c r="AR240" s="221">
        <v>1</v>
      </c>
      <c r="AS240" s="221">
        <v>1</v>
      </c>
      <c r="AT240" s="221">
        <v>1</v>
      </c>
      <c r="AU240" s="221">
        <v>1</v>
      </c>
      <c r="AV240" s="221">
        <v>1</v>
      </c>
      <c r="AW240" s="221">
        <v>1</v>
      </c>
      <c r="AX240" s="221">
        <v>1</v>
      </c>
      <c r="AY240" s="221">
        <v>1</v>
      </c>
      <c r="AZ240" s="221">
        <v>1</v>
      </c>
    </row>
    <row r="241" spans="1:52" ht="12" customHeight="1" x14ac:dyDescent="0.45">
      <c r="A241" s="215" t="s">
        <v>183</v>
      </c>
      <c r="B241" s="222">
        <v>0.32191633933178521</v>
      </c>
      <c r="C241" s="222">
        <v>0.32820956698659426</v>
      </c>
      <c r="D241" s="222">
        <v>0.33473224252346806</v>
      </c>
      <c r="E241" s="222">
        <v>0.34405621503354511</v>
      </c>
      <c r="F241" s="222">
        <v>0.32902799462554261</v>
      </c>
      <c r="G241" s="222">
        <v>0.32704246195463993</v>
      </c>
      <c r="H241" s="222">
        <v>0.32493843524796046</v>
      </c>
      <c r="I241" s="222">
        <v>0.3338212465346358</v>
      </c>
      <c r="J241" s="222">
        <v>0.3427260375031298</v>
      </c>
      <c r="K241" s="222">
        <v>0.3269884149124842</v>
      </c>
      <c r="L241" s="222">
        <v>0.32747890210024699</v>
      </c>
      <c r="M241" s="222">
        <v>0.33826183747302657</v>
      </c>
      <c r="N241" s="222">
        <v>0.3407937697130019</v>
      </c>
      <c r="O241" s="222">
        <v>0.35119548018538943</v>
      </c>
      <c r="P241" s="222">
        <v>0.33436664066150029</v>
      </c>
      <c r="Q241" s="222">
        <v>0.33984664148106625</v>
      </c>
      <c r="R241" s="222">
        <v>0.33884206042131509</v>
      </c>
      <c r="S241" s="222">
        <v>0.33887852919285372</v>
      </c>
      <c r="T241" s="222">
        <v>0.33557239828986757</v>
      </c>
      <c r="U241" s="222">
        <v>0.33285091818288109</v>
      </c>
      <c r="V241" s="222">
        <v>0.33255753057718312</v>
      </c>
      <c r="W241" s="222">
        <v>0.33247050020399305</v>
      </c>
      <c r="X241" s="222">
        <v>0.33117807867808546</v>
      </c>
      <c r="Y241" s="222">
        <v>0.33109025607420151</v>
      </c>
      <c r="Z241" s="222">
        <v>0.33146205947886909</v>
      </c>
      <c r="AA241" s="222">
        <v>0.33123504099441281</v>
      </c>
      <c r="AB241" s="222">
        <v>0.33187065842324126</v>
      </c>
      <c r="AC241" s="222">
        <v>0.33245854298704752</v>
      </c>
      <c r="AD241" s="222">
        <v>0.33314294345428375</v>
      </c>
      <c r="AE241" s="222">
        <v>0.33272427083941836</v>
      </c>
      <c r="AF241" s="222">
        <v>0.33333505502069161</v>
      </c>
      <c r="AG241" s="222">
        <v>0.33380344964597269</v>
      </c>
      <c r="AH241" s="222">
        <v>0.33352246871708763</v>
      </c>
      <c r="AI241" s="222">
        <v>0.33503307476807209</v>
      </c>
      <c r="AJ241" s="222">
        <v>0.33474399267084909</v>
      </c>
      <c r="AK241" s="222">
        <v>0.33571652109256178</v>
      </c>
      <c r="AL241" s="222">
        <v>0.33560900833473617</v>
      </c>
      <c r="AM241" s="222">
        <v>0.33566826118874055</v>
      </c>
      <c r="AN241" s="222">
        <v>0.33612432884048454</v>
      </c>
      <c r="AO241" s="222">
        <v>0.33674432586662179</v>
      </c>
      <c r="AP241" s="222">
        <v>0.33740694912983343</v>
      </c>
      <c r="AQ241" s="222">
        <v>0.33881606259853025</v>
      </c>
      <c r="AR241" s="222">
        <v>0.33977404433080272</v>
      </c>
      <c r="AS241" s="222">
        <v>0.34240203146721432</v>
      </c>
      <c r="AT241" s="222">
        <v>0.34351723621868036</v>
      </c>
      <c r="AU241" s="222">
        <v>0.3443124222848562</v>
      </c>
      <c r="AV241" s="222">
        <v>0.34540341478635805</v>
      </c>
      <c r="AW241" s="222">
        <v>0.34718400825045576</v>
      </c>
      <c r="AX241" s="222">
        <v>0.34856928152559941</v>
      </c>
      <c r="AY241" s="222">
        <v>0.34866680675339046</v>
      </c>
      <c r="AZ241" s="222">
        <v>0.35019530560545259</v>
      </c>
    </row>
    <row r="242" spans="1:52" ht="12" customHeight="1" x14ac:dyDescent="0.45">
      <c r="A242" s="209" t="s">
        <v>47</v>
      </c>
      <c r="B242" s="94">
        <v>3.2706991636465821E-3</v>
      </c>
      <c r="C242" s="94">
        <v>3.3299635270436011E-3</v>
      </c>
      <c r="D242" s="94">
        <v>3.3931900983125282E-3</v>
      </c>
      <c r="E242" s="94">
        <v>3.4895159539856855E-3</v>
      </c>
      <c r="F242" s="94">
        <v>3.3307185600996618E-3</v>
      </c>
      <c r="G242" s="94">
        <v>3.3137973586809125E-3</v>
      </c>
      <c r="H242" s="94">
        <v>3.2902059648457376E-3</v>
      </c>
      <c r="I242" s="94">
        <v>3.3795160549267437E-3</v>
      </c>
      <c r="J242" s="94">
        <v>3.4843698920688716E-3</v>
      </c>
      <c r="K242" s="94">
        <v>3.3460632694544243E-3</v>
      </c>
      <c r="L242" s="94">
        <v>3.355176548788742E-3</v>
      </c>
      <c r="M242" s="94">
        <v>3.4538813407604999E-3</v>
      </c>
      <c r="N242" s="94">
        <v>3.4811331437436068E-3</v>
      </c>
      <c r="O242" s="94">
        <v>3.5688073632794241E-3</v>
      </c>
      <c r="P242" s="94">
        <v>3.4017888161769943E-3</v>
      </c>
      <c r="Q242" s="94">
        <v>3.4518620119962265E-3</v>
      </c>
      <c r="R242" s="94">
        <v>2.8009541370272546E-3</v>
      </c>
      <c r="S242" s="94">
        <v>2.2891590280678274E-3</v>
      </c>
      <c r="T242" s="94">
        <v>1.8945537851563861E-3</v>
      </c>
      <c r="U242" s="94">
        <v>1.5876517304594243E-3</v>
      </c>
      <c r="V242" s="94">
        <v>2.5117363546441319E-3</v>
      </c>
      <c r="W242" s="94">
        <v>2.2666526531458721E-3</v>
      </c>
      <c r="X242" s="94">
        <v>1.8814028705187785E-3</v>
      </c>
      <c r="Y242" s="94">
        <v>1.7601545533436271E-3</v>
      </c>
      <c r="Z242" s="94">
        <v>2.251715629136548E-3</v>
      </c>
      <c r="AA242" s="94">
        <v>1.8591952244142026E-3</v>
      </c>
      <c r="AB242" s="94">
        <v>1.9725340559985489E-3</v>
      </c>
      <c r="AC242" s="94">
        <v>1.8809971371230368E-3</v>
      </c>
      <c r="AD242" s="94">
        <v>2.0223384143509206E-3</v>
      </c>
      <c r="AE242" s="94">
        <v>1.8391345521297463E-3</v>
      </c>
      <c r="AF242" s="94">
        <v>1.9909814374909846E-3</v>
      </c>
      <c r="AG242" s="94">
        <v>2.0695914872727347E-3</v>
      </c>
      <c r="AH242" s="94">
        <v>2.1804914976378672E-3</v>
      </c>
      <c r="AI242" s="94">
        <v>2.3470275189845244E-3</v>
      </c>
      <c r="AJ242" s="94">
        <v>2.398351786499186E-3</v>
      </c>
      <c r="AK242" s="94">
        <v>2.4058566120520272E-3</v>
      </c>
      <c r="AL242" s="94">
        <v>2.3998107878566944E-3</v>
      </c>
      <c r="AM242" s="94">
        <v>2.4153840215174272E-3</v>
      </c>
      <c r="AN242" s="94">
        <v>2.4295591017722664E-3</v>
      </c>
      <c r="AO242" s="94">
        <v>2.418082365781359E-3</v>
      </c>
      <c r="AP242" s="94">
        <v>2.434104207841483E-3</v>
      </c>
      <c r="AQ242" s="94">
        <v>2.4482509402632456E-3</v>
      </c>
      <c r="AR242" s="94">
        <v>2.4646197379525224E-3</v>
      </c>
      <c r="AS242" s="94">
        <v>2.4977668224722429E-3</v>
      </c>
      <c r="AT242" s="94">
        <v>2.5142077967156467E-3</v>
      </c>
      <c r="AU242" s="94">
        <v>2.5285455589723581E-3</v>
      </c>
      <c r="AV242" s="94">
        <v>2.5336833865689332E-3</v>
      </c>
      <c r="AW242" s="94">
        <v>2.5556002819924961E-3</v>
      </c>
      <c r="AX242" s="94">
        <v>2.5770543907776382E-3</v>
      </c>
      <c r="AY242" s="94">
        <v>2.5673465302940989E-3</v>
      </c>
      <c r="AZ242" s="94">
        <v>2.5817362516367746E-3</v>
      </c>
    </row>
    <row r="243" spans="1:52" ht="12" customHeight="1" x14ac:dyDescent="0.45">
      <c r="A243" s="209" t="s">
        <v>48</v>
      </c>
      <c r="B243" s="94">
        <v>9.0679505815714715E-3</v>
      </c>
      <c r="C243" s="94">
        <v>9.2344145720666786E-3</v>
      </c>
      <c r="D243" s="94">
        <v>9.4280622759810393E-3</v>
      </c>
      <c r="E243" s="94">
        <v>9.6946500794947241E-3</v>
      </c>
      <c r="F243" s="94">
        <v>9.2475005723731008E-3</v>
      </c>
      <c r="G243" s="94">
        <v>9.2023127893754077E-3</v>
      </c>
      <c r="H243" s="94">
        <v>9.1384889262357723E-3</v>
      </c>
      <c r="I243" s="94">
        <v>9.4127858066780767E-3</v>
      </c>
      <c r="J243" s="94">
        <v>9.6846255189263902E-3</v>
      </c>
      <c r="K243" s="94">
        <v>9.3356989966569409E-3</v>
      </c>
      <c r="L243" s="94">
        <v>9.3528080797385341E-3</v>
      </c>
      <c r="M243" s="94">
        <v>9.6089093775103204E-3</v>
      </c>
      <c r="N243" s="94">
        <v>9.6953716091112002E-3</v>
      </c>
      <c r="O243" s="94">
        <v>9.941195249451076E-3</v>
      </c>
      <c r="P243" s="94">
        <v>9.4696067898763347E-3</v>
      </c>
      <c r="Q243" s="94">
        <v>9.602418731841764E-3</v>
      </c>
      <c r="R243" s="94">
        <v>9.6033716543888481E-3</v>
      </c>
      <c r="S243" s="94">
        <v>9.6642764256461115E-3</v>
      </c>
      <c r="T243" s="94">
        <v>9.7351747604788735E-3</v>
      </c>
      <c r="U243" s="94">
        <v>9.7770989097607855E-3</v>
      </c>
      <c r="V243" s="94">
        <v>9.7764145486451369E-3</v>
      </c>
      <c r="W243" s="94">
        <v>9.7957052719096771E-3</v>
      </c>
      <c r="X243" s="94">
        <v>9.832994989483524E-3</v>
      </c>
      <c r="Y243" s="94">
        <v>9.8602754664597232E-3</v>
      </c>
      <c r="Z243" s="94">
        <v>9.8730176209763099E-3</v>
      </c>
      <c r="AA243" s="94">
        <v>9.8873649581761036E-3</v>
      </c>
      <c r="AB243" s="94">
        <v>9.891117675965868E-3</v>
      </c>
      <c r="AC243" s="94">
        <v>9.8972081184911485E-3</v>
      </c>
      <c r="AD243" s="94">
        <v>9.9060862514454284E-3</v>
      </c>
      <c r="AE243" s="94">
        <v>9.9134403368271017E-3</v>
      </c>
      <c r="AF243" s="94">
        <v>9.9124663746945237E-3</v>
      </c>
      <c r="AG243" s="94">
        <v>9.9167622361430053E-3</v>
      </c>
      <c r="AH243" s="94">
        <v>9.9082730271796322E-3</v>
      </c>
      <c r="AI243" s="94">
        <v>9.9295903378025345E-3</v>
      </c>
      <c r="AJ243" s="94">
        <v>9.9217826917747873E-3</v>
      </c>
      <c r="AK243" s="94">
        <v>9.9237835471458584E-3</v>
      </c>
      <c r="AL243" s="94">
        <v>9.9180093741473817E-3</v>
      </c>
      <c r="AM243" s="94">
        <v>9.9125518285760397E-3</v>
      </c>
      <c r="AN243" s="94">
        <v>9.9008087734923922E-3</v>
      </c>
      <c r="AO243" s="94">
        <v>9.884194393354629E-3</v>
      </c>
      <c r="AP243" s="94">
        <v>9.8680048538395716E-3</v>
      </c>
      <c r="AQ243" s="94">
        <v>9.837104783734887E-3</v>
      </c>
      <c r="AR243" s="94">
        <v>9.8043285266532915E-3</v>
      </c>
      <c r="AS243" s="94">
        <v>9.7711806794384248E-3</v>
      </c>
      <c r="AT243" s="94">
        <v>9.7502574408153946E-3</v>
      </c>
      <c r="AU243" s="94">
        <v>9.72289507135367E-3</v>
      </c>
      <c r="AV243" s="94">
        <v>9.6935568401713516E-3</v>
      </c>
      <c r="AW243" s="94">
        <v>9.6481778815343672E-3</v>
      </c>
      <c r="AX243" s="94">
        <v>9.62388441233036E-3</v>
      </c>
      <c r="AY243" s="94">
        <v>9.6029582172875803E-3</v>
      </c>
      <c r="AZ243" s="94">
        <v>9.5502473572647139E-3</v>
      </c>
    </row>
    <row r="244" spans="1:52" ht="12" customHeight="1" x14ac:dyDescent="0.45">
      <c r="A244" s="209" t="s">
        <v>51</v>
      </c>
      <c r="B244" s="94">
        <v>1.5332771252871108E-2</v>
      </c>
      <c r="C244" s="94">
        <v>1.5284365924227427E-2</v>
      </c>
      <c r="D244" s="94">
        <v>1.5918050182613289E-2</v>
      </c>
      <c r="E244" s="94">
        <v>1.6198440580689429E-2</v>
      </c>
      <c r="F244" s="94">
        <v>1.5664136513090045E-2</v>
      </c>
      <c r="G244" s="94">
        <v>1.5684069969338996E-2</v>
      </c>
      <c r="H244" s="94">
        <v>1.5771680698604195E-2</v>
      </c>
      <c r="I244" s="94">
        <v>1.6440253597073535E-2</v>
      </c>
      <c r="J244" s="94">
        <v>1.7027504087523813E-2</v>
      </c>
      <c r="K244" s="94">
        <v>1.6152796141024259E-2</v>
      </c>
      <c r="L244" s="94">
        <v>1.6395717654426448E-2</v>
      </c>
      <c r="M244" s="94">
        <v>1.6549979535114182E-2</v>
      </c>
      <c r="N244" s="94">
        <v>1.699324775627872E-2</v>
      </c>
      <c r="O244" s="94">
        <v>1.7557343757288808E-2</v>
      </c>
      <c r="P244" s="94">
        <v>1.6696192824819239E-2</v>
      </c>
      <c r="Q244" s="94">
        <v>1.727546627198941E-2</v>
      </c>
      <c r="R244" s="94">
        <v>1.7358646098560294E-2</v>
      </c>
      <c r="S244" s="94">
        <v>1.7350095659464371E-2</v>
      </c>
      <c r="T244" s="94">
        <v>1.7450844565032136E-2</v>
      </c>
      <c r="U244" s="94">
        <v>1.7519815788294354E-2</v>
      </c>
      <c r="V244" s="94">
        <v>1.751340452546311E-2</v>
      </c>
      <c r="W244" s="94">
        <v>1.7506020414504535E-2</v>
      </c>
      <c r="X244" s="94">
        <v>1.7530011300890366E-2</v>
      </c>
      <c r="Y244" s="94">
        <v>1.7501494312223281E-2</v>
      </c>
      <c r="Z244" s="94">
        <v>1.749685848035638E-2</v>
      </c>
      <c r="AA244" s="94">
        <v>1.7459820055042551E-2</v>
      </c>
      <c r="AB244" s="94">
        <v>1.7393269093830311E-2</v>
      </c>
      <c r="AC244" s="94">
        <v>1.7277027057282426E-2</v>
      </c>
      <c r="AD244" s="94">
        <v>1.7226851805344418E-2</v>
      </c>
      <c r="AE244" s="94">
        <v>1.7231124904564497E-2</v>
      </c>
      <c r="AF244" s="94">
        <v>1.7088085860499324E-2</v>
      </c>
      <c r="AG244" s="94">
        <v>1.7073118511563751E-2</v>
      </c>
      <c r="AH244" s="94">
        <v>1.69697177322643E-2</v>
      </c>
      <c r="AI244" s="94">
        <v>1.6930368968594296E-2</v>
      </c>
      <c r="AJ244" s="94">
        <v>1.6871086474710473E-2</v>
      </c>
      <c r="AK244" s="94">
        <v>1.6785368089386233E-2</v>
      </c>
      <c r="AL244" s="94">
        <v>1.6777944285225665E-2</v>
      </c>
      <c r="AM244" s="94">
        <v>1.6722109289451535E-2</v>
      </c>
      <c r="AN244" s="94">
        <v>1.6669404123909323E-2</v>
      </c>
      <c r="AO244" s="94">
        <v>1.661349438250229E-2</v>
      </c>
      <c r="AP244" s="94">
        <v>1.6568181000135195E-2</v>
      </c>
      <c r="AQ244" s="94">
        <v>1.6495825655955681E-2</v>
      </c>
      <c r="AR244" s="94">
        <v>1.6444972947298294E-2</v>
      </c>
      <c r="AS244" s="94">
        <v>1.637771693947469E-2</v>
      </c>
      <c r="AT244" s="94">
        <v>1.6402667503465387E-2</v>
      </c>
      <c r="AU244" s="94">
        <v>1.637454253489988E-2</v>
      </c>
      <c r="AV244" s="94">
        <v>1.6356674327964543E-2</v>
      </c>
      <c r="AW244" s="94">
        <v>1.6352781072936525E-2</v>
      </c>
      <c r="AX244" s="94">
        <v>1.637731533745284E-2</v>
      </c>
      <c r="AY244" s="94">
        <v>1.6403173835644581E-2</v>
      </c>
      <c r="AZ244" s="94">
        <v>1.6435007006074188E-2</v>
      </c>
    </row>
    <row r="245" spans="1:52" ht="12" customHeight="1" x14ac:dyDescent="0.45">
      <c r="A245" s="209" t="s">
        <v>52</v>
      </c>
      <c r="B245" s="94">
        <v>3.4604723807598816E-3</v>
      </c>
      <c r="C245" s="94">
        <v>3.5362839934305157E-3</v>
      </c>
      <c r="D245" s="94">
        <v>3.5984731967758773E-3</v>
      </c>
      <c r="E245" s="94">
        <v>3.6976949979289644E-3</v>
      </c>
      <c r="F245" s="94">
        <v>3.5275370432742707E-3</v>
      </c>
      <c r="G245" s="94">
        <v>3.5095534692517198E-3</v>
      </c>
      <c r="H245" s="94">
        <v>3.4587552932981345E-3</v>
      </c>
      <c r="I245" s="94">
        <v>3.5508389102804987E-3</v>
      </c>
      <c r="J245" s="94">
        <v>3.6553918221024356E-3</v>
      </c>
      <c r="K245" s="94">
        <v>3.5263170536160965E-3</v>
      </c>
      <c r="L245" s="94">
        <v>3.5708186561939949E-3</v>
      </c>
      <c r="M245" s="94">
        <v>3.6515687386357381E-3</v>
      </c>
      <c r="N245" s="94">
        <v>3.6926785150359735E-3</v>
      </c>
      <c r="O245" s="94">
        <v>3.7787652212896337E-3</v>
      </c>
      <c r="P245" s="94">
        <v>3.6067593053555366E-3</v>
      </c>
      <c r="Q245" s="94">
        <v>3.6775380231398431E-3</v>
      </c>
      <c r="R245" s="94">
        <v>3.6784007460816349E-3</v>
      </c>
      <c r="S245" s="94">
        <v>3.6864849960364758E-3</v>
      </c>
      <c r="T245" s="94">
        <v>3.7114573328327284E-3</v>
      </c>
      <c r="U245" s="94">
        <v>3.7274920933498441E-3</v>
      </c>
      <c r="V245" s="94">
        <v>3.7080892159773557E-3</v>
      </c>
      <c r="W245" s="94">
        <v>3.7064307793011203E-3</v>
      </c>
      <c r="X245" s="94">
        <v>3.7024311897060269E-3</v>
      </c>
      <c r="Y245" s="94">
        <v>3.685595748839188E-3</v>
      </c>
      <c r="Z245" s="94">
        <v>3.6752655738815409E-3</v>
      </c>
      <c r="AA245" s="94">
        <v>3.6512166165420449E-3</v>
      </c>
      <c r="AB245" s="94">
        <v>3.6589799943632117E-3</v>
      </c>
      <c r="AC245" s="94">
        <v>3.6417399577729258E-3</v>
      </c>
      <c r="AD245" s="94">
        <v>3.6296950372524169E-3</v>
      </c>
      <c r="AE245" s="94">
        <v>3.6153250899361652E-3</v>
      </c>
      <c r="AF245" s="94">
        <v>3.6014643890114519E-3</v>
      </c>
      <c r="AG245" s="94">
        <v>3.58398041609008E-3</v>
      </c>
      <c r="AH245" s="94">
        <v>3.5704399281370623E-3</v>
      </c>
      <c r="AI245" s="94">
        <v>3.561483695064913E-3</v>
      </c>
      <c r="AJ245" s="94">
        <v>3.5516037964965475E-3</v>
      </c>
      <c r="AK245" s="94">
        <v>3.5586820086548356E-3</v>
      </c>
      <c r="AL245" s="94">
        <v>3.5490101735261444E-3</v>
      </c>
      <c r="AM245" s="94">
        <v>3.5433670670849166E-3</v>
      </c>
      <c r="AN245" s="94">
        <v>3.5497522898269834E-3</v>
      </c>
      <c r="AO245" s="94">
        <v>3.5598244362676631E-3</v>
      </c>
      <c r="AP245" s="94">
        <v>3.5616869096592486E-3</v>
      </c>
      <c r="AQ245" s="94">
        <v>3.5792964633920596E-3</v>
      </c>
      <c r="AR245" s="94">
        <v>3.5926459821738104E-3</v>
      </c>
      <c r="AS245" s="94">
        <v>3.6294726080255886E-3</v>
      </c>
      <c r="AT245" s="94">
        <v>3.652125570561637E-3</v>
      </c>
      <c r="AU245" s="94">
        <v>3.6623651475944817E-3</v>
      </c>
      <c r="AV245" s="94">
        <v>3.6827151017291252E-3</v>
      </c>
      <c r="AW245" s="94">
        <v>3.7171546361155507E-3</v>
      </c>
      <c r="AX245" s="94">
        <v>3.7348608406788889E-3</v>
      </c>
      <c r="AY245" s="94">
        <v>3.7384193028830678E-3</v>
      </c>
      <c r="AZ245" s="94">
        <v>3.7672786382713232E-3</v>
      </c>
    </row>
    <row r="246" spans="1:52" ht="12" customHeight="1" x14ac:dyDescent="0.45">
      <c r="A246" s="210" t="s">
        <v>53</v>
      </c>
      <c r="B246" s="95">
        <v>2.0934278288783182E-2</v>
      </c>
      <c r="C246" s="95">
        <v>2.0935006514508744E-2</v>
      </c>
      <c r="D246" s="95">
        <v>2.1717840831229854E-2</v>
      </c>
      <c r="E246" s="95">
        <v>2.198016247432685E-2</v>
      </c>
      <c r="F246" s="95">
        <v>2.1337173747379378E-2</v>
      </c>
      <c r="G246" s="95">
        <v>2.1380923042581039E-2</v>
      </c>
      <c r="H246" s="95">
        <v>2.154891745316238E-2</v>
      </c>
      <c r="I246" s="95">
        <v>2.2573555860598737E-2</v>
      </c>
      <c r="J246" s="95">
        <v>2.3472301940168906E-2</v>
      </c>
      <c r="K246" s="95">
        <v>2.2100405540630474E-2</v>
      </c>
      <c r="L246" s="95">
        <v>2.2479665513879581E-2</v>
      </c>
      <c r="M246" s="95">
        <v>2.2659366157847454E-2</v>
      </c>
      <c r="N246" s="95">
        <v>2.324786648491222E-2</v>
      </c>
      <c r="O246" s="95">
        <v>2.4134880584279837E-2</v>
      </c>
      <c r="P246" s="95">
        <v>2.2934127124130507E-2</v>
      </c>
      <c r="Q246" s="95">
        <v>2.3871924359494631E-2</v>
      </c>
      <c r="R246" s="95">
        <v>2.3937521379023084E-2</v>
      </c>
      <c r="S246" s="95">
        <v>2.3849660316687619E-2</v>
      </c>
      <c r="T246" s="95">
        <v>2.395406012476492E-2</v>
      </c>
      <c r="U246" s="95">
        <v>2.4042326373765799E-2</v>
      </c>
      <c r="V246" s="95">
        <v>2.3929875460902011E-2</v>
      </c>
      <c r="W246" s="95">
        <v>2.3894415041483773E-2</v>
      </c>
      <c r="X246" s="95">
        <v>2.3832264865449426E-2</v>
      </c>
      <c r="Y246" s="95">
        <v>2.3668986946790368E-2</v>
      </c>
      <c r="Z246" s="95">
        <v>2.3594333473902936E-2</v>
      </c>
      <c r="AA246" s="95">
        <v>2.3348506267265659E-2</v>
      </c>
      <c r="AB246" s="95">
        <v>2.3278294256592374E-2</v>
      </c>
      <c r="AC246" s="95">
        <v>2.3007607360835663E-2</v>
      </c>
      <c r="AD246" s="95">
        <v>2.2812744304321668E-2</v>
      </c>
      <c r="AE246" s="95">
        <v>2.2688478335768359E-2</v>
      </c>
      <c r="AF246" s="95">
        <v>2.2436619800213629E-2</v>
      </c>
      <c r="AG246" s="95">
        <v>2.2225873694816475E-2</v>
      </c>
      <c r="AH246" s="95">
        <v>2.200439979639186E-2</v>
      </c>
      <c r="AI246" s="95">
        <v>2.1726935587987266E-2</v>
      </c>
      <c r="AJ246" s="95">
        <v>2.162058422596129E-2</v>
      </c>
      <c r="AK246" s="95">
        <v>2.1555919402751575E-2</v>
      </c>
      <c r="AL246" s="95">
        <v>2.1431440030677037E-2</v>
      </c>
      <c r="AM246" s="95">
        <v>2.1293071852105407E-2</v>
      </c>
      <c r="AN246" s="95">
        <v>2.128634078880734E-2</v>
      </c>
      <c r="AO246" s="95">
        <v>2.1345497405519959E-2</v>
      </c>
      <c r="AP246" s="95">
        <v>2.1324835474996529E-2</v>
      </c>
      <c r="AQ246" s="95">
        <v>2.1419524600973665E-2</v>
      </c>
      <c r="AR246" s="95">
        <v>2.1483714813659755E-2</v>
      </c>
      <c r="AS246" s="95">
        <v>2.1669797343546578E-2</v>
      </c>
      <c r="AT246" s="95">
        <v>2.1820404524729196E-2</v>
      </c>
      <c r="AU246" s="95">
        <v>2.1872682364484235E-2</v>
      </c>
      <c r="AV246" s="95">
        <v>2.2006359875496311E-2</v>
      </c>
      <c r="AW246" s="95">
        <v>2.221111823868431E-2</v>
      </c>
      <c r="AX246" s="95">
        <v>2.2330810154330829E-2</v>
      </c>
      <c r="AY246" s="95">
        <v>2.2376044588065365E-2</v>
      </c>
      <c r="AZ246" s="95">
        <v>2.2550437953703054E-2</v>
      </c>
    </row>
    <row r="247" spans="1:52" ht="12" customHeight="1" x14ac:dyDescent="0.45">
      <c r="A247" s="223" t="s">
        <v>184</v>
      </c>
      <c r="B247" s="97">
        <v>0.18620569267191928</v>
      </c>
      <c r="C247" s="97">
        <v>0.18979608062312597</v>
      </c>
      <c r="D247" s="97">
        <v>0.19476002426535896</v>
      </c>
      <c r="E247" s="97">
        <v>0.20033450201075223</v>
      </c>
      <c r="F247" s="97">
        <v>0.19123010792515199</v>
      </c>
      <c r="G247" s="97">
        <v>0.18859214137543437</v>
      </c>
      <c r="H247" s="97">
        <v>0.18751190736736612</v>
      </c>
      <c r="I247" s="97">
        <v>0.19297919084158638</v>
      </c>
      <c r="J247" s="97">
        <v>0.19657976994741708</v>
      </c>
      <c r="K247" s="97">
        <v>0.18840481616883381</v>
      </c>
      <c r="L247" s="97">
        <v>0.18624974559736474</v>
      </c>
      <c r="M247" s="97">
        <v>0.1939254055963503</v>
      </c>
      <c r="N247" s="97">
        <v>0.19612767989435193</v>
      </c>
      <c r="O247" s="97">
        <v>0.20323272647619578</v>
      </c>
      <c r="P247" s="97">
        <v>0.19201579947454339</v>
      </c>
      <c r="Q247" s="97">
        <v>0.19468757194068445</v>
      </c>
      <c r="R247" s="97">
        <v>0.19451158164204149</v>
      </c>
      <c r="S247" s="97">
        <v>0.19470435634805031</v>
      </c>
      <c r="T247" s="97">
        <v>0.19158934236528349</v>
      </c>
      <c r="U247" s="97">
        <v>0.18926011265113349</v>
      </c>
      <c r="V247" s="97">
        <v>0.18837173094586138</v>
      </c>
      <c r="W247" s="97">
        <v>0.18839678104343635</v>
      </c>
      <c r="X247" s="97">
        <v>0.18745458470012108</v>
      </c>
      <c r="Y247" s="97">
        <v>0.18743586027577916</v>
      </c>
      <c r="Z247" s="97">
        <v>0.18734093344988578</v>
      </c>
      <c r="AA247" s="97">
        <v>0.18763301408462471</v>
      </c>
      <c r="AB247" s="97">
        <v>0.18804572604866232</v>
      </c>
      <c r="AC247" s="97">
        <v>0.18868465800956732</v>
      </c>
      <c r="AD247" s="97">
        <v>0.18918076041171167</v>
      </c>
      <c r="AE247" s="97">
        <v>0.18902583521210425</v>
      </c>
      <c r="AF247" s="97">
        <v>0.18949455977884327</v>
      </c>
      <c r="AG247" s="97">
        <v>0.18990166989846671</v>
      </c>
      <c r="AH247" s="97">
        <v>0.18975623644959255</v>
      </c>
      <c r="AI247" s="97">
        <v>0.19088238134766916</v>
      </c>
      <c r="AJ247" s="97">
        <v>0.19075406322356714</v>
      </c>
      <c r="AK247" s="97">
        <v>0.1915118494052063</v>
      </c>
      <c r="AL247" s="97">
        <v>0.19155145989735184</v>
      </c>
      <c r="AM247" s="97">
        <v>0.19171442770185443</v>
      </c>
      <c r="AN247" s="97">
        <v>0.19208127125259997</v>
      </c>
      <c r="AO247" s="97">
        <v>0.19258269854745502</v>
      </c>
      <c r="AP247" s="97">
        <v>0.19317640305716199</v>
      </c>
      <c r="AQ247" s="97">
        <v>0.19432569919239331</v>
      </c>
      <c r="AR247" s="97">
        <v>0.19518017117561715</v>
      </c>
      <c r="AS247" s="97">
        <v>0.19728798960966426</v>
      </c>
      <c r="AT247" s="97">
        <v>0.19822154796947625</v>
      </c>
      <c r="AU247" s="97">
        <v>0.19893519211682714</v>
      </c>
      <c r="AV247" s="97">
        <v>0.19983677545485626</v>
      </c>
      <c r="AW247" s="97">
        <v>0.20135053731640998</v>
      </c>
      <c r="AX247" s="97">
        <v>0.20245015562840835</v>
      </c>
      <c r="AY247" s="97">
        <v>0.20266238454195853</v>
      </c>
      <c r="AZ247" s="97">
        <v>0.20403206048671446</v>
      </c>
    </row>
    <row r="248" spans="1:52" ht="12" customHeight="1" x14ac:dyDescent="0.45">
      <c r="A248" s="223" t="s">
        <v>185</v>
      </c>
      <c r="B248" s="97">
        <v>5.1642121533740953E-2</v>
      </c>
      <c r="C248" s="97">
        <v>5.3419208083547373E-2</v>
      </c>
      <c r="D248" s="97">
        <v>5.2685847711095302E-2</v>
      </c>
      <c r="E248" s="97">
        <v>5.4703441294505106E-2</v>
      </c>
      <c r="F248" s="97">
        <v>5.2377032107562047E-2</v>
      </c>
      <c r="G248" s="97">
        <v>5.3056913607595922E-2</v>
      </c>
      <c r="H248" s="97">
        <v>5.1833118235722501E-2</v>
      </c>
      <c r="I248" s="97">
        <v>5.2292766476737154E-2</v>
      </c>
      <c r="J248" s="97">
        <v>5.4618222039836413E-2</v>
      </c>
      <c r="K248" s="97">
        <v>5.149235426691056E-2</v>
      </c>
      <c r="L248" s="97">
        <v>5.3366995166224472E-2</v>
      </c>
      <c r="M248" s="97">
        <v>5.483594350437359E-2</v>
      </c>
      <c r="N248" s="97">
        <v>5.361930595730996E-2</v>
      </c>
      <c r="O248" s="97">
        <v>5.3750545494283396E-2</v>
      </c>
      <c r="P248" s="97">
        <v>5.2840037088498992E-2</v>
      </c>
      <c r="Q248" s="97">
        <v>5.3106169846507213E-2</v>
      </c>
      <c r="R248" s="97">
        <v>5.2761148956706708E-2</v>
      </c>
      <c r="S248" s="97">
        <v>5.3029148632989916E-2</v>
      </c>
      <c r="T248" s="97">
        <v>5.2952370330935132E-2</v>
      </c>
      <c r="U248" s="97">
        <v>5.2687749217275467E-2</v>
      </c>
      <c r="V248" s="97">
        <v>5.2538034901474531E-2</v>
      </c>
      <c r="W248" s="97">
        <v>5.263558686217723E-2</v>
      </c>
      <c r="X248" s="97">
        <v>5.2650302179283966E-2</v>
      </c>
      <c r="Y248" s="97">
        <v>5.2805740955318592E-2</v>
      </c>
      <c r="Z248" s="97">
        <v>5.2824119105572803E-2</v>
      </c>
      <c r="AA248" s="97">
        <v>5.2922310299502763E-2</v>
      </c>
      <c r="AB248" s="97">
        <v>5.3081548309440285E-2</v>
      </c>
      <c r="AC248" s="97">
        <v>5.3381755587265531E-2</v>
      </c>
      <c r="AD248" s="97">
        <v>5.3583376640064177E-2</v>
      </c>
      <c r="AE248" s="97">
        <v>5.3597231488106453E-2</v>
      </c>
      <c r="AF248" s="97">
        <v>5.3871174133245436E-2</v>
      </c>
      <c r="AG248" s="97">
        <v>5.4012468673609024E-2</v>
      </c>
      <c r="AH248" s="97">
        <v>5.4074168844022344E-2</v>
      </c>
      <c r="AI248" s="97">
        <v>5.44301760148002E-2</v>
      </c>
      <c r="AJ248" s="97">
        <v>5.4390082691966053E-2</v>
      </c>
      <c r="AK248" s="97">
        <v>5.4608580023559172E-2</v>
      </c>
      <c r="AL248" s="97">
        <v>5.4606541312517846E-2</v>
      </c>
      <c r="AM248" s="97">
        <v>5.4661894751731208E-2</v>
      </c>
      <c r="AN248" s="97">
        <v>5.4755037033406694E-2</v>
      </c>
      <c r="AO248" s="97">
        <v>5.4841963987000725E-2</v>
      </c>
      <c r="AP248" s="97">
        <v>5.4925563692780753E-2</v>
      </c>
      <c r="AQ248" s="97">
        <v>5.5089780584854933E-2</v>
      </c>
      <c r="AR248" s="97">
        <v>5.5148627598460322E-2</v>
      </c>
      <c r="AS248" s="97">
        <v>5.5384340270631154E-2</v>
      </c>
      <c r="AT248" s="97">
        <v>5.5329102977752703E-2</v>
      </c>
      <c r="AU248" s="97">
        <v>5.5365519894509586E-2</v>
      </c>
      <c r="AV248" s="97">
        <v>5.5401959767043658E-2</v>
      </c>
      <c r="AW248" s="97">
        <v>5.5397609389001699E-2</v>
      </c>
      <c r="AX248" s="97">
        <v>5.5478492375995773E-2</v>
      </c>
      <c r="AY248" s="97">
        <v>5.5332056021618357E-2</v>
      </c>
      <c r="AZ248" s="97">
        <v>5.5267453745746771E-2</v>
      </c>
    </row>
    <row r="249" spans="1:52" ht="12" customHeight="1" x14ac:dyDescent="0.45">
      <c r="A249" s="223" t="s">
        <v>188</v>
      </c>
      <c r="B249" s="97">
        <v>2.0530770755652843E-2</v>
      </c>
      <c r="C249" s="97">
        <v>2.0951522610562729E-2</v>
      </c>
      <c r="D249" s="97">
        <v>2.1423205189289515E-2</v>
      </c>
      <c r="E249" s="97">
        <v>2.2028366695799575E-2</v>
      </c>
      <c r="F249" s="97">
        <v>2.1049749315493679E-2</v>
      </c>
      <c r="G249" s="97">
        <v>2.0917428505774889E-2</v>
      </c>
      <c r="H249" s="97">
        <v>2.0790837625375362E-2</v>
      </c>
      <c r="I249" s="97">
        <v>2.1355060103293286E-2</v>
      </c>
      <c r="J249" s="97">
        <v>2.1927759692926783E-2</v>
      </c>
      <c r="K249" s="97">
        <v>2.097650765358124E-2</v>
      </c>
      <c r="L249" s="97">
        <v>2.0974733422548048E-2</v>
      </c>
      <c r="M249" s="97">
        <v>2.163585429585577E-2</v>
      </c>
      <c r="N249" s="97">
        <v>2.1836259800130736E-2</v>
      </c>
      <c r="O249" s="97">
        <v>2.2541294845030049E-2</v>
      </c>
      <c r="P249" s="97">
        <v>2.1424019052490893E-2</v>
      </c>
      <c r="Q249" s="97">
        <v>2.1755652999767609E-2</v>
      </c>
      <c r="R249" s="97">
        <v>2.1759810353455849E-2</v>
      </c>
      <c r="S249" s="97">
        <v>2.181809110925826E-2</v>
      </c>
      <c r="T249" s="97">
        <v>2.1714155812775377E-2</v>
      </c>
      <c r="U249" s="97">
        <v>2.1608451444099945E-2</v>
      </c>
      <c r="V249" s="97">
        <v>2.1539208714754173E-2</v>
      </c>
      <c r="W249" s="97">
        <v>2.1545474281968766E-2</v>
      </c>
      <c r="X249" s="97">
        <v>2.1494658729338499E-2</v>
      </c>
      <c r="Y249" s="97">
        <v>2.1475969285951253E-2</v>
      </c>
      <c r="Z249" s="97">
        <v>2.1449929433114523E-2</v>
      </c>
      <c r="AA249" s="97">
        <v>2.1460748863975455E-2</v>
      </c>
      <c r="AB249" s="97">
        <v>2.1478434375217056E-2</v>
      </c>
      <c r="AC249" s="97">
        <v>2.1510494197078817E-2</v>
      </c>
      <c r="AD249" s="97">
        <v>2.1533861363775626E-2</v>
      </c>
      <c r="AE249" s="97">
        <v>2.1525636528689249E-2</v>
      </c>
      <c r="AF249" s="97">
        <v>2.1536324164569815E-2</v>
      </c>
      <c r="AG249" s="97">
        <v>2.1548084408441224E-2</v>
      </c>
      <c r="AH249" s="97">
        <v>2.1499174398573545E-2</v>
      </c>
      <c r="AI249" s="97">
        <v>2.1530198315614139E-2</v>
      </c>
      <c r="AJ249" s="97">
        <v>2.1491396699509908E-2</v>
      </c>
      <c r="AK249" s="97">
        <v>2.1514496821266587E-2</v>
      </c>
      <c r="AL249" s="97">
        <v>2.1507184670647925E-2</v>
      </c>
      <c r="AM249" s="97">
        <v>2.1477134237480718E-2</v>
      </c>
      <c r="AN249" s="97">
        <v>2.1452246572880432E-2</v>
      </c>
      <c r="AO249" s="97">
        <v>2.143307117122643E-2</v>
      </c>
      <c r="AP249" s="97">
        <v>2.1416625926191299E-2</v>
      </c>
      <c r="AQ249" s="97">
        <v>2.1394497705987829E-2</v>
      </c>
      <c r="AR249" s="97">
        <v>2.1348515842554334E-2</v>
      </c>
      <c r="AS249" s="97">
        <v>2.1314151339608036E-2</v>
      </c>
      <c r="AT249" s="97">
        <v>2.1257983550230616E-2</v>
      </c>
      <c r="AU249" s="97">
        <v>2.1217765810691548E-2</v>
      </c>
      <c r="AV249" s="97">
        <v>2.1170338249672609E-2</v>
      </c>
      <c r="AW249" s="97">
        <v>2.1086031883707987E-2</v>
      </c>
      <c r="AX249" s="97">
        <v>2.1045976341607642E-2</v>
      </c>
      <c r="AY249" s="97">
        <v>2.0991882115104634E-2</v>
      </c>
      <c r="AZ249" s="97">
        <v>2.0898832183413835E-2</v>
      </c>
    </row>
    <row r="250" spans="1:52" ht="12" customHeight="1" x14ac:dyDescent="0.45">
      <c r="A250" s="224" t="s">
        <v>192</v>
      </c>
      <c r="B250" s="99">
        <v>1.1471582702839897E-2</v>
      </c>
      <c r="C250" s="99">
        <v>1.172272113808117E-2</v>
      </c>
      <c r="D250" s="99">
        <v>1.1807548772811687E-2</v>
      </c>
      <c r="E250" s="99">
        <v>1.1929440946062467E-2</v>
      </c>
      <c r="F250" s="99">
        <v>1.126403884111842E-2</v>
      </c>
      <c r="G250" s="99">
        <v>1.1385321836606661E-2</v>
      </c>
      <c r="H250" s="99">
        <v>1.159452368335023E-2</v>
      </c>
      <c r="I250" s="99">
        <v>1.1837278883461418E-2</v>
      </c>
      <c r="J250" s="99">
        <v>1.2276092562159122E-2</v>
      </c>
      <c r="K250" s="99">
        <v>1.1653455821776444E-2</v>
      </c>
      <c r="L250" s="99">
        <v>1.1733241461082391E-2</v>
      </c>
      <c r="M250" s="99">
        <v>1.1940928926578677E-2</v>
      </c>
      <c r="N250" s="99">
        <v>1.2100226552127592E-2</v>
      </c>
      <c r="O250" s="99">
        <v>1.2689921194291418E-2</v>
      </c>
      <c r="P250" s="99">
        <v>1.1978310185608382E-2</v>
      </c>
      <c r="Q250" s="99">
        <v>1.2418037295645161E-2</v>
      </c>
      <c r="R250" s="99">
        <v>1.2430625454029939E-2</v>
      </c>
      <c r="S250" s="99">
        <v>1.2487256676652894E-2</v>
      </c>
      <c r="T250" s="99">
        <v>1.2570439212608562E-2</v>
      </c>
      <c r="U250" s="99">
        <v>1.2640219974742E-2</v>
      </c>
      <c r="V250" s="99">
        <v>1.266903590946129E-2</v>
      </c>
      <c r="W250" s="99">
        <v>1.2723433856065744E-2</v>
      </c>
      <c r="X250" s="99">
        <v>1.2799427853293723E-2</v>
      </c>
      <c r="Y250" s="99">
        <v>1.289617852949632E-2</v>
      </c>
      <c r="Z250" s="99">
        <v>1.2955886712042302E-2</v>
      </c>
      <c r="AA250" s="99">
        <v>1.3012864624869303E-2</v>
      </c>
      <c r="AB250" s="99">
        <v>1.3070754613171221E-2</v>
      </c>
      <c r="AC250" s="99">
        <v>1.3177055561630697E-2</v>
      </c>
      <c r="AD250" s="99">
        <v>1.3247229226017405E-2</v>
      </c>
      <c r="AE250" s="99">
        <v>1.3288064391292553E-2</v>
      </c>
      <c r="AF250" s="99">
        <v>1.340337908212319E-2</v>
      </c>
      <c r="AG250" s="99">
        <v>1.3471900319569687E-2</v>
      </c>
      <c r="AH250" s="99">
        <v>1.3559567043288494E-2</v>
      </c>
      <c r="AI250" s="99">
        <v>1.3694912981555072E-2</v>
      </c>
      <c r="AJ250" s="99">
        <v>1.3745041080363734E-2</v>
      </c>
      <c r="AK250" s="99">
        <v>1.3851985182539189E-2</v>
      </c>
      <c r="AL250" s="99">
        <v>1.3867607802785582E-2</v>
      </c>
      <c r="AM250" s="99">
        <v>1.3928320438938884E-2</v>
      </c>
      <c r="AN250" s="99">
        <v>1.3999908903789155E-2</v>
      </c>
      <c r="AO250" s="99">
        <v>1.4065499177513721E-2</v>
      </c>
      <c r="AP250" s="99">
        <v>1.4131544007227395E-2</v>
      </c>
      <c r="AQ250" s="99">
        <v>1.4226082670974615E-2</v>
      </c>
      <c r="AR250" s="99">
        <v>1.4306447706433188E-2</v>
      </c>
      <c r="AS250" s="99">
        <v>1.446961585435339E-2</v>
      </c>
      <c r="AT250" s="99">
        <v>1.4568938884933515E-2</v>
      </c>
      <c r="AU250" s="99">
        <v>1.4632913785523317E-2</v>
      </c>
      <c r="AV250" s="99">
        <v>1.4721351782855304E-2</v>
      </c>
      <c r="AW250" s="99">
        <v>1.4864997550072786E-2</v>
      </c>
      <c r="AX250" s="99">
        <v>1.4950732044017045E-2</v>
      </c>
      <c r="AY250" s="99">
        <v>1.499254160053423E-2</v>
      </c>
      <c r="AZ250" s="99">
        <v>1.5112251982627467E-2</v>
      </c>
    </row>
    <row r="251" spans="1:52" ht="12" customHeight="1" x14ac:dyDescent="0.45">
      <c r="A251" s="225" t="s">
        <v>193</v>
      </c>
      <c r="B251" s="226">
        <v>0.67808366066821479</v>
      </c>
      <c r="C251" s="226">
        <v>0.67179043301340569</v>
      </c>
      <c r="D251" s="226">
        <v>0.66526775747653188</v>
      </c>
      <c r="E251" s="226">
        <v>0.655943784966455</v>
      </c>
      <c r="F251" s="226">
        <v>0.67097200537445734</v>
      </c>
      <c r="G251" s="226">
        <v>0.67295753804536007</v>
      </c>
      <c r="H251" s="226">
        <v>0.6750615647520396</v>
      </c>
      <c r="I251" s="226">
        <v>0.66617875346536415</v>
      </c>
      <c r="J251" s="226">
        <v>0.6572739624968702</v>
      </c>
      <c r="K251" s="226">
        <v>0.6730115850875158</v>
      </c>
      <c r="L251" s="226">
        <v>0.67252109789975301</v>
      </c>
      <c r="M251" s="226">
        <v>0.66173816252697348</v>
      </c>
      <c r="N251" s="226">
        <v>0.6592062302869981</v>
      </c>
      <c r="O251" s="226">
        <v>0.64880451981461063</v>
      </c>
      <c r="P251" s="226">
        <v>0.66563335933849976</v>
      </c>
      <c r="Q251" s="226">
        <v>0.66015335851893375</v>
      </c>
      <c r="R251" s="226">
        <v>0.66115793957868496</v>
      </c>
      <c r="S251" s="226">
        <v>0.66112147080714634</v>
      </c>
      <c r="T251" s="226">
        <v>0.66442760171013249</v>
      </c>
      <c r="U251" s="226">
        <v>0.66714908181711896</v>
      </c>
      <c r="V251" s="226">
        <v>0.66744246942281693</v>
      </c>
      <c r="W251" s="226">
        <v>0.66752949979600695</v>
      </c>
      <c r="X251" s="226">
        <v>0.66882192132191454</v>
      </c>
      <c r="Y251" s="226">
        <v>0.66890974392579838</v>
      </c>
      <c r="Z251" s="226">
        <v>0.66853794052113091</v>
      </c>
      <c r="AA251" s="226">
        <v>0.66876495900558719</v>
      </c>
      <c r="AB251" s="226">
        <v>0.66812934157675874</v>
      </c>
      <c r="AC251" s="226">
        <v>0.66754145701295253</v>
      </c>
      <c r="AD251" s="226">
        <v>0.66685705654571614</v>
      </c>
      <c r="AE251" s="226">
        <v>0.66727572916058175</v>
      </c>
      <c r="AF251" s="226">
        <v>0.66666494497930839</v>
      </c>
      <c r="AG251" s="226">
        <v>0.66619655035402725</v>
      </c>
      <c r="AH251" s="226">
        <v>0.66647753128291232</v>
      </c>
      <c r="AI251" s="226">
        <v>0.66496692523192791</v>
      </c>
      <c r="AJ251" s="226">
        <v>0.66525600732915091</v>
      </c>
      <c r="AK251" s="226">
        <v>0.66428347890743811</v>
      </c>
      <c r="AL251" s="226">
        <v>0.66439099166526383</v>
      </c>
      <c r="AM251" s="226">
        <v>0.6643317388112594</v>
      </c>
      <c r="AN251" s="226">
        <v>0.66387567115951551</v>
      </c>
      <c r="AO251" s="226">
        <v>0.66325567413337816</v>
      </c>
      <c r="AP251" s="226">
        <v>0.66259305087016651</v>
      </c>
      <c r="AQ251" s="226">
        <v>0.66118393740146963</v>
      </c>
      <c r="AR251" s="226">
        <v>0.66022595566919717</v>
      </c>
      <c r="AS251" s="226">
        <v>0.65759796853278574</v>
      </c>
      <c r="AT251" s="226">
        <v>0.65648276378131964</v>
      </c>
      <c r="AU251" s="226">
        <v>0.65568757771514374</v>
      </c>
      <c r="AV251" s="226">
        <v>0.65459658521364195</v>
      </c>
      <c r="AW251" s="226">
        <v>0.65281599174954419</v>
      </c>
      <c r="AX251" s="226">
        <v>0.65143071847440059</v>
      </c>
      <c r="AY251" s="226">
        <v>0.65133319324660954</v>
      </c>
      <c r="AZ251" s="226">
        <v>0.64980469439454736</v>
      </c>
    </row>
    <row r="252" spans="1:52" ht="12" customHeight="1" x14ac:dyDescent="0.45">
      <c r="A252" s="220" t="s">
        <v>173</v>
      </c>
      <c r="B252" s="221">
        <v>1</v>
      </c>
      <c r="C252" s="221">
        <v>1</v>
      </c>
      <c r="D252" s="221">
        <v>1</v>
      </c>
      <c r="E252" s="221">
        <v>1</v>
      </c>
      <c r="F252" s="221">
        <v>1</v>
      </c>
      <c r="G252" s="221">
        <v>1</v>
      </c>
      <c r="H252" s="221">
        <v>1</v>
      </c>
      <c r="I252" s="221">
        <v>1</v>
      </c>
      <c r="J252" s="221">
        <v>1</v>
      </c>
      <c r="K252" s="221">
        <v>1</v>
      </c>
      <c r="L252" s="221">
        <v>1</v>
      </c>
      <c r="M252" s="221">
        <v>1</v>
      </c>
      <c r="N252" s="221">
        <v>1</v>
      </c>
      <c r="O252" s="221">
        <v>1</v>
      </c>
      <c r="P252" s="221">
        <v>1</v>
      </c>
      <c r="Q252" s="221">
        <v>1</v>
      </c>
      <c r="R252" s="221">
        <v>1</v>
      </c>
      <c r="S252" s="221">
        <v>1</v>
      </c>
      <c r="T252" s="221">
        <v>1</v>
      </c>
      <c r="U252" s="221">
        <v>1</v>
      </c>
      <c r="V252" s="221">
        <v>1</v>
      </c>
      <c r="W252" s="221">
        <v>1</v>
      </c>
      <c r="X252" s="221">
        <v>1</v>
      </c>
      <c r="Y252" s="221">
        <v>1</v>
      </c>
      <c r="Z252" s="221">
        <v>1</v>
      </c>
      <c r="AA252" s="221">
        <v>1</v>
      </c>
      <c r="AB252" s="221">
        <v>1</v>
      </c>
      <c r="AC252" s="221">
        <v>1</v>
      </c>
      <c r="AD252" s="221">
        <v>1</v>
      </c>
      <c r="AE252" s="221">
        <v>1</v>
      </c>
      <c r="AF252" s="221">
        <v>1</v>
      </c>
      <c r="AG252" s="221">
        <v>1</v>
      </c>
      <c r="AH252" s="221">
        <v>1</v>
      </c>
      <c r="AI252" s="221">
        <v>1</v>
      </c>
      <c r="AJ252" s="221">
        <v>1</v>
      </c>
      <c r="AK252" s="221">
        <v>1</v>
      </c>
      <c r="AL252" s="221">
        <v>1</v>
      </c>
      <c r="AM252" s="221">
        <v>1</v>
      </c>
      <c r="AN252" s="221">
        <v>1</v>
      </c>
      <c r="AO252" s="221">
        <v>1</v>
      </c>
      <c r="AP252" s="221">
        <v>1</v>
      </c>
      <c r="AQ252" s="221">
        <v>1</v>
      </c>
      <c r="AR252" s="221">
        <v>1</v>
      </c>
      <c r="AS252" s="221">
        <v>1</v>
      </c>
      <c r="AT252" s="221">
        <v>1</v>
      </c>
      <c r="AU252" s="221">
        <v>1</v>
      </c>
      <c r="AV252" s="221">
        <v>1</v>
      </c>
      <c r="AW252" s="221">
        <v>1</v>
      </c>
      <c r="AX252" s="221">
        <v>1</v>
      </c>
      <c r="AY252" s="221">
        <v>1</v>
      </c>
      <c r="AZ252" s="221">
        <v>1</v>
      </c>
    </row>
    <row r="253" spans="1:52" ht="12" customHeight="1" x14ac:dyDescent="0.45">
      <c r="A253" s="69" t="s">
        <v>47</v>
      </c>
      <c r="B253" s="93">
        <v>1.0003471045226637E-2</v>
      </c>
      <c r="C253" s="93">
        <v>1.000889323491869E-2</v>
      </c>
      <c r="D253" s="93">
        <v>1.0040448880321757E-2</v>
      </c>
      <c r="E253" s="93">
        <v>1.0025862370353918E-2</v>
      </c>
      <c r="F253" s="93">
        <v>1.0025994688115096E-2</v>
      </c>
      <c r="G253" s="93">
        <v>1.0043391672404976E-2</v>
      </c>
      <c r="H253" s="93">
        <v>1.0032539231645359E-2</v>
      </c>
      <c r="I253" s="93">
        <v>9.9601545877852429E-3</v>
      </c>
      <c r="J253" s="93">
        <v>9.9933364521768014E-3</v>
      </c>
      <c r="K253" s="93">
        <v>1.0012698890371905E-2</v>
      </c>
      <c r="L253" s="93">
        <v>1.0024635734160394E-2</v>
      </c>
      <c r="M253" s="93">
        <v>1.0051523958117318E-2</v>
      </c>
      <c r="N253" s="93">
        <v>9.9283180791986652E-3</v>
      </c>
      <c r="O253" s="93">
        <v>9.9766723835989328E-3</v>
      </c>
      <c r="P253" s="93">
        <v>9.9776568808678766E-3</v>
      </c>
      <c r="Q253" s="93">
        <v>1.0007367692053487E-2</v>
      </c>
      <c r="R253" s="93">
        <v>8.1543862847791009E-3</v>
      </c>
      <c r="S253" s="93">
        <v>6.5763506135480317E-3</v>
      </c>
      <c r="T253" s="93">
        <v>5.3919582713043892E-3</v>
      </c>
      <c r="U253" s="93">
        <v>4.5361435457093192E-3</v>
      </c>
      <c r="V253" s="93">
        <v>7.2869395177792926E-3</v>
      </c>
      <c r="W253" s="93">
        <v>6.5020731928976576E-3</v>
      </c>
      <c r="X253" s="93">
        <v>5.3131709021585049E-3</v>
      </c>
      <c r="Y253" s="93">
        <v>4.8001688113664814E-3</v>
      </c>
      <c r="Z253" s="93">
        <v>6.3883826699950826E-3</v>
      </c>
      <c r="AA253" s="93">
        <v>5.1263119616280876E-3</v>
      </c>
      <c r="AB253" s="93">
        <v>5.5545593928597332E-3</v>
      </c>
      <c r="AC253" s="93">
        <v>5.2817553227544481E-3</v>
      </c>
      <c r="AD253" s="93">
        <v>5.51895130683618E-3</v>
      </c>
      <c r="AE253" s="93">
        <v>5.4604280685117664E-3</v>
      </c>
      <c r="AF253" s="93">
        <v>5.4913246499808761E-3</v>
      </c>
      <c r="AG253" s="93">
        <v>5.9054684352082042E-3</v>
      </c>
      <c r="AH253" s="93">
        <v>6.0678832491808552E-3</v>
      </c>
      <c r="AI253" s="93">
        <v>6.5638839248845816E-3</v>
      </c>
      <c r="AJ253" s="93">
        <v>6.9873805246748527E-3</v>
      </c>
      <c r="AK253" s="93">
        <v>6.9702698493255824E-3</v>
      </c>
      <c r="AL253" s="93">
        <v>6.9856495021508522E-3</v>
      </c>
      <c r="AM253" s="93">
        <v>6.9774130632186794E-3</v>
      </c>
      <c r="AN253" s="93">
        <v>7.00111375755153E-3</v>
      </c>
      <c r="AO253" s="93">
        <v>6.9933991140767463E-3</v>
      </c>
      <c r="AP253" s="93">
        <v>7.0489549382536307E-3</v>
      </c>
      <c r="AQ253" s="93">
        <v>7.0406678942970501E-3</v>
      </c>
      <c r="AR253" s="93">
        <v>7.0694562806641751E-3</v>
      </c>
      <c r="AS253" s="93">
        <v>7.0805908391036029E-3</v>
      </c>
      <c r="AT253" s="93">
        <v>7.1590035744618996E-3</v>
      </c>
      <c r="AU253" s="93">
        <v>7.1701484356504214E-3</v>
      </c>
      <c r="AV253" s="93">
        <v>7.2033820736769174E-3</v>
      </c>
      <c r="AW253" s="93">
        <v>7.2403529912143504E-3</v>
      </c>
      <c r="AX253" s="93">
        <v>7.2683515180826715E-3</v>
      </c>
      <c r="AY253" s="93">
        <v>7.3132043953418064E-3</v>
      </c>
      <c r="AZ253" s="93">
        <v>7.3071176224750421E-3</v>
      </c>
    </row>
    <row r="254" spans="1:52" ht="12" customHeight="1" x14ac:dyDescent="0.45">
      <c r="A254" s="77" t="s">
        <v>48</v>
      </c>
      <c r="B254" s="94">
        <v>2.7910140807060082E-2</v>
      </c>
      <c r="C254" s="94">
        <v>2.7903224535433764E-2</v>
      </c>
      <c r="D254" s="94">
        <v>2.8013953449298756E-2</v>
      </c>
      <c r="E254" s="94">
        <v>2.7968038161248151E-2</v>
      </c>
      <c r="F254" s="94">
        <v>2.7980157235871762E-2</v>
      </c>
      <c r="G254" s="94">
        <v>2.8016410482879377E-2</v>
      </c>
      <c r="H254" s="94">
        <v>2.7981892055121846E-2</v>
      </c>
      <c r="I254" s="94">
        <v>2.7902146468306854E-2</v>
      </c>
      <c r="J254" s="94">
        <v>2.787848452945136E-2</v>
      </c>
      <c r="K254" s="94">
        <v>2.7809678760531382E-2</v>
      </c>
      <c r="L254" s="94">
        <v>2.7907243352749592E-2</v>
      </c>
      <c r="M254" s="94">
        <v>2.805624036910315E-2</v>
      </c>
      <c r="N254" s="94">
        <v>2.764649914972659E-2</v>
      </c>
      <c r="O254" s="94">
        <v>2.7804782313245235E-2</v>
      </c>
      <c r="P254" s="94">
        <v>2.782937133754948E-2</v>
      </c>
      <c r="Q254" s="94">
        <v>2.7919837326864497E-2</v>
      </c>
      <c r="R254" s="94">
        <v>2.797384005407735E-2</v>
      </c>
      <c r="S254" s="94">
        <v>2.8073213491028624E-2</v>
      </c>
      <c r="T254" s="94">
        <v>2.8373497581218522E-2</v>
      </c>
      <c r="U254" s="94">
        <v>2.8647241460112067E-2</v>
      </c>
      <c r="V254" s="94">
        <v>2.8646109469825754E-2</v>
      </c>
      <c r="W254" s="94">
        <v>2.8683503648401127E-2</v>
      </c>
      <c r="X254" s="94">
        <v>2.8857723101599213E-2</v>
      </c>
      <c r="Y254" s="94">
        <v>2.8966211979866065E-2</v>
      </c>
      <c r="Z254" s="94">
        <v>2.898369449266016E-2</v>
      </c>
      <c r="AA254" s="94">
        <v>2.9031490960111841E-2</v>
      </c>
      <c r="AB254" s="94">
        <v>2.8963734785988272E-2</v>
      </c>
      <c r="AC254" s="94">
        <v>2.891163565767961E-2</v>
      </c>
      <c r="AD254" s="94">
        <v>2.88976503016025E-2</v>
      </c>
      <c r="AE254" s="94">
        <v>2.8831034054487465E-2</v>
      </c>
      <c r="AF254" s="94">
        <v>2.8822580925874412E-2</v>
      </c>
      <c r="AG254" s="94">
        <v>2.872585814297314E-2</v>
      </c>
      <c r="AH254" s="94">
        <v>2.8748554014124905E-2</v>
      </c>
      <c r="AI254" s="94">
        <v>2.8626712756514298E-2</v>
      </c>
      <c r="AJ254" s="94">
        <v>2.8544079122859563E-2</v>
      </c>
      <c r="AK254" s="94">
        <v>2.8398686414932404E-2</v>
      </c>
      <c r="AL254" s="94">
        <v>2.8404650217343765E-2</v>
      </c>
      <c r="AM254" s="94">
        <v>2.8457778838680593E-2</v>
      </c>
      <c r="AN254" s="94">
        <v>2.8404668829487657E-2</v>
      </c>
      <c r="AO254" s="94">
        <v>2.8309000006674207E-2</v>
      </c>
      <c r="AP254" s="94">
        <v>2.8195945890303706E-2</v>
      </c>
      <c r="AQ254" s="94">
        <v>2.8074559071154893E-2</v>
      </c>
      <c r="AR254" s="94">
        <v>2.7964527024154123E-2</v>
      </c>
      <c r="AS254" s="94">
        <v>2.7776757642222389E-2</v>
      </c>
      <c r="AT254" s="94">
        <v>2.7688017530780033E-2</v>
      </c>
      <c r="AU254" s="94">
        <v>2.757305210826326E-2</v>
      </c>
      <c r="AV254" s="94">
        <v>2.7428721216928079E-2</v>
      </c>
      <c r="AW254" s="94">
        <v>2.7212931414437019E-2</v>
      </c>
      <c r="AX254" s="94">
        <v>2.7154813170938364E-2</v>
      </c>
      <c r="AY254" s="94">
        <v>2.6971254040874183E-2</v>
      </c>
      <c r="AZ254" s="94">
        <v>2.6896828387227234E-2</v>
      </c>
    </row>
    <row r="255" spans="1:52" ht="12" customHeight="1" x14ac:dyDescent="0.45">
      <c r="A255" s="77" t="s">
        <v>51</v>
      </c>
      <c r="B255" s="94">
        <v>4.9999774770096525E-2</v>
      </c>
      <c r="C255" s="94">
        <v>5.0139856977473765E-2</v>
      </c>
      <c r="D255" s="94">
        <v>5.05675639299751E-2</v>
      </c>
      <c r="E255" s="94">
        <v>5.0421964156866339E-2</v>
      </c>
      <c r="F255" s="94">
        <v>4.9788799490914429E-2</v>
      </c>
      <c r="G255" s="94">
        <v>5.0200747966972999E-2</v>
      </c>
      <c r="H255" s="94">
        <v>5.0268391141648598E-2</v>
      </c>
      <c r="I255" s="94">
        <v>5.1210930084878079E-2</v>
      </c>
      <c r="J255" s="94">
        <v>5.1617801344308017E-2</v>
      </c>
      <c r="K255" s="94">
        <v>5.0855551600255795E-2</v>
      </c>
      <c r="L255" s="94">
        <v>5.0989519814110387E-2</v>
      </c>
      <c r="M255" s="94">
        <v>5.2435540678491183E-2</v>
      </c>
      <c r="N255" s="94">
        <v>5.1599154045337527E-2</v>
      </c>
      <c r="O255" s="94">
        <v>5.25730668632092E-2</v>
      </c>
      <c r="P255" s="94">
        <v>5.3072435476037405E-2</v>
      </c>
      <c r="Q255" s="94">
        <v>5.2935907129560443E-2</v>
      </c>
      <c r="R255" s="94">
        <v>5.329621261552147E-2</v>
      </c>
      <c r="S255" s="94">
        <v>5.322010457117396E-2</v>
      </c>
      <c r="T255" s="94">
        <v>5.3861875157966692E-2</v>
      </c>
      <c r="U255" s="94">
        <v>5.4525310593200225E-2</v>
      </c>
      <c r="V255" s="94">
        <v>5.465119924130004E-2</v>
      </c>
      <c r="W255" s="94">
        <v>5.4781857132617649E-2</v>
      </c>
      <c r="X255" s="94">
        <v>5.5123774279391413E-2</v>
      </c>
      <c r="Y255" s="94">
        <v>5.5263109918804634E-2</v>
      </c>
      <c r="Z255" s="94">
        <v>5.5309217258634538E-2</v>
      </c>
      <c r="AA255" s="94">
        <v>5.5395118512466479E-2</v>
      </c>
      <c r="AB255" s="94">
        <v>5.5133266625969374E-2</v>
      </c>
      <c r="AC255" s="94">
        <v>5.4631729845028135E-2</v>
      </c>
      <c r="AD255" s="94">
        <v>5.4628894084752383E-2</v>
      </c>
      <c r="AE255" s="94">
        <v>5.4347047022103551E-2</v>
      </c>
      <c r="AF255" s="94">
        <v>5.4297438112105481E-2</v>
      </c>
      <c r="AG255" s="94">
        <v>5.3732807398010618E-2</v>
      </c>
      <c r="AH255" s="94">
        <v>5.3759176961933018E-2</v>
      </c>
      <c r="AI255" s="94">
        <v>5.3356274296066188E-2</v>
      </c>
      <c r="AJ255" s="94">
        <v>5.3071798794380801E-2</v>
      </c>
      <c r="AK255" s="94">
        <v>5.2696658035882034E-2</v>
      </c>
      <c r="AL255" s="94">
        <v>5.2716994701261531E-2</v>
      </c>
      <c r="AM255" s="94">
        <v>5.2835751967778857E-2</v>
      </c>
      <c r="AN255" s="94">
        <v>5.2655345656222555E-2</v>
      </c>
      <c r="AO255" s="94">
        <v>5.2387578358613456E-2</v>
      </c>
      <c r="AP255" s="94">
        <v>5.2095606230560865E-2</v>
      </c>
      <c r="AQ255" s="94">
        <v>5.187092681800351E-2</v>
      </c>
      <c r="AR255" s="94">
        <v>5.1620345476935475E-2</v>
      </c>
      <c r="AS255" s="94">
        <v>5.1228271380720017E-2</v>
      </c>
      <c r="AT255" s="94">
        <v>5.1122816585824869E-2</v>
      </c>
      <c r="AU255" s="94">
        <v>5.1032107280487536E-2</v>
      </c>
      <c r="AV255" s="94">
        <v>5.0895260451194455E-2</v>
      </c>
      <c r="AW255" s="94">
        <v>5.0731219042804816E-2</v>
      </c>
      <c r="AX255" s="94">
        <v>5.0784386405435492E-2</v>
      </c>
      <c r="AY255" s="94">
        <v>5.0843789829008799E-2</v>
      </c>
      <c r="AZ255" s="94">
        <v>5.0893870262707884E-2</v>
      </c>
    </row>
    <row r="256" spans="1:52" ht="12" customHeight="1" x14ac:dyDescent="0.45">
      <c r="A256" s="77" t="s">
        <v>52</v>
      </c>
      <c r="B256" s="94">
        <v>1.0906736013280348E-2</v>
      </c>
      <c r="C256" s="94">
        <v>1.0914641122922958E-2</v>
      </c>
      <c r="D256" s="94">
        <v>1.0990407493879561E-2</v>
      </c>
      <c r="E256" s="94">
        <v>1.0955812083558301E-2</v>
      </c>
      <c r="F256" s="94">
        <v>1.0963040984048003E-2</v>
      </c>
      <c r="G256" s="94">
        <v>1.0981299900794965E-2</v>
      </c>
      <c r="H256" s="94">
        <v>1.087866921845048E-2</v>
      </c>
      <c r="I256" s="94">
        <v>1.0900202694193202E-2</v>
      </c>
      <c r="J256" s="94">
        <v>1.0813756278592043E-2</v>
      </c>
      <c r="K256" s="94">
        <v>1.0831423789025333E-2</v>
      </c>
      <c r="L256" s="94">
        <v>1.0791094890460923E-2</v>
      </c>
      <c r="M256" s="94">
        <v>1.098337909115397E-2</v>
      </c>
      <c r="N256" s="94">
        <v>1.078936670719703E-2</v>
      </c>
      <c r="O256" s="94">
        <v>1.0973067327011565E-2</v>
      </c>
      <c r="P256" s="94">
        <v>1.1026928536785933E-2</v>
      </c>
      <c r="Q256" s="94">
        <v>1.0996565565817107E-2</v>
      </c>
      <c r="R256" s="94">
        <v>1.1035343164521611E-2</v>
      </c>
      <c r="S256" s="94">
        <v>1.0981728433885221E-2</v>
      </c>
      <c r="T256" s="94">
        <v>1.1091235253370853E-2</v>
      </c>
      <c r="U256" s="94">
        <v>1.1165274056949516E-2</v>
      </c>
      <c r="V256" s="94">
        <v>1.1155247420323847E-2</v>
      </c>
      <c r="W256" s="94">
        <v>1.1119400812044775E-2</v>
      </c>
      <c r="X256" s="94">
        <v>1.1152771232849671E-2</v>
      </c>
      <c r="Y256" s="94">
        <v>1.1110555661056344E-2</v>
      </c>
      <c r="Z256" s="94">
        <v>1.104991204452028E-2</v>
      </c>
      <c r="AA256" s="94">
        <v>1.0981438967109628E-2</v>
      </c>
      <c r="AB256" s="94">
        <v>1.0972515236590845E-2</v>
      </c>
      <c r="AC256" s="94">
        <v>1.0909561488447746E-2</v>
      </c>
      <c r="AD256" s="94">
        <v>1.0867070788250787E-2</v>
      </c>
      <c r="AE256" s="94">
        <v>1.0810253054351047E-2</v>
      </c>
      <c r="AF256" s="94">
        <v>1.0770915792005809E-2</v>
      </c>
      <c r="AG256" s="94">
        <v>1.070659285080203E-2</v>
      </c>
      <c r="AH256" s="94">
        <v>1.0686031532330035E-2</v>
      </c>
      <c r="AI256" s="94">
        <v>1.0622125320287203E-2</v>
      </c>
      <c r="AJ256" s="94">
        <v>1.0608200961514068E-2</v>
      </c>
      <c r="AK256" s="94">
        <v>1.0594163160848387E-2</v>
      </c>
      <c r="AL256" s="94">
        <v>1.0567336085674226E-2</v>
      </c>
      <c r="AM256" s="94">
        <v>1.0537293452461743E-2</v>
      </c>
      <c r="AN256" s="94">
        <v>1.0556402977676498E-2</v>
      </c>
      <c r="AO256" s="94">
        <v>1.0557658327994678E-2</v>
      </c>
      <c r="AP256" s="94">
        <v>1.0577517257331656E-2</v>
      </c>
      <c r="AQ256" s="94">
        <v>1.0582863979417642E-2</v>
      </c>
      <c r="AR256" s="94">
        <v>1.0617555687970787E-2</v>
      </c>
      <c r="AS256" s="94">
        <v>1.0660116327151969E-2</v>
      </c>
      <c r="AT256" s="94">
        <v>1.0693200818082803E-2</v>
      </c>
      <c r="AU256" s="94">
        <v>1.0719705240346135E-2</v>
      </c>
      <c r="AV256" s="94">
        <v>1.07789006821146E-2</v>
      </c>
      <c r="AW256" s="94">
        <v>1.0886014962863693E-2</v>
      </c>
      <c r="AX256" s="94">
        <v>1.0907478211376491E-2</v>
      </c>
      <c r="AY256" s="94">
        <v>1.0984317504779545E-2</v>
      </c>
      <c r="AZ256" s="94">
        <v>1.1015082632946495E-2</v>
      </c>
    </row>
    <row r="257" spans="1:52" ht="12" customHeight="1" x14ac:dyDescent="0.45">
      <c r="A257" s="79" t="s">
        <v>53</v>
      </c>
      <c r="B257" s="95">
        <v>7.1035882296779582E-2</v>
      </c>
      <c r="C257" s="95">
        <v>7.0972358220540294E-2</v>
      </c>
      <c r="D257" s="95">
        <v>7.1136316686294415E-2</v>
      </c>
      <c r="E257" s="95">
        <v>7.0979577349165893E-2</v>
      </c>
      <c r="F257" s="95">
        <v>7.0297980275853725E-2</v>
      </c>
      <c r="G257" s="95">
        <v>7.0400911329027871E-2</v>
      </c>
      <c r="H257" s="95">
        <v>7.0540153541141001E-2</v>
      </c>
      <c r="I257" s="95">
        <v>7.1835862948489704E-2</v>
      </c>
      <c r="J257" s="95">
        <v>7.3015169050016482E-2</v>
      </c>
      <c r="K257" s="95">
        <v>7.3148955437181293E-2</v>
      </c>
      <c r="L257" s="95">
        <v>7.3256354914765079E-2</v>
      </c>
      <c r="M257" s="95">
        <v>7.5053681158104082E-2</v>
      </c>
      <c r="N257" s="95">
        <v>7.3424594548291255E-2</v>
      </c>
      <c r="O257" s="95">
        <v>7.4602319823659946E-2</v>
      </c>
      <c r="P257" s="95">
        <v>7.5596326151244578E-2</v>
      </c>
      <c r="Q257" s="95">
        <v>7.6146532507724213E-2</v>
      </c>
      <c r="R257" s="95">
        <v>7.6661146776277792E-2</v>
      </c>
      <c r="S257" s="95">
        <v>7.6450289352093651E-2</v>
      </c>
      <c r="T257" s="95">
        <v>7.7381708024427176E-2</v>
      </c>
      <c r="U257" s="95">
        <v>7.8170341758972334E-2</v>
      </c>
      <c r="V257" s="95">
        <v>7.8292459791597532E-2</v>
      </c>
      <c r="W257" s="95">
        <v>7.8197567901559475E-2</v>
      </c>
      <c r="X257" s="95">
        <v>7.8640368135711333E-2</v>
      </c>
      <c r="Y257" s="95">
        <v>7.8552173241722409E-2</v>
      </c>
      <c r="Z257" s="95">
        <v>7.8267548985340302E-2</v>
      </c>
      <c r="AA257" s="95">
        <v>7.7906840407086869E-2</v>
      </c>
      <c r="AB257" s="95">
        <v>7.7655770247102185E-2</v>
      </c>
      <c r="AC257" s="95">
        <v>7.7054353344025286E-2</v>
      </c>
      <c r="AD257" s="95">
        <v>7.6653304501514002E-2</v>
      </c>
      <c r="AE257" s="95">
        <v>7.5826914003827059E-2</v>
      </c>
      <c r="AF257" s="95">
        <v>7.5267787487052748E-2</v>
      </c>
      <c r="AG257" s="95">
        <v>7.4360178648483335E-2</v>
      </c>
      <c r="AH257" s="95">
        <v>7.3998914969282625E-2</v>
      </c>
      <c r="AI257" s="95">
        <v>7.304592894945898E-2</v>
      </c>
      <c r="AJ257" s="95">
        <v>7.2670117808656134E-2</v>
      </c>
      <c r="AK257" s="95">
        <v>7.2318829454473238E-2</v>
      </c>
      <c r="AL257" s="95">
        <v>7.1967980999326012E-2</v>
      </c>
      <c r="AM257" s="95">
        <v>7.1515008242885841E-2</v>
      </c>
      <c r="AN257" s="95">
        <v>7.1558791093367657E-2</v>
      </c>
      <c r="AO257" s="95">
        <v>7.135963809086171E-2</v>
      </c>
      <c r="AP257" s="95">
        <v>7.1384059251603404E-2</v>
      </c>
      <c r="AQ257" s="95">
        <v>7.1278540482385355E-2</v>
      </c>
      <c r="AR257" s="95">
        <v>7.1444784821945509E-2</v>
      </c>
      <c r="AS257" s="95">
        <v>7.1603453023986283E-2</v>
      </c>
      <c r="AT257" s="95">
        <v>7.1752507291969636E-2</v>
      </c>
      <c r="AU257" s="95">
        <v>7.188743326597774E-2</v>
      </c>
      <c r="AV257" s="95">
        <v>7.2224087606467716E-2</v>
      </c>
      <c r="AW257" s="95">
        <v>7.2861035125888152E-2</v>
      </c>
      <c r="AX257" s="95">
        <v>7.298249523740083E-2</v>
      </c>
      <c r="AY257" s="95">
        <v>7.3413583162561316E-2</v>
      </c>
      <c r="AZ257" s="95">
        <v>7.3558383732085758E-2</v>
      </c>
    </row>
    <row r="258" spans="1:52" ht="12" customHeight="1" x14ac:dyDescent="0.45">
      <c r="A258" s="96" t="s">
        <v>194</v>
      </c>
      <c r="B258" s="97">
        <v>8.4742171983518286E-2</v>
      </c>
      <c r="C258" s="97">
        <v>8.3196611482540553E-2</v>
      </c>
      <c r="D258" s="97">
        <v>7.8508667333951745E-2</v>
      </c>
      <c r="E258" s="97">
        <v>8.0712390828438618E-2</v>
      </c>
      <c r="F258" s="97">
        <v>7.933493268085387E-2</v>
      </c>
      <c r="G258" s="97">
        <v>8.056923814262984E-2</v>
      </c>
      <c r="H258" s="97">
        <v>8.3265371933271687E-2</v>
      </c>
      <c r="I258" s="97">
        <v>8.5551689939486641E-2</v>
      </c>
      <c r="J258" s="97">
        <v>8.641300378473947E-2</v>
      </c>
      <c r="K258" s="97">
        <v>9.4746111834982688E-2</v>
      </c>
      <c r="L258" s="97">
        <v>9.1581119381698592E-2</v>
      </c>
      <c r="M258" s="97">
        <v>8.5890178956476465E-2</v>
      </c>
      <c r="N258" s="97">
        <v>9.1642659396880974E-2</v>
      </c>
      <c r="O258" s="97">
        <v>8.8981157294189012E-2</v>
      </c>
      <c r="P258" s="97">
        <v>8.6084693503702236E-2</v>
      </c>
      <c r="Q258" s="97">
        <v>8.7023878882751093E-2</v>
      </c>
      <c r="R258" s="97">
        <v>8.6927045947760476E-2</v>
      </c>
      <c r="S258" s="97">
        <v>8.8490740639926097E-2</v>
      </c>
      <c r="T258" s="97">
        <v>8.8319403889852557E-2</v>
      </c>
      <c r="U258" s="97">
        <v>8.8226964351340378E-2</v>
      </c>
      <c r="V258" s="97">
        <v>8.7841010345194787E-2</v>
      </c>
      <c r="W258" s="97">
        <v>8.8056908680876844E-2</v>
      </c>
      <c r="X258" s="97">
        <v>8.8082755884637057E-2</v>
      </c>
      <c r="Y258" s="97">
        <v>8.8108373895607425E-2</v>
      </c>
      <c r="Z258" s="97">
        <v>8.7886381078856712E-2</v>
      </c>
      <c r="AA258" s="97">
        <v>8.8237856871216741E-2</v>
      </c>
      <c r="AB258" s="97">
        <v>8.8152431416073512E-2</v>
      </c>
      <c r="AC258" s="97">
        <v>8.8307420653579785E-2</v>
      </c>
      <c r="AD258" s="97">
        <v>8.8105395652446419E-2</v>
      </c>
      <c r="AE258" s="97">
        <v>8.7903137220632921E-2</v>
      </c>
      <c r="AF258" s="97">
        <v>8.7904470046248309E-2</v>
      </c>
      <c r="AG258" s="97">
        <v>8.8118791132879848E-2</v>
      </c>
      <c r="AH258" s="97">
        <v>8.8064737109563876E-2</v>
      </c>
      <c r="AI258" s="97">
        <v>8.8414277447460526E-2</v>
      </c>
      <c r="AJ258" s="97">
        <v>8.8473627192815041E-2</v>
      </c>
      <c r="AK258" s="97">
        <v>8.8645259995906459E-2</v>
      </c>
      <c r="AL258" s="97">
        <v>8.8650129927376323E-2</v>
      </c>
      <c r="AM258" s="97">
        <v>8.8586231996354306E-2</v>
      </c>
      <c r="AN258" s="97">
        <v>8.8588533497789529E-2</v>
      </c>
      <c r="AO258" s="97">
        <v>8.8626296395680232E-2</v>
      </c>
      <c r="AP258" s="97">
        <v>8.8713434827478954E-2</v>
      </c>
      <c r="AQ258" s="97">
        <v>8.8940456637272167E-2</v>
      </c>
      <c r="AR258" s="97">
        <v>8.8991071180475431E-2</v>
      </c>
      <c r="AS258" s="97">
        <v>8.9242068072409919E-2</v>
      </c>
      <c r="AT258" s="97">
        <v>8.9285245899035706E-2</v>
      </c>
      <c r="AU258" s="97">
        <v>8.9395414711506943E-2</v>
      </c>
      <c r="AV258" s="97">
        <v>8.9478767111429033E-2</v>
      </c>
      <c r="AW258" s="97">
        <v>8.9896393476725622E-2</v>
      </c>
      <c r="AX258" s="97">
        <v>8.9725846555150979E-2</v>
      </c>
      <c r="AY258" s="97">
        <v>9.0034007768419202E-2</v>
      </c>
      <c r="AZ258" s="97">
        <v>9.0214264185433407E-2</v>
      </c>
    </row>
    <row r="259" spans="1:52" ht="12" customHeight="1" x14ac:dyDescent="0.45">
      <c r="A259" s="96" t="s">
        <v>185</v>
      </c>
      <c r="B259" s="97">
        <v>0.52414490786929291</v>
      </c>
      <c r="C259" s="97">
        <v>0.52645147045519669</v>
      </c>
      <c r="D259" s="97">
        <v>0.53034112037206882</v>
      </c>
      <c r="E259" s="97">
        <v>0.52825708918852343</v>
      </c>
      <c r="F259" s="97">
        <v>0.53107996050365447</v>
      </c>
      <c r="G259" s="97">
        <v>0.53026297626010976</v>
      </c>
      <c r="H259" s="97">
        <v>0.52841948228195657</v>
      </c>
      <c r="I259" s="97">
        <v>0.52129533263066896</v>
      </c>
      <c r="J259" s="97">
        <v>0.5198615087330295</v>
      </c>
      <c r="K259" s="97">
        <v>0.51069377766255408</v>
      </c>
      <c r="L259" s="97">
        <v>0.51439711830698409</v>
      </c>
      <c r="M259" s="97">
        <v>0.5144953620534084</v>
      </c>
      <c r="N259" s="97">
        <v>0.51458271103389686</v>
      </c>
      <c r="O259" s="97">
        <v>0.51219856245409845</v>
      </c>
      <c r="P259" s="97">
        <v>0.51244401318331767</v>
      </c>
      <c r="Q259" s="97">
        <v>0.50857247568032327</v>
      </c>
      <c r="R259" s="97">
        <v>0.50768895628682653</v>
      </c>
      <c r="S259" s="97">
        <v>0.50833670715213342</v>
      </c>
      <c r="T259" s="97">
        <v>0.5062793296950806</v>
      </c>
      <c r="U259" s="97">
        <v>0.50419856998881052</v>
      </c>
      <c r="V259" s="97">
        <v>0.50181451337140148</v>
      </c>
      <c r="W259" s="97">
        <v>0.50181945998727984</v>
      </c>
      <c r="X259" s="97">
        <v>0.50087852763679719</v>
      </c>
      <c r="Y259" s="97">
        <v>0.50036261473263044</v>
      </c>
      <c r="Z259" s="97">
        <v>0.49899159260613329</v>
      </c>
      <c r="AA259" s="97">
        <v>0.49931992687059984</v>
      </c>
      <c r="AB259" s="97">
        <v>0.49937758790976294</v>
      </c>
      <c r="AC259" s="97">
        <v>0.5000843365508264</v>
      </c>
      <c r="AD259" s="97">
        <v>0.50029581884824192</v>
      </c>
      <c r="AE259" s="97">
        <v>0.50112617909586954</v>
      </c>
      <c r="AF259" s="97">
        <v>0.50133763890606253</v>
      </c>
      <c r="AG259" s="97">
        <v>0.50200478098295109</v>
      </c>
      <c r="AH259" s="97">
        <v>0.50159418672428169</v>
      </c>
      <c r="AI259" s="97">
        <v>0.50186850543177119</v>
      </c>
      <c r="AJ259" s="97">
        <v>0.50186550757839554</v>
      </c>
      <c r="AK259" s="97">
        <v>0.50239236981847524</v>
      </c>
      <c r="AL259" s="97">
        <v>0.50251861186067981</v>
      </c>
      <c r="AM259" s="97">
        <v>0.50246572747917584</v>
      </c>
      <c r="AN259" s="97">
        <v>0.502401829210818</v>
      </c>
      <c r="AO259" s="97">
        <v>0.50263315758992588</v>
      </c>
      <c r="AP259" s="97">
        <v>0.5027493207875815</v>
      </c>
      <c r="AQ259" s="97">
        <v>0.50288508443406343</v>
      </c>
      <c r="AR259" s="97">
        <v>0.50279715174874284</v>
      </c>
      <c r="AS259" s="97">
        <v>0.502765233992571</v>
      </c>
      <c r="AT259" s="97">
        <v>0.50242061392661341</v>
      </c>
      <c r="AU259" s="97">
        <v>0.502148356664606</v>
      </c>
      <c r="AV259" s="97">
        <v>0.50171182473369158</v>
      </c>
      <c r="AW259" s="97">
        <v>0.50047521243292592</v>
      </c>
      <c r="AX259" s="97">
        <v>0.50034115036250537</v>
      </c>
      <c r="AY259" s="97">
        <v>0.49914767576307995</v>
      </c>
      <c r="AZ259" s="97">
        <v>0.49864880949090673</v>
      </c>
    </row>
    <row r="260" spans="1:52" ht="12" customHeight="1" x14ac:dyDescent="0.45">
      <c r="A260" s="96" t="s">
        <v>188</v>
      </c>
      <c r="B260" s="97">
        <v>9.9875022750286882E-2</v>
      </c>
      <c r="C260" s="97">
        <v>9.9679319570832717E-2</v>
      </c>
      <c r="D260" s="97">
        <v>9.9673276203470274E-2</v>
      </c>
      <c r="E260" s="97">
        <v>9.9702273499618688E-2</v>
      </c>
      <c r="F260" s="97">
        <v>0.10049065830185287</v>
      </c>
      <c r="G260" s="97">
        <v>9.9815632799903839E-2</v>
      </c>
      <c r="H260" s="97">
        <v>9.9667712332376354E-2</v>
      </c>
      <c r="I260" s="97">
        <v>9.976367201640321E-2</v>
      </c>
      <c r="J260" s="97">
        <v>9.9839266211480218E-2</v>
      </c>
      <c r="K260" s="97">
        <v>9.9216369367030099E-2</v>
      </c>
      <c r="L260" s="97">
        <v>9.9831116370380973E-2</v>
      </c>
      <c r="M260" s="97">
        <v>0.10080746045254584</v>
      </c>
      <c r="N260" s="97">
        <v>0.10041585843468251</v>
      </c>
      <c r="O260" s="97">
        <v>0.10046273914060801</v>
      </c>
      <c r="P260" s="97">
        <v>0.10042752351409107</v>
      </c>
      <c r="Q260" s="97">
        <v>9.9851509745058728E-2</v>
      </c>
      <c r="R260" s="97">
        <v>0.10006487850987016</v>
      </c>
      <c r="S260" s="97">
        <v>0.10021569208269575</v>
      </c>
      <c r="T260" s="97">
        <v>0.10033919151831788</v>
      </c>
      <c r="U260" s="97">
        <v>0.1004297003415509</v>
      </c>
      <c r="V260" s="97">
        <v>0.10013987949424688</v>
      </c>
      <c r="W260" s="97">
        <v>0.10022211278872736</v>
      </c>
      <c r="X260" s="97">
        <v>0.10026898861511152</v>
      </c>
      <c r="Y260" s="97">
        <v>0.10022467873607935</v>
      </c>
      <c r="Z260" s="97">
        <v>0.1000505311832415</v>
      </c>
      <c r="AA260" s="97">
        <v>0.10022039781225396</v>
      </c>
      <c r="AB260" s="97">
        <v>0.10013346577104423</v>
      </c>
      <c r="AC260" s="97">
        <v>0.10000082407247181</v>
      </c>
      <c r="AD260" s="97">
        <v>9.999524346393017E-2</v>
      </c>
      <c r="AE260" s="97">
        <v>9.989415530266961E-2</v>
      </c>
      <c r="AF260" s="97">
        <v>9.9879384059676793E-2</v>
      </c>
      <c r="AG260" s="97">
        <v>9.9823294030339932E-2</v>
      </c>
      <c r="AH260" s="97">
        <v>9.9741875714729505E-2</v>
      </c>
      <c r="AI260" s="97">
        <v>9.9542522005098916E-2</v>
      </c>
      <c r="AJ260" s="97">
        <v>9.9351528119398277E-2</v>
      </c>
      <c r="AK260" s="97">
        <v>9.9088254121641323E-2</v>
      </c>
      <c r="AL260" s="97">
        <v>9.9108218969038653E-2</v>
      </c>
      <c r="AM260" s="97">
        <v>9.9140911211866939E-2</v>
      </c>
      <c r="AN260" s="97">
        <v>9.897023114369681E-2</v>
      </c>
      <c r="AO260" s="97">
        <v>9.8777511787521075E-2</v>
      </c>
      <c r="AP260" s="97">
        <v>9.8531182741177642E-2</v>
      </c>
      <c r="AQ260" s="97">
        <v>9.8288174389308744E-2</v>
      </c>
      <c r="AR260" s="97">
        <v>9.7960442422188168E-2</v>
      </c>
      <c r="AS260" s="97">
        <v>9.7437342582624181E-2</v>
      </c>
      <c r="AT260" s="97">
        <v>9.7155298734559387E-2</v>
      </c>
      <c r="AU260" s="97">
        <v>9.6839641312246622E-2</v>
      </c>
      <c r="AV260" s="97">
        <v>9.6484046915559327E-2</v>
      </c>
      <c r="AW260" s="97">
        <v>9.5745934580589956E-2</v>
      </c>
      <c r="AX260" s="97">
        <v>9.5596617821683341E-2</v>
      </c>
      <c r="AY260" s="97">
        <v>9.5163319216636094E-2</v>
      </c>
      <c r="AZ260" s="97">
        <v>9.4958841330852695E-2</v>
      </c>
    </row>
    <row r="261" spans="1:52" ht="12" customHeight="1" x14ac:dyDescent="0.45">
      <c r="A261" s="98" t="s">
        <v>192</v>
      </c>
      <c r="B261" s="99">
        <v>0.12138189246445868</v>
      </c>
      <c r="C261" s="99">
        <v>0.12073362440014057</v>
      </c>
      <c r="D261" s="99">
        <v>0.1207282456507395</v>
      </c>
      <c r="E261" s="99">
        <v>0.12097699236222666</v>
      </c>
      <c r="F261" s="99">
        <v>0.12003847583883569</v>
      </c>
      <c r="G261" s="99">
        <v>0.11970939144527631</v>
      </c>
      <c r="H261" s="99">
        <v>0.1189457882643882</v>
      </c>
      <c r="I261" s="99">
        <v>0.12158000862978802</v>
      </c>
      <c r="J261" s="99">
        <v>0.12056767361620606</v>
      </c>
      <c r="K261" s="99">
        <v>0.12268543265806744</v>
      </c>
      <c r="L261" s="99">
        <v>0.1212217972346898</v>
      </c>
      <c r="M261" s="99">
        <v>0.12222663328259972</v>
      </c>
      <c r="N261" s="99">
        <v>0.11997083860478869</v>
      </c>
      <c r="O261" s="99">
        <v>0.12242763240037972</v>
      </c>
      <c r="P261" s="99">
        <v>0.12354105141640374</v>
      </c>
      <c r="Q261" s="99">
        <v>0.12654592546984716</v>
      </c>
      <c r="R261" s="99">
        <v>0.12819819036036562</v>
      </c>
      <c r="S261" s="99">
        <v>0.12765517366351528</v>
      </c>
      <c r="T261" s="99">
        <v>0.12896180060846119</v>
      </c>
      <c r="U261" s="99">
        <v>0.13010045390335484</v>
      </c>
      <c r="V261" s="99">
        <v>0.13017264134833034</v>
      </c>
      <c r="W261" s="99">
        <v>0.1306171158555951</v>
      </c>
      <c r="X261" s="99">
        <v>0.13168192021174419</v>
      </c>
      <c r="Y261" s="99">
        <v>0.13261211302286691</v>
      </c>
      <c r="Z261" s="99">
        <v>0.133072739680618</v>
      </c>
      <c r="AA261" s="99">
        <v>0.13378061763752666</v>
      </c>
      <c r="AB261" s="99">
        <v>0.13405666861460896</v>
      </c>
      <c r="AC261" s="99">
        <v>0.13481838306518676</v>
      </c>
      <c r="AD261" s="99">
        <v>0.13503767105242565</v>
      </c>
      <c r="AE261" s="99">
        <v>0.13580085217754714</v>
      </c>
      <c r="AF261" s="99">
        <v>0.13622846002099315</v>
      </c>
      <c r="AG261" s="99">
        <v>0.13662222837835192</v>
      </c>
      <c r="AH261" s="99">
        <v>0.13733863972457352</v>
      </c>
      <c r="AI261" s="99">
        <v>0.13795976986845815</v>
      </c>
      <c r="AJ261" s="99">
        <v>0.13842775989730566</v>
      </c>
      <c r="AK261" s="99">
        <v>0.13889550914851548</v>
      </c>
      <c r="AL261" s="99">
        <v>0.13908042773714877</v>
      </c>
      <c r="AM261" s="99">
        <v>0.13948388374757725</v>
      </c>
      <c r="AN261" s="99">
        <v>0.1398630838333898</v>
      </c>
      <c r="AO261" s="99">
        <v>0.14035576032865185</v>
      </c>
      <c r="AP261" s="99">
        <v>0.14070397807570853</v>
      </c>
      <c r="AQ261" s="99">
        <v>0.14103872629409725</v>
      </c>
      <c r="AR261" s="99">
        <v>0.14153466535692352</v>
      </c>
      <c r="AS261" s="99">
        <v>0.14220616613921072</v>
      </c>
      <c r="AT261" s="99">
        <v>0.14272329563867228</v>
      </c>
      <c r="AU261" s="99">
        <v>0.14323414098091547</v>
      </c>
      <c r="AV261" s="99">
        <v>0.14379500920893817</v>
      </c>
      <c r="AW261" s="99">
        <v>0.14495090597255034</v>
      </c>
      <c r="AX261" s="99">
        <v>0.14523886071742656</v>
      </c>
      <c r="AY261" s="99">
        <v>0.14612884831929909</v>
      </c>
      <c r="AZ261" s="99">
        <v>0.14650680235536478</v>
      </c>
    </row>
    <row r="262" spans="1:52" ht="12" customHeight="1" x14ac:dyDescent="0.45">
      <c r="A262" s="220" t="s">
        <v>174</v>
      </c>
      <c r="B262" s="221">
        <v>1</v>
      </c>
      <c r="C262" s="221">
        <v>1</v>
      </c>
      <c r="D262" s="221">
        <v>1</v>
      </c>
      <c r="E262" s="221">
        <v>1</v>
      </c>
      <c r="F262" s="221">
        <v>1</v>
      </c>
      <c r="G262" s="221">
        <v>1</v>
      </c>
      <c r="H262" s="221">
        <v>1</v>
      </c>
      <c r="I262" s="221">
        <v>1</v>
      </c>
      <c r="J262" s="221">
        <v>1</v>
      </c>
      <c r="K262" s="221">
        <v>1</v>
      </c>
      <c r="L262" s="221">
        <v>1</v>
      </c>
      <c r="M262" s="221">
        <v>1</v>
      </c>
      <c r="N262" s="221">
        <v>1</v>
      </c>
      <c r="O262" s="221">
        <v>1</v>
      </c>
      <c r="P262" s="221">
        <v>1</v>
      </c>
      <c r="Q262" s="221">
        <v>1</v>
      </c>
      <c r="R262" s="221">
        <v>1</v>
      </c>
      <c r="S262" s="221">
        <v>1</v>
      </c>
      <c r="T262" s="221">
        <v>1</v>
      </c>
      <c r="U262" s="221">
        <v>1</v>
      </c>
      <c r="V262" s="221">
        <v>1</v>
      </c>
      <c r="W262" s="221">
        <v>1</v>
      </c>
      <c r="X262" s="221">
        <v>1</v>
      </c>
      <c r="Y262" s="221">
        <v>1</v>
      </c>
      <c r="Z262" s="221">
        <v>1</v>
      </c>
      <c r="AA262" s="221">
        <v>1</v>
      </c>
      <c r="AB262" s="221">
        <v>1</v>
      </c>
      <c r="AC262" s="221">
        <v>1</v>
      </c>
      <c r="AD262" s="221">
        <v>1</v>
      </c>
      <c r="AE262" s="221">
        <v>1</v>
      </c>
      <c r="AF262" s="221">
        <v>1</v>
      </c>
      <c r="AG262" s="221">
        <v>1</v>
      </c>
      <c r="AH262" s="221">
        <v>1</v>
      </c>
      <c r="AI262" s="221">
        <v>1</v>
      </c>
      <c r="AJ262" s="221">
        <v>1</v>
      </c>
      <c r="AK262" s="221">
        <v>1</v>
      </c>
      <c r="AL262" s="221">
        <v>1</v>
      </c>
      <c r="AM262" s="221">
        <v>1</v>
      </c>
      <c r="AN262" s="221">
        <v>1</v>
      </c>
      <c r="AO262" s="221">
        <v>1</v>
      </c>
      <c r="AP262" s="221">
        <v>1</v>
      </c>
      <c r="AQ262" s="221">
        <v>1</v>
      </c>
      <c r="AR262" s="221">
        <v>1</v>
      </c>
      <c r="AS262" s="221">
        <v>1</v>
      </c>
      <c r="AT262" s="221">
        <v>1</v>
      </c>
      <c r="AU262" s="221">
        <v>1</v>
      </c>
      <c r="AV262" s="221">
        <v>1</v>
      </c>
      <c r="AW262" s="221">
        <v>1</v>
      </c>
      <c r="AX262" s="221">
        <v>1</v>
      </c>
      <c r="AY262" s="221">
        <v>1</v>
      </c>
      <c r="AZ262" s="221">
        <v>1</v>
      </c>
    </row>
    <row r="263" spans="1:52" ht="12" customHeight="1" x14ac:dyDescent="0.45">
      <c r="A263" s="69" t="s">
        <v>47</v>
      </c>
      <c r="B263" s="93">
        <v>1.1022418029223536E-2</v>
      </c>
      <c r="C263" s="93">
        <v>1.1028394178935674E-2</v>
      </c>
      <c r="D263" s="93">
        <v>1.1036575421374401E-2</v>
      </c>
      <c r="E263" s="93">
        <v>1.1025344501495052E-2</v>
      </c>
      <c r="F263" s="93">
        <v>1.102008470863956E-2</v>
      </c>
      <c r="G263" s="93">
        <v>1.1045006218321839E-2</v>
      </c>
      <c r="H263" s="93">
        <v>1.1058209977563568E-2</v>
      </c>
      <c r="I263" s="93">
        <v>1.1064113480125912E-2</v>
      </c>
      <c r="J263" s="93">
        <v>1.1102228395571288E-2</v>
      </c>
      <c r="K263" s="93">
        <v>1.1115517085925723E-2</v>
      </c>
      <c r="L263" s="93">
        <v>1.1149083395083253E-2</v>
      </c>
      <c r="M263" s="93">
        <v>1.1159564994057174E-2</v>
      </c>
      <c r="N263" s="93">
        <v>1.1132771964523513E-2</v>
      </c>
      <c r="O263" s="93">
        <v>1.1135026038436873E-2</v>
      </c>
      <c r="P263" s="93">
        <v>1.1127521833307881E-2</v>
      </c>
      <c r="Q263" s="93">
        <v>1.1135383112650839E-2</v>
      </c>
      <c r="R263" s="93">
        <v>9.0759897394960716E-3</v>
      </c>
      <c r="S263" s="93">
        <v>7.30358335303085E-3</v>
      </c>
      <c r="T263" s="93">
        <v>5.816982243838237E-3</v>
      </c>
      <c r="U263" s="93">
        <v>4.6037827965148184E-3</v>
      </c>
      <c r="V263" s="93">
        <v>7.7933232514914852E-3</v>
      </c>
      <c r="W263" s="93">
        <v>7.0125266412421287E-3</v>
      </c>
      <c r="X263" s="93">
        <v>5.8214011570123167E-3</v>
      </c>
      <c r="Y263" s="93">
        <v>5.355651510683495E-3</v>
      </c>
      <c r="Z263" s="93">
        <v>6.837733356857824E-3</v>
      </c>
      <c r="AA263" s="93">
        <v>5.5778532590272682E-3</v>
      </c>
      <c r="AB263" s="93">
        <v>5.9138485916814445E-3</v>
      </c>
      <c r="AC263" s="93">
        <v>5.0469131428114876E-3</v>
      </c>
      <c r="AD263" s="93">
        <v>5.9068723125529805E-3</v>
      </c>
      <c r="AE263" s="93">
        <v>5.8342917073045154E-3</v>
      </c>
      <c r="AF263" s="93">
        <v>5.7795553562121149E-3</v>
      </c>
      <c r="AG263" s="93">
        <v>6.075674688615672E-3</v>
      </c>
      <c r="AH263" s="93">
        <v>6.2582811150401815E-3</v>
      </c>
      <c r="AI263" s="93">
        <v>6.7419447715045336E-3</v>
      </c>
      <c r="AJ263" s="93">
        <v>7.2718613447790388E-3</v>
      </c>
      <c r="AK263" s="93">
        <v>7.2718430647799653E-3</v>
      </c>
      <c r="AL263" s="93">
        <v>7.2614104532249587E-3</v>
      </c>
      <c r="AM263" s="93">
        <v>7.2138074289643814E-3</v>
      </c>
      <c r="AN263" s="93">
        <v>7.2446381516728265E-3</v>
      </c>
      <c r="AO263" s="93">
        <v>7.2472142185315506E-3</v>
      </c>
      <c r="AP263" s="93">
        <v>7.2524487240110749E-3</v>
      </c>
      <c r="AQ263" s="93">
        <v>7.2495734899920422E-3</v>
      </c>
      <c r="AR263" s="93">
        <v>7.291043920710406E-3</v>
      </c>
      <c r="AS263" s="93">
        <v>7.3775436271868739E-3</v>
      </c>
      <c r="AT263" s="93">
        <v>7.4033784866598248E-3</v>
      </c>
      <c r="AU263" s="93">
        <v>7.3841289682058343E-3</v>
      </c>
      <c r="AV263" s="93">
        <v>7.3810320969235864E-3</v>
      </c>
      <c r="AW263" s="93">
        <v>7.3751384499954643E-3</v>
      </c>
      <c r="AX263" s="93">
        <v>7.4480412059188253E-3</v>
      </c>
      <c r="AY263" s="93">
        <v>7.4582925396065852E-3</v>
      </c>
      <c r="AZ263" s="93">
        <v>7.4182071165944854E-3</v>
      </c>
    </row>
    <row r="264" spans="1:52" ht="12" customHeight="1" x14ac:dyDescent="0.45">
      <c r="A264" s="77" t="s">
        <v>48</v>
      </c>
      <c r="B264" s="94">
        <v>3.0862770481825903E-2</v>
      </c>
      <c r="C264" s="94">
        <v>3.0879503701019884E-2</v>
      </c>
      <c r="D264" s="94">
        <v>3.0902411179848318E-2</v>
      </c>
      <c r="E264" s="94">
        <v>3.0870964604186146E-2</v>
      </c>
      <c r="F264" s="94">
        <v>3.0856237184190775E-2</v>
      </c>
      <c r="G264" s="94">
        <v>3.0926017411301149E-2</v>
      </c>
      <c r="H264" s="94">
        <v>3.0962987937177989E-2</v>
      </c>
      <c r="I264" s="94">
        <v>3.1026641918703347E-2</v>
      </c>
      <c r="J264" s="94">
        <v>3.1086239507599599E-2</v>
      </c>
      <c r="K264" s="94">
        <v>3.1123447840592032E-2</v>
      </c>
      <c r="L264" s="94">
        <v>3.12174335062331E-2</v>
      </c>
      <c r="M264" s="94">
        <v>3.1246781983360093E-2</v>
      </c>
      <c r="N264" s="94">
        <v>3.1171761500665831E-2</v>
      </c>
      <c r="O264" s="94">
        <v>3.1178072907623255E-2</v>
      </c>
      <c r="P264" s="94">
        <v>3.1157061133262061E-2</v>
      </c>
      <c r="Q264" s="94">
        <v>3.1179072715422352E-2</v>
      </c>
      <c r="R264" s="94">
        <v>3.1276999878342766E-2</v>
      </c>
      <c r="S264" s="94">
        <v>3.1344898890073393E-2</v>
      </c>
      <c r="T264" s="94">
        <v>3.1467167136121764E-2</v>
      </c>
      <c r="U264" s="94">
        <v>3.160699281204591E-2</v>
      </c>
      <c r="V264" s="94">
        <v>3.1539785151948226E-2</v>
      </c>
      <c r="W264" s="94">
        <v>3.154580245087292E-2</v>
      </c>
      <c r="X264" s="94">
        <v>3.155167858907984E-2</v>
      </c>
      <c r="Y264" s="94">
        <v>3.1561831739731108E-2</v>
      </c>
      <c r="Z264" s="94">
        <v>3.1545155600267577E-2</v>
      </c>
      <c r="AA264" s="94">
        <v>3.1577146032459952E-2</v>
      </c>
      <c r="AB264" s="94">
        <v>3.153273322117002E-2</v>
      </c>
      <c r="AC264" s="94">
        <v>3.1529995893020461E-2</v>
      </c>
      <c r="AD264" s="94">
        <v>3.1385235306805793E-2</v>
      </c>
      <c r="AE264" s="94">
        <v>3.1262789285298555E-2</v>
      </c>
      <c r="AF264" s="94">
        <v>3.1242555380694835E-2</v>
      </c>
      <c r="AG264" s="94">
        <v>3.1214872155515092E-2</v>
      </c>
      <c r="AH264" s="94">
        <v>3.1188468603324179E-2</v>
      </c>
      <c r="AI264" s="94">
        <v>3.1073245469911286E-2</v>
      </c>
      <c r="AJ264" s="94">
        <v>3.0911096814530841E-2</v>
      </c>
      <c r="AK264" s="94">
        <v>3.0805660209040873E-2</v>
      </c>
      <c r="AL264" s="94">
        <v>3.0778238523765496E-2</v>
      </c>
      <c r="AM264" s="94">
        <v>3.0758108145813364E-2</v>
      </c>
      <c r="AN264" s="94">
        <v>3.0733513506125659E-2</v>
      </c>
      <c r="AO264" s="94">
        <v>3.0690679094096878E-2</v>
      </c>
      <c r="AP264" s="94">
        <v>3.059543173671447E-2</v>
      </c>
      <c r="AQ264" s="94">
        <v>3.0361234716220507E-2</v>
      </c>
      <c r="AR264" s="94">
        <v>3.0096862314743837E-2</v>
      </c>
      <c r="AS264" s="94">
        <v>2.9802707129853685E-2</v>
      </c>
      <c r="AT264" s="94">
        <v>2.9716936797081164E-2</v>
      </c>
      <c r="AU264" s="94">
        <v>2.9564848196678477E-2</v>
      </c>
      <c r="AV264" s="94">
        <v>2.9446271174708522E-2</v>
      </c>
      <c r="AW264" s="94">
        <v>2.9329472909839033E-2</v>
      </c>
      <c r="AX264" s="94">
        <v>2.9055679341995818E-2</v>
      </c>
      <c r="AY264" s="94">
        <v>2.875794709938255E-2</v>
      </c>
      <c r="AZ264" s="94">
        <v>2.866559390596109E-2</v>
      </c>
    </row>
    <row r="265" spans="1:52" ht="12" customHeight="1" x14ac:dyDescent="0.45">
      <c r="A265" s="77" t="s">
        <v>51</v>
      </c>
      <c r="B265" s="94">
        <v>7.0166046746658745E-2</v>
      </c>
      <c r="C265" s="94">
        <v>6.8923336045339983E-2</v>
      </c>
      <c r="D265" s="94">
        <v>6.8569402280466568E-2</v>
      </c>
      <c r="E265" s="94">
        <v>6.8797566378403993E-2</v>
      </c>
      <c r="F265" s="94">
        <v>6.910108820178637E-2</v>
      </c>
      <c r="G265" s="94">
        <v>6.8808135577536539E-2</v>
      </c>
      <c r="H265" s="94">
        <v>6.9059549088933289E-2</v>
      </c>
      <c r="I265" s="94">
        <v>7.0011445805020181E-2</v>
      </c>
      <c r="J265" s="94">
        <v>7.0464537931079888E-2</v>
      </c>
      <c r="K265" s="94">
        <v>6.9348970301411225E-2</v>
      </c>
      <c r="L265" s="94">
        <v>6.9826883368779319E-2</v>
      </c>
      <c r="M265" s="94">
        <v>7.1134773571552276E-2</v>
      </c>
      <c r="N265" s="94">
        <v>7.1215892229841579E-2</v>
      </c>
      <c r="O265" s="94">
        <v>7.1089448784689799E-2</v>
      </c>
      <c r="P265" s="94">
        <v>7.1117967699735413E-2</v>
      </c>
      <c r="Q265" s="94">
        <v>7.1008487949702478E-2</v>
      </c>
      <c r="R265" s="94">
        <v>7.1046802660299641E-2</v>
      </c>
      <c r="S265" s="94">
        <v>7.1103254527763116E-2</v>
      </c>
      <c r="T265" s="94">
        <v>7.1446086293572894E-2</v>
      </c>
      <c r="U265" s="94">
        <v>7.191857336198991E-2</v>
      </c>
      <c r="V265" s="94">
        <v>7.1866474211403436E-2</v>
      </c>
      <c r="W265" s="94">
        <v>7.1791960832612647E-2</v>
      </c>
      <c r="X265" s="94">
        <v>7.1712625339775821E-2</v>
      </c>
      <c r="Y265" s="94">
        <v>7.14344334557072E-2</v>
      </c>
      <c r="Z265" s="94">
        <v>7.1300247286773755E-2</v>
      </c>
      <c r="AA265" s="94">
        <v>7.119675930458956E-2</v>
      </c>
      <c r="AB265" s="94">
        <v>7.0948725459291428E-2</v>
      </c>
      <c r="AC265" s="94">
        <v>7.0833634249216973E-2</v>
      </c>
      <c r="AD265" s="94">
        <v>7.0031933170085367E-2</v>
      </c>
      <c r="AE265" s="94">
        <v>6.9237008017617008E-2</v>
      </c>
      <c r="AF265" s="94">
        <v>6.9113978999234438E-2</v>
      </c>
      <c r="AG265" s="94">
        <v>6.8761961598117968E-2</v>
      </c>
      <c r="AH265" s="94">
        <v>6.8428493469385232E-2</v>
      </c>
      <c r="AI265" s="94">
        <v>6.7753966311411382E-2</v>
      </c>
      <c r="AJ265" s="94">
        <v>6.6842744915099048E-2</v>
      </c>
      <c r="AK265" s="94">
        <v>6.6267573689476444E-2</v>
      </c>
      <c r="AL265" s="94">
        <v>6.6176369240867908E-2</v>
      </c>
      <c r="AM265" s="94">
        <v>6.6059908709979007E-2</v>
      </c>
      <c r="AN265" s="94">
        <v>6.5902509762132258E-2</v>
      </c>
      <c r="AO265" s="94">
        <v>6.5719360767646506E-2</v>
      </c>
      <c r="AP265" s="94">
        <v>6.5366985795953902E-2</v>
      </c>
      <c r="AQ265" s="94">
        <v>6.4669314081208795E-2</v>
      </c>
      <c r="AR265" s="94">
        <v>6.4030529894995983E-2</v>
      </c>
      <c r="AS265" s="94">
        <v>6.3157423024431419E-2</v>
      </c>
      <c r="AT265" s="94">
        <v>6.2966852899708645E-2</v>
      </c>
      <c r="AU265" s="94">
        <v>6.2681190496682568E-2</v>
      </c>
      <c r="AV265" s="94">
        <v>6.2501732878255917E-2</v>
      </c>
      <c r="AW265" s="94">
        <v>6.2394408320729081E-2</v>
      </c>
      <c r="AX265" s="94">
        <v>6.2090988944852064E-2</v>
      </c>
      <c r="AY265" s="94">
        <v>6.1904438382655434E-2</v>
      </c>
      <c r="AZ265" s="94">
        <v>6.1873475202340197E-2</v>
      </c>
    </row>
    <row r="266" spans="1:52" ht="12" customHeight="1" x14ac:dyDescent="0.45">
      <c r="A266" s="77" t="s">
        <v>52</v>
      </c>
      <c r="B266" s="94">
        <v>1.2391106409210593E-2</v>
      </c>
      <c r="C266" s="94">
        <v>1.217391009252938E-2</v>
      </c>
      <c r="D266" s="94">
        <v>1.2120036292317815E-2</v>
      </c>
      <c r="E266" s="94">
        <v>1.2159544543770127E-2</v>
      </c>
      <c r="F266" s="94">
        <v>1.2212809469337112E-2</v>
      </c>
      <c r="G266" s="94">
        <v>1.2175535228977973E-2</v>
      </c>
      <c r="H266" s="94">
        <v>1.221593777057859E-2</v>
      </c>
      <c r="I266" s="94">
        <v>1.2427385853030059E-2</v>
      </c>
      <c r="J266" s="94">
        <v>1.2466737364662354E-2</v>
      </c>
      <c r="K266" s="94">
        <v>1.2315105772035305E-2</v>
      </c>
      <c r="L266" s="94">
        <v>1.2392351898513872E-2</v>
      </c>
      <c r="M266" s="94">
        <v>1.2571816511070302E-2</v>
      </c>
      <c r="N266" s="94">
        <v>1.2605074382732373E-2</v>
      </c>
      <c r="O266" s="94">
        <v>1.2599358232089027E-2</v>
      </c>
      <c r="P266" s="94">
        <v>1.2597257545187025E-2</v>
      </c>
      <c r="Q266" s="94">
        <v>1.2556373615056605E-2</v>
      </c>
      <c r="R266" s="94">
        <v>1.2550734702725224E-2</v>
      </c>
      <c r="S266" s="94">
        <v>1.255479535676245E-2</v>
      </c>
      <c r="T266" s="94">
        <v>1.2563202206727912E-2</v>
      </c>
      <c r="U266" s="94">
        <v>1.2563567480972381E-2</v>
      </c>
      <c r="V266" s="94">
        <v>1.2527016201281688E-2</v>
      </c>
      <c r="W266" s="94">
        <v>1.2472058469907571E-2</v>
      </c>
      <c r="X266" s="94">
        <v>1.241554316488009E-2</v>
      </c>
      <c r="Y266" s="94">
        <v>1.2280445280943511E-2</v>
      </c>
      <c r="Z266" s="94">
        <v>1.2146045728157417E-2</v>
      </c>
      <c r="AA266" s="94">
        <v>1.2056602842323978E-2</v>
      </c>
      <c r="AB266" s="94">
        <v>1.2038066566051161E-2</v>
      </c>
      <c r="AC266" s="94">
        <v>1.2016458996944269E-2</v>
      </c>
      <c r="AD266" s="94">
        <v>1.1921303566276856E-2</v>
      </c>
      <c r="AE266" s="94">
        <v>1.184517885943592E-2</v>
      </c>
      <c r="AF266" s="94">
        <v>1.180168254042278E-2</v>
      </c>
      <c r="AG266" s="94">
        <v>1.1686659893958971E-2</v>
      </c>
      <c r="AH266" s="94">
        <v>1.1583217061909018E-2</v>
      </c>
      <c r="AI266" s="94">
        <v>1.145716850248246E-2</v>
      </c>
      <c r="AJ266" s="94">
        <v>1.1421373226684144E-2</v>
      </c>
      <c r="AK266" s="94">
        <v>1.1386102081490084E-2</v>
      </c>
      <c r="AL266" s="94">
        <v>1.1366168312985273E-2</v>
      </c>
      <c r="AM266" s="94">
        <v>1.1354794785968556E-2</v>
      </c>
      <c r="AN266" s="94">
        <v>1.1318145843967535E-2</v>
      </c>
      <c r="AO266" s="94">
        <v>1.128554126111187E-2</v>
      </c>
      <c r="AP266" s="94">
        <v>1.1290669210580176E-2</v>
      </c>
      <c r="AQ266" s="94">
        <v>1.1323354736108586E-2</v>
      </c>
      <c r="AR266" s="94">
        <v>1.1368154077748899E-2</v>
      </c>
      <c r="AS266" s="94">
        <v>1.140468385732131E-2</v>
      </c>
      <c r="AT266" s="94">
        <v>1.1404743953522289E-2</v>
      </c>
      <c r="AU266" s="94">
        <v>1.1422775790244907E-2</v>
      </c>
      <c r="AV266" s="94">
        <v>1.144433060680428E-2</v>
      </c>
      <c r="AW266" s="94">
        <v>1.1465533903008741E-2</v>
      </c>
      <c r="AX266" s="94">
        <v>1.1514820391314193E-2</v>
      </c>
      <c r="AY266" s="94">
        <v>1.1575036781976734E-2</v>
      </c>
      <c r="AZ266" s="94">
        <v>1.1584848760865485E-2</v>
      </c>
    </row>
    <row r="267" spans="1:52" ht="12" customHeight="1" x14ac:dyDescent="0.45">
      <c r="A267" s="79" t="s">
        <v>53</v>
      </c>
      <c r="B267" s="95">
        <v>0.10015230508774289</v>
      </c>
      <c r="C267" s="95">
        <v>9.9040477998416393E-2</v>
      </c>
      <c r="D267" s="95">
        <v>9.8731757951505641E-2</v>
      </c>
      <c r="E267" s="95">
        <v>9.8909388451836666E-2</v>
      </c>
      <c r="F267" s="95">
        <v>9.9138167054993911E-2</v>
      </c>
      <c r="G267" s="95">
        <v>9.887406400780252E-2</v>
      </c>
      <c r="H267" s="95">
        <v>9.9184835806744781E-2</v>
      </c>
      <c r="I267" s="95">
        <v>9.9874487463199615E-2</v>
      </c>
      <c r="J267" s="95">
        <v>0.10068625442139569</v>
      </c>
      <c r="K267" s="95">
        <v>9.9342791432388597E-2</v>
      </c>
      <c r="L267" s="95">
        <v>9.9999895781037559E-2</v>
      </c>
      <c r="M267" s="95">
        <v>0.10158997972880135</v>
      </c>
      <c r="N267" s="95">
        <v>0.10150549039608998</v>
      </c>
      <c r="O267" s="95">
        <v>0.10130285217126367</v>
      </c>
      <c r="P267" s="95">
        <v>0.10142732201648402</v>
      </c>
      <c r="Q267" s="95">
        <v>0.10150971934723831</v>
      </c>
      <c r="R267" s="95">
        <v>0.10152660958863577</v>
      </c>
      <c r="S267" s="95">
        <v>0.10156085448624705</v>
      </c>
      <c r="T267" s="95">
        <v>0.10183528390237197</v>
      </c>
      <c r="U267" s="95">
        <v>0.10216096740731119</v>
      </c>
      <c r="V267" s="95">
        <v>0.10204438466561881</v>
      </c>
      <c r="W267" s="95">
        <v>0.10182244895150185</v>
      </c>
      <c r="X267" s="95">
        <v>0.10155696630702032</v>
      </c>
      <c r="Y267" s="95">
        <v>0.10075864988949333</v>
      </c>
      <c r="Z267" s="95">
        <v>9.9796873648848636E-2</v>
      </c>
      <c r="AA267" s="95">
        <v>9.9112459387749957E-2</v>
      </c>
      <c r="AB267" s="95">
        <v>9.8800959586845455E-2</v>
      </c>
      <c r="AC267" s="95">
        <v>9.855097928889657E-2</v>
      </c>
      <c r="AD267" s="95">
        <v>9.746046364618674E-2</v>
      </c>
      <c r="AE267" s="95">
        <v>9.6455192874082968E-2</v>
      </c>
      <c r="AF267" s="95">
        <v>9.5870507046368084E-2</v>
      </c>
      <c r="AG267" s="95">
        <v>9.4354272809588718E-2</v>
      </c>
      <c r="AH267" s="95">
        <v>9.2914780579038764E-2</v>
      </c>
      <c r="AI267" s="95">
        <v>9.1097798998253446E-2</v>
      </c>
      <c r="AJ267" s="95">
        <v>9.0378311357326546E-2</v>
      </c>
      <c r="AK267" s="95">
        <v>8.972763552255611E-2</v>
      </c>
      <c r="AL267" s="95">
        <v>8.9420096773842828E-2</v>
      </c>
      <c r="AM267" s="95">
        <v>8.922306587377124E-2</v>
      </c>
      <c r="AN267" s="95">
        <v>8.8691926163907336E-2</v>
      </c>
      <c r="AO267" s="95">
        <v>8.8240561308243703E-2</v>
      </c>
      <c r="AP267" s="95">
        <v>8.8185427777519892E-2</v>
      </c>
      <c r="AQ267" s="95">
        <v>8.8267478037131392E-2</v>
      </c>
      <c r="AR267" s="95">
        <v>8.8456581083620298E-2</v>
      </c>
      <c r="AS267" s="95">
        <v>8.8552404530488765E-2</v>
      </c>
      <c r="AT267" s="95">
        <v>8.8433236371917245E-2</v>
      </c>
      <c r="AU267" s="95">
        <v>8.848801636223097E-2</v>
      </c>
      <c r="AV267" s="95">
        <v>8.8612849298242619E-2</v>
      </c>
      <c r="AW267" s="95">
        <v>8.8740857774519538E-2</v>
      </c>
      <c r="AX267" s="95">
        <v>8.9046551966026385E-2</v>
      </c>
      <c r="AY267" s="95">
        <v>8.9437135131579429E-2</v>
      </c>
      <c r="AZ267" s="95">
        <v>8.9469282172130335E-2</v>
      </c>
    </row>
    <row r="268" spans="1:52" ht="12" customHeight="1" x14ac:dyDescent="0.45">
      <c r="A268" s="96" t="s">
        <v>194</v>
      </c>
      <c r="B268" s="97">
        <v>0.10246902980249155</v>
      </c>
      <c r="C268" s="97">
        <v>0.10503703730748659</v>
      </c>
      <c r="D268" s="97">
        <v>0.10562117424770248</v>
      </c>
      <c r="E268" s="97">
        <v>0.10501161178348589</v>
      </c>
      <c r="F268" s="97">
        <v>0.10436559299403635</v>
      </c>
      <c r="G268" s="97">
        <v>0.10487265322355786</v>
      </c>
      <c r="H268" s="97">
        <v>0.10457051411647363</v>
      </c>
      <c r="I268" s="97">
        <v>0.10210308660366463</v>
      </c>
      <c r="J268" s="97">
        <v>0.10218778686512281</v>
      </c>
      <c r="K268" s="97">
        <v>0.10304605876516099</v>
      </c>
      <c r="L268" s="97">
        <v>0.10293915672874773</v>
      </c>
      <c r="M268" s="97">
        <v>0.10198382198642601</v>
      </c>
      <c r="N268" s="97">
        <v>0.10114509654082826</v>
      </c>
      <c r="O268" s="97">
        <v>0.10094900960504494</v>
      </c>
      <c r="P268" s="97">
        <v>0.10115537567104717</v>
      </c>
      <c r="Q268" s="97">
        <v>0.10217202172889571</v>
      </c>
      <c r="R268" s="97">
        <v>0.1025075910796059</v>
      </c>
      <c r="S268" s="97">
        <v>0.10262190573273967</v>
      </c>
      <c r="T268" s="97">
        <v>0.10259772408899545</v>
      </c>
      <c r="U268" s="97">
        <v>0.10245880185644994</v>
      </c>
      <c r="V268" s="97">
        <v>0.10203254711289104</v>
      </c>
      <c r="W268" s="97">
        <v>0.10211407037824841</v>
      </c>
      <c r="X268" s="97">
        <v>0.1022575335296558</v>
      </c>
      <c r="Y268" s="97">
        <v>0.10245279178105783</v>
      </c>
      <c r="Z268" s="97">
        <v>0.10234906428676252</v>
      </c>
      <c r="AA268" s="97">
        <v>0.10258084083783682</v>
      </c>
      <c r="AB268" s="97">
        <v>0.10263608115708076</v>
      </c>
      <c r="AC268" s="97">
        <v>0.10283630299814428</v>
      </c>
      <c r="AD268" s="97">
        <v>0.10314594265816669</v>
      </c>
      <c r="AE268" s="97">
        <v>0.10355415883127959</v>
      </c>
      <c r="AF268" s="97">
        <v>0.10367317358367556</v>
      </c>
      <c r="AG268" s="97">
        <v>0.10394736565478591</v>
      </c>
      <c r="AH268" s="97">
        <v>0.10423114684351573</v>
      </c>
      <c r="AI268" s="97">
        <v>0.10469293516035011</v>
      </c>
      <c r="AJ268" s="97">
        <v>0.1050550589905932</v>
      </c>
      <c r="AK268" s="97">
        <v>0.10533630462931663</v>
      </c>
      <c r="AL268" s="97">
        <v>0.10540834930215337</v>
      </c>
      <c r="AM268" s="97">
        <v>0.10551795954200353</v>
      </c>
      <c r="AN268" s="97">
        <v>0.10565219688024968</v>
      </c>
      <c r="AO268" s="97">
        <v>0.10580209179537818</v>
      </c>
      <c r="AP268" s="97">
        <v>0.10598472693230429</v>
      </c>
      <c r="AQ268" s="97">
        <v>0.10640819753177429</v>
      </c>
      <c r="AR268" s="97">
        <v>0.1068241526363648</v>
      </c>
      <c r="AS268" s="97">
        <v>0.10732071916972642</v>
      </c>
      <c r="AT268" s="97">
        <v>0.10747352382220532</v>
      </c>
      <c r="AU268" s="97">
        <v>0.10769392504179658</v>
      </c>
      <c r="AV268" s="97">
        <v>0.10783724098579568</v>
      </c>
      <c r="AW268" s="97">
        <v>0.10796595649381875</v>
      </c>
      <c r="AX268" s="97">
        <v>0.10830793007419628</v>
      </c>
      <c r="AY268" s="97">
        <v>0.10864101465655297</v>
      </c>
      <c r="AZ268" s="97">
        <v>0.1087637179014352</v>
      </c>
    </row>
    <row r="269" spans="1:52" ht="12" customHeight="1" x14ac:dyDescent="0.45">
      <c r="A269" s="96" t="s">
        <v>185</v>
      </c>
      <c r="B269" s="97">
        <v>0.23236014753242465</v>
      </c>
      <c r="C269" s="97">
        <v>0.23795403848105753</v>
      </c>
      <c r="D269" s="97">
        <v>0.23981468592953822</v>
      </c>
      <c r="E269" s="97">
        <v>0.23880411763790374</v>
      </c>
      <c r="F269" s="97">
        <v>0.23671937526368117</v>
      </c>
      <c r="G269" s="97">
        <v>0.23798913934680493</v>
      </c>
      <c r="H269" s="97">
        <v>0.23726920099765286</v>
      </c>
      <c r="I269" s="97">
        <v>0.23348346188941491</v>
      </c>
      <c r="J269" s="97">
        <v>0.23255986845939172</v>
      </c>
      <c r="K269" s="97">
        <v>0.23758001779747881</v>
      </c>
      <c r="L269" s="97">
        <v>0.23645394425963179</v>
      </c>
      <c r="M269" s="97">
        <v>0.23095442745108916</v>
      </c>
      <c r="N269" s="97">
        <v>0.23001795360477409</v>
      </c>
      <c r="O269" s="97">
        <v>0.23003327677584956</v>
      </c>
      <c r="P269" s="97">
        <v>0.22955095832094435</v>
      </c>
      <c r="Q269" s="97">
        <v>0.23017699351619866</v>
      </c>
      <c r="R269" s="97">
        <v>0.23134938393193719</v>
      </c>
      <c r="S269" s="97">
        <v>0.23211899248082687</v>
      </c>
      <c r="T269" s="97">
        <v>0.23194444613241824</v>
      </c>
      <c r="U269" s="97">
        <v>0.23138492831937682</v>
      </c>
      <c r="V269" s="97">
        <v>0.23012047877182296</v>
      </c>
      <c r="W269" s="97">
        <v>0.23025835572570069</v>
      </c>
      <c r="X269" s="97">
        <v>0.230373186322201</v>
      </c>
      <c r="Y269" s="97">
        <v>0.2305677943483852</v>
      </c>
      <c r="Z269" s="97">
        <v>0.23037524726041603</v>
      </c>
      <c r="AA269" s="97">
        <v>0.2308570265559523</v>
      </c>
      <c r="AB269" s="97">
        <v>0.23092296156691369</v>
      </c>
      <c r="AC269" s="97">
        <v>0.23126497093291343</v>
      </c>
      <c r="AD269" s="97">
        <v>0.23153845632313355</v>
      </c>
      <c r="AE269" s="97">
        <v>0.23192259197226447</v>
      </c>
      <c r="AF269" s="97">
        <v>0.2321551803984194</v>
      </c>
      <c r="AG269" s="97">
        <v>0.23263023959560253</v>
      </c>
      <c r="AH269" s="97">
        <v>0.23313264251594742</v>
      </c>
      <c r="AI269" s="97">
        <v>0.23383945087091729</v>
      </c>
      <c r="AJ269" s="97">
        <v>0.23414710316255702</v>
      </c>
      <c r="AK269" s="97">
        <v>0.23461671810117521</v>
      </c>
      <c r="AL269" s="97">
        <v>0.23480188995867793</v>
      </c>
      <c r="AM269" s="97">
        <v>0.23497568527553253</v>
      </c>
      <c r="AN269" s="97">
        <v>0.23519675747228619</v>
      </c>
      <c r="AO269" s="97">
        <v>0.23536783719619092</v>
      </c>
      <c r="AP269" s="97">
        <v>0.23545126919794485</v>
      </c>
      <c r="AQ269" s="97">
        <v>0.23526845498157437</v>
      </c>
      <c r="AR269" s="97">
        <v>0.23486612848794089</v>
      </c>
      <c r="AS269" s="97">
        <v>0.23488465475650427</v>
      </c>
      <c r="AT269" s="97">
        <v>0.2349021604525782</v>
      </c>
      <c r="AU269" s="97">
        <v>0.23486616768794907</v>
      </c>
      <c r="AV269" s="97">
        <v>0.23477538976998127</v>
      </c>
      <c r="AW269" s="97">
        <v>0.23456197757505576</v>
      </c>
      <c r="AX269" s="97">
        <v>0.23427353613243873</v>
      </c>
      <c r="AY269" s="97">
        <v>0.23371975484324742</v>
      </c>
      <c r="AZ269" s="97">
        <v>0.23363186947285197</v>
      </c>
    </row>
    <row r="270" spans="1:52" ht="12" customHeight="1" x14ac:dyDescent="0.45">
      <c r="A270" s="96" t="s">
        <v>188</v>
      </c>
      <c r="B270" s="97">
        <v>0.15037005976318638</v>
      </c>
      <c r="C270" s="97">
        <v>0.150505235626998</v>
      </c>
      <c r="D270" s="97">
        <v>0.15042464348799167</v>
      </c>
      <c r="E270" s="97">
        <v>0.1501745454391927</v>
      </c>
      <c r="F270" s="97">
        <v>0.15032098848589845</v>
      </c>
      <c r="G270" s="97">
        <v>0.15054436987052147</v>
      </c>
      <c r="H270" s="97">
        <v>0.15036394590970711</v>
      </c>
      <c r="I270" s="97">
        <v>0.15007124490361287</v>
      </c>
      <c r="J270" s="97">
        <v>0.14999415590775353</v>
      </c>
      <c r="K270" s="97">
        <v>0.15002991990751433</v>
      </c>
      <c r="L270" s="97">
        <v>0.14975640919872221</v>
      </c>
      <c r="M270" s="97">
        <v>0.14958383203647088</v>
      </c>
      <c r="N270" s="97">
        <v>0.14950529989307063</v>
      </c>
      <c r="O270" s="97">
        <v>0.14966695083684431</v>
      </c>
      <c r="P270" s="97">
        <v>0.14984351135970606</v>
      </c>
      <c r="Q270" s="97">
        <v>0.14985702846019822</v>
      </c>
      <c r="R270" s="97">
        <v>0.15010937179853504</v>
      </c>
      <c r="S270" s="97">
        <v>0.15030761328014053</v>
      </c>
      <c r="T270" s="97">
        <v>0.15049259524951161</v>
      </c>
      <c r="U270" s="97">
        <v>0.15062614499236135</v>
      </c>
      <c r="V270" s="97">
        <v>0.15006666365289428</v>
      </c>
      <c r="W270" s="97">
        <v>0.15012158652668478</v>
      </c>
      <c r="X270" s="97">
        <v>0.15016563515017894</v>
      </c>
      <c r="Y270" s="97">
        <v>0.15019786470457144</v>
      </c>
      <c r="Z270" s="97">
        <v>0.15000934466833521</v>
      </c>
      <c r="AA270" s="97">
        <v>0.15020854593203803</v>
      </c>
      <c r="AB270" s="97">
        <v>0.15012179452023328</v>
      </c>
      <c r="AC270" s="97">
        <v>0.15022215553647317</v>
      </c>
      <c r="AD270" s="97">
        <v>0.14999234749441398</v>
      </c>
      <c r="AE270" s="97">
        <v>0.1498921481099009</v>
      </c>
      <c r="AF270" s="97">
        <v>0.14990745067053224</v>
      </c>
      <c r="AG270" s="97">
        <v>0.15004783729938284</v>
      </c>
      <c r="AH270" s="97">
        <v>0.15012117555379642</v>
      </c>
      <c r="AI270" s="97">
        <v>0.15003454074374778</v>
      </c>
      <c r="AJ270" s="97">
        <v>0.14971794084902307</v>
      </c>
      <c r="AK270" s="97">
        <v>0.14963637082813017</v>
      </c>
      <c r="AL270" s="97">
        <v>0.14960505126119664</v>
      </c>
      <c r="AM270" s="97">
        <v>0.14959366744235184</v>
      </c>
      <c r="AN270" s="97">
        <v>0.14958384033857905</v>
      </c>
      <c r="AO270" s="97">
        <v>0.14955978184759774</v>
      </c>
      <c r="AP270" s="97">
        <v>0.1493703426243122</v>
      </c>
      <c r="AQ270" s="97">
        <v>0.14877467004331385</v>
      </c>
      <c r="AR270" s="97">
        <v>0.14806989625403089</v>
      </c>
      <c r="AS270" s="97">
        <v>0.14725155411040708</v>
      </c>
      <c r="AT270" s="97">
        <v>0.14700213517737118</v>
      </c>
      <c r="AU270" s="97">
        <v>0.14656018550770286</v>
      </c>
      <c r="AV270" s="97">
        <v>0.1461776156316259</v>
      </c>
      <c r="AW270" s="97">
        <v>0.14581230630123931</v>
      </c>
      <c r="AX270" s="97">
        <v>0.14496402970841157</v>
      </c>
      <c r="AY270" s="97">
        <v>0.1440288211674495</v>
      </c>
      <c r="AZ270" s="97">
        <v>0.14377423547497117</v>
      </c>
    </row>
    <row r="271" spans="1:52" ht="12" customHeight="1" x14ac:dyDescent="0.45">
      <c r="A271" s="98" t="s">
        <v>192</v>
      </c>
      <c r="B271" s="99">
        <v>0.29020611614723579</v>
      </c>
      <c r="C271" s="99">
        <v>0.28445806656821665</v>
      </c>
      <c r="D271" s="99">
        <v>0.28277931320925476</v>
      </c>
      <c r="E271" s="99">
        <v>0.28424691665972557</v>
      </c>
      <c r="F271" s="99">
        <v>0.28626565663743636</v>
      </c>
      <c r="G271" s="99">
        <v>0.28476507911517579</v>
      </c>
      <c r="H271" s="99">
        <v>0.28531481839516831</v>
      </c>
      <c r="I271" s="99">
        <v>0.28993813208322849</v>
      </c>
      <c r="J271" s="99">
        <v>0.28945219114742304</v>
      </c>
      <c r="K271" s="99">
        <v>0.28609817109749291</v>
      </c>
      <c r="L271" s="99">
        <v>0.28626484186325118</v>
      </c>
      <c r="M271" s="99">
        <v>0.28977500173717297</v>
      </c>
      <c r="N271" s="99">
        <v>0.29170065948747381</v>
      </c>
      <c r="O271" s="99">
        <v>0.29204600464815861</v>
      </c>
      <c r="P271" s="99">
        <v>0.29202302442032596</v>
      </c>
      <c r="Q271" s="99">
        <v>0.29040491955463676</v>
      </c>
      <c r="R271" s="99">
        <v>0.29055651662042242</v>
      </c>
      <c r="S271" s="99">
        <v>0.29108410189241612</v>
      </c>
      <c r="T271" s="99">
        <v>0.2918365127464419</v>
      </c>
      <c r="U271" s="99">
        <v>0.29267624097297767</v>
      </c>
      <c r="V271" s="99">
        <v>0.29200932698064813</v>
      </c>
      <c r="W271" s="99">
        <v>0.29286119002322902</v>
      </c>
      <c r="X271" s="99">
        <v>0.29414543044019587</v>
      </c>
      <c r="Y271" s="99">
        <v>0.29539053728942682</v>
      </c>
      <c r="Z271" s="99">
        <v>0.29564028816358101</v>
      </c>
      <c r="AA271" s="99">
        <v>0.2968327658480221</v>
      </c>
      <c r="AB271" s="99">
        <v>0.2970848293307326</v>
      </c>
      <c r="AC271" s="99">
        <v>0.2976985889615793</v>
      </c>
      <c r="AD271" s="99">
        <v>0.29861744552237807</v>
      </c>
      <c r="AE271" s="99">
        <v>0.29999664034281603</v>
      </c>
      <c r="AF271" s="99">
        <v>0.30045591602444044</v>
      </c>
      <c r="AG271" s="99">
        <v>0.30128111630443227</v>
      </c>
      <c r="AH271" s="99">
        <v>0.30214179425804294</v>
      </c>
      <c r="AI271" s="99">
        <v>0.30330894917142182</v>
      </c>
      <c r="AJ271" s="99">
        <v>0.30425450933940718</v>
      </c>
      <c r="AK271" s="99">
        <v>0.30495179187403459</v>
      </c>
      <c r="AL271" s="99">
        <v>0.30518242617328561</v>
      </c>
      <c r="AM271" s="99">
        <v>0.30530300279561556</v>
      </c>
      <c r="AN271" s="99">
        <v>0.30567647188107927</v>
      </c>
      <c r="AO271" s="99">
        <v>0.30608693251120273</v>
      </c>
      <c r="AP271" s="99">
        <v>0.3065026980006591</v>
      </c>
      <c r="AQ271" s="99">
        <v>0.30767772238267604</v>
      </c>
      <c r="AR271" s="99">
        <v>0.308996651329844</v>
      </c>
      <c r="AS271" s="99">
        <v>0.31024830979408008</v>
      </c>
      <c r="AT271" s="99">
        <v>0.31069703203895616</v>
      </c>
      <c r="AU271" s="99">
        <v>0.31133876194850868</v>
      </c>
      <c r="AV271" s="99">
        <v>0.31182353755766234</v>
      </c>
      <c r="AW271" s="99">
        <v>0.31235434827179437</v>
      </c>
      <c r="AX271" s="99">
        <v>0.31329842223484611</v>
      </c>
      <c r="AY271" s="99">
        <v>0.3144775593975494</v>
      </c>
      <c r="AZ271" s="99">
        <v>0.31481876999284997</v>
      </c>
    </row>
    <row r="272" spans="1:52" ht="12" customHeight="1" x14ac:dyDescent="0.45">
      <c r="A272" s="193"/>
      <c r="B272" s="193"/>
      <c r="C272" s="193"/>
      <c r="D272" s="193"/>
      <c r="E272" s="193"/>
      <c r="F272" s="193"/>
      <c r="G272" s="193"/>
      <c r="H272" s="193"/>
      <c r="I272" s="193"/>
      <c r="J272" s="193"/>
      <c r="K272" s="193"/>
      <c r="L272" s="193"/>
      <c r="M272" s="193"/>
      <c r="N272" s="193"/>
      <c r="O272" s="193"/>
      <c r="P272" s="193"/>
      <c r="Q272" s="193"/>
      <c r="R272" s="193"/>
      <c r="S272" s="193"/>
      <c r="T272" s="193"/>
      <c r="U272" s="193"/>
      <c r="V272" s="193"/>
      <c r="W272" s="193"/>
      <c r="X272" s="193"/>
      <c r="Y272" s="193"/>
      <c r="Z272" s="193"/>
      <c r="AA272" s="193"/>
      <c r="AB272" s="193"/>
      <c r="AC272" s="193"/>
      <c r="AD272" s="193"/>
      <c r="AE272" s="193"/>
      <c r="AF272" s="193"/>
      <c r="AG272" s="193"/>
      <c r="AH272" s="193"/>
      <c r="AI272" s="193"/>
      <c r="AJ272" s="193"/>
      <c r="AK272" s="193"/>
      <c r="AL272" s="193"/>
      <c r="AM272" s="193"/>
      <c r="AN272" s="193"/>
      <c r="AO272" s="193"/>
      <c r="AP272" s="193"/>
      <c r="AQ272" s="193"/>
      <c r="AR272" s="193"/>
      <c r="AS272" s="193"/>
      <c r="AT272" s="193"/>
      <c r="AU272" s="193"/>
      <c r="AV272" s="193"/>
      <c r="AW272" s="193"/>
      <c r="AX272" s="193"/>
      <c r="AY272" s="193"/>
      <c r="AZ272" s="193"/>
    </row>
    <row r="273" spans="1:52" ht="12" customHeight="1" x14ac:dyDescent="0.45">
      <c r="A273" s="138" t="s">
        <v>74</v>
      </c>
      <c r="B273" s="100"/>
      <c r="C273" s="100"/>
      <c r="D273" s="100"/>
      <c r="E273" s="100"/>
      <c r="F273" s="100"/>
      <c r="G273" s="100"/>
      <c r="H273" s="100"/>
      <c r="I273" s="100"/>
      <c r="J273" s="100"/>
      <c r="K273" s="100"/>
      <c r="L273" s="100"/>
      <c r="M273" s="100"/>
      <c r="N273" s="100"/>
      <c r="O273" s="100"/>
      <c r="P273" s="100"/>
      <c r="Q273" s="100"/>
      <c r="R273" s="100"/>
      <c r="S273" s="100"/>
      <c r="T273" s="100"/>
      <c r="U273" s="100"/>
      <c r="V273" s="100"/>
      <c r="W273" s="100"/>
      <c r="X273" s="100"/>
      <c r="Y273" s="100"/>
      <c r="Z273" s="100"/>
      <c r="AA273" s="100"/>
      <c r="AB273" s="100"/>
      <c r="AC273" s="100"/>
      <c r="AD273" s="100"/>
      <c r="AE273" s="100"/>
      <c r="AF273" s="100"/>
      <c r="AG273" s="100"/>
      <c r="AH273" s="100"/>
      <c r="AI273" s="100"/>
      <c r="AJ273" s="100"/>
      <c r="AK273" s="100"/>
      <c r="AL273" s="100"/>
      <c r="AM273" s="100"/>
      <c r="AN273" s="100"/>
      <c r="AO273" s="100"/>
      <c r="AP273" s="100"/>
      <c r="AQ273" s="100"/>
      <c r="AR273" s="100"/>
      <c r="AS273" s="100"/>
      <c r="AT273" s="100"/>
      <c r="AU273" s="100"/>
      <c r="AV273" s="100"/>
      <c r="AW273" s="100"/>
      <c r="AX273" s="100"/>
      <c r="AY273" s="100"/>
      <c r="AZ273" s="100"/>
    </row>
    <row r="274" spans="1:52" ht="12" customHeight="1" x14ac:dyDescent="0.45">
      <c r="A274" s="220" t="s">
        <v>178</v>
      </c>
      <c r="B274" s="227">
        <v>1997.9231920122904</v>
      </c>
      <c r="C274" s="227">
        <v>1911.5608111617894</v>
      </c>
      <c r="D274" s="227">
        <v>1852.9677642540589</v>
      </c>
      <c r="E274" s="227">
        <v>1757.3727396714928</v>
      </c>
      <c r="F274" s="227">
        <v>1797.0280765929915</v>
      </c>
      <c r="G274" s="227">
        <v>1780.4421762194115</v>
      </c>
      <c r="H274" s="227">
        <v>1757.2667948645753</v>
      </c>
      <c r="I274" s="227">
        <v>1658.2922614423223</v>
      </c>
      <c r="J274" s="227">
        <v>1575.2571654531084</v>
      </c>
      <c r="K274" s="227">
        <v>1601.277416159513</v>
      </c>
      <c r="L274" s="227">
        <v>1537.1435327988781</v>
      </c>
      <c r="M274" s="227">
        <v>1478.5161952220171</v>
      </c>
      <c r="N274" s="227">
        <v>1430.7536952695598</v>
      </c>
      <c r="O274" s="227">
        <v>1359.1924983386023</v>
      </c>
      <c r="P274" s="227">
        <v>1398.9290227836059</v>
      </c>
      <c r="Q274" s="227">
        <v>1328.6907309212613</v>
      </c>
      <c r="R274" s="227">
        <v>1327.5231022767273</v>
      </c>
      <c r="S274" s="227">
        <v>1323.7535015282149</v>
      </c>
      <c r="T274" s="227">
        <v>1310.9161763547445</v>
      </c>
      <c r="U274" s="227">
        <v>1299.1323043368072</v>
      </c>
      <c r="V274" s="227">
        <v>1293.0746511674167</v>
      </c>
      <c r="W274" s="227">
        <v>1286.0391315821114</v>
      </c>
      <c r="X274" s="227">
        <v>1276.5746306592921</v>
      </c>
      <c r="Y274" s="227">
        <v>1263.0345934497504</v>
      </c>
      <c r="Z274" s="227">
        <v>1255.3039667629153</v>
      </c>
      <c r="AA274" s="227">
        <v>1248.5559893282002</v>
      </c>
      <c r="AB274" s="227">
        <v>1242.0825722596833</v>
      </c>
      <c r="AC274" s="227">
        <v>1229.1857617449107</v>
      </c>
      <c r="AD274" s="227">
        <v>1221.7194420040123</v>
      </c>
      <c r="AE274" s="227">
        <v>1218.3410608309796</v>
      </c>
      <c r="AF274" s="227">
        <v>1205.5702666454913</v>
      </c>
      <c r="AG274" s="227">
        <v>1198.9440313548939</v>
      </c>
      <c r="AH274" s="227">
        <v>1190.0606461385453</v>
      </c>
      <c r="AI274" s="227">
        <v>1176.3362595691594</v>
      </c>
      <c r="AJ274" s="227">
        <v>1171.0549125172286</v>
      </c>
      <c r="AK274" s="227">
        <v>1160.4136493130993</v>
      </c>
      <c r="AL274" s="227">
        <v>1159.4263486397692</v>
      </c>
      <c r="AM274" s="227">
        <v>1153.112637351524</v>
      </c>
      <c r="AN274" s="227">
        <v>1146.303926047631</v>
      </c>
      <c r="AO274" s="227">
        <v>1139.8450192452622</v>
      </c>
      <c r="AP274" s="227">
        <v>1132.9531221925783</v>
      </c>
      <c r="AQ274" s="227">
        <v>1123.1032415080333</v>
      </c>
      <c r="AR274" s="227">
        <v>1114.3912659847965</v>
      </c>
      <c r="AS274" s="227">
        <v>1096.9231267614218</v>
      </c>
      <c r="AT274" s="227">
        <v>1086.5946879749151</v>
      </c>
      <c r="AU274" s="227">
        <v>1080.0545275534259</v>
      </c>
      <c r="AV274" s="227">
        <v>1071.8613424545381</v>
      </c>
      <c r="AW274" s="227">
        <v>1057.7344495109771</v>
      </c>
      <c r="AX274" s="227">
        <v>1049.6662941745535</v>
      </c>
      <c r="AY274" s="227">
        <v>1046.404351816376</v>
      </c>
      <c r="AZ274" s="227">
        <v>1034.7003563575745</v>
      </c>
    </row>
    <row r="275" spans="1:52" ht="12" customHeight="1" x14ac:dyDescent="0.45">
      <c r="A275" s="205" t="s">
        <v>183</v>
      </c>
      <c r="B275" s="228">
        <v>643.1641202386719</v>
      </c>
      <c r="C275" s="228">
        <v>627.39254609995362</v>
      </c>
      <c r="D275" s="228">
        <v>620.24805505245808</v>
      </c>
      <c r="E275" s="228">
        <v>604.63501321450531</v>
      </c>
      <c r="F275" s="228">
        <v>591.27254432718803</v>
      </c>
      <c r="G275" s="228">
        <v>582.2801926786733</v>
      </c>
      <c r="H275" s="228">
        <v>571.00352263649381</v>
      </c>
      <c r="I275" s="228">
        <v>553.57318983341622</v>
      </c>
      <c r="J275" s="228">
        <v>539.88164636415593</v>
      </c>
      <c r="K275" s="228">
        <v>523.59916414515749</v>
      </c>
      <c r="L275" s="228">
        <v>503.38207649147154</v>
      </c>
      <c r="M275" s="228">
        <v>500.1256049294276</v>
      </c>
      <c r="N275" s="228">
        <v>487.59194534172087</v>
      </c>
      <c r="O275" s="228">
        <v>477.34226211840456</v>
      </c>
      <c r="P275" s="228">
        <v>467.75519787202967</v>
      </c>
      <c r="Q275" s="228">
        <v>451.55108247061378</v>
      </c>
      <c r="R275" s="228">
        <v>449.8206632323425</v>
      </c>
      <c r="S275" s="228">
        <v>448.59163961177143</v>
      </c>
      <c r="T275" s="228">
        <v>439.90728525634461</v>
      </c>
      <c r="U275" s="228">
        <v>432.41738033954834</v>
      </c>
      <c r="V275" s="228">
        <v>430.02171284418858</v>
      </c>
      <c r="W275" s="228">
        <v>427.57007335901341</v>
      </c>
      <c r="X275" s="228">
        <v>422.77353347093094</v>
      </c>
      <c r="Y275" s="228">
        <v>418.17844697585286</v>
      </c>
      <c r="Z275" s="228">
        <v>416.08563809522974</v>
      </c>
      <c r="AA275" s="228">
        <v>413.56549430894603</v>
      </c>
      <c r="AB275" s="228">
        <v>412.21076107185422</v>
      </c>
      <c r="AC275" s="228">
        <v>408.65330741013713</v>
      </c>
      <c r="AD275" s="228">
        <v>407.00721098454176</v>
      </c>
      <c r="AE275" s="228">
        <v>405.37164109871105</v>
      </c>
      <c r="AF275" s="228">
        <v>401.85883116358468</v>
      </c>
      <c r="AG275" s="228">
        <v>400.21165359871281</v>
      </c>
      <c r="AH275" s="228">
        <v>396.91196462318015</v>
      </c>
      <c r="AI275" s="228">
        <v>394.11155400462837</v>
      </c>
      <c r="AJ275" s="228">
        <v>392.00359705282904</v>
      </c>
      <c r="AK275" s="228">
        <v>389.57003337571768</v>
      </c>
      <c r="AL275" s="228">
        <v>389.11392710415697</v>
      </c>
      <c r="AM275" s="228">
        <v>387.06331393454889</v>
      </c>
      <c r="AN275" s="228">
        <v>385.30063778997243</v>
      </c>
      <c r="AO275" s="228">
        <v>383.83634259817239</v>
      </c>
      <c r="AP275" s="228">
        <v>382.26625646611723</v>
      </c>
      <c r="AQ275" s="228">
        <v>380.52541817939806</v>
      </c>
      <c r="AR275" s="228">
        <v>378.64122741057759</v>
      </c>
      <c r="AS275" s="228">
        <v>375.58870696647949</v>
      </c>
      <c r="AT275" s="228">
        <v>373.26400410304223</v>
      </c>
      <c r="AU275" s="228">
        <v>371.87619058164609</v>
      </c>
      <c r="AV275" s="228">
        <v>370.22456786128737</v>
      </c>
      <c r="AW275" s="228">
        <v>367.22848584581033</v>
      </c>
      <c r="AX275" s="228">
        <v>365.88142600206254</v>
      </c>
      <c r="AY275" s="228">
        <v>364.84646392066719</v>
      </c>
      <c r="AZ275" s="228">
        <v>362.34720750471155</v>
      </c>
    </row>
    <row r="276" spans="1:52" ht="12" customHeight="1" x14ac:dyDescent="0.45">
      <c r="A276" s="207" t="s">
        <v>47</v>
      </c>
      <c r="B276" s="102">
        <v>6.5346057131447077</v>
      </c>
      <c r="C276" s="102">
        <v>6.3654277808946391</v>
      </c>
      <c r="D276" s="102">
        <v>6.2874718701591759</v>
      </c>
      <c r="E276" s="102">
        <v>6.1323802121832065</v>
      </c>
      <c r="F276" s="102">
        <v>5.9853947677284731</v>
      </c>
      <c r="G276" s="102">
        <v>5.9000245808399816</v>
      </c>
      <c r="H276" s="102">
        <v>5.781769690288777</v>
      </c>
      <c r="I276" s="102">
        <v>5.6042253213051056</v>
      </c>
      <c r="J276" s="102">
        <v>5.4887786395705644</v>
      </c>
      <c r="K276" s="102">
        <v>5.357975546418233</v>
      </c>
      <c r="L276" s="102">
        <v>5.1573879333690744</v>
      </c>
      <c r="M276" s="102">
        <v>5.1066194986895335</v>
      </c>
      <c r="N276" s="102">
        <v>4.980644109136505</v>
      </c>
      <c r="O276" s="102">
        <v>4.85069619618496</v>
      </c>
      <c r="P276" s="102">
        <v>4.7588611043306814</v>
      </c>
      <c r="Q276" s="102">
        <v>4.5864570597586019</v>
      </c>
      <c r="R276" s="102">
        <v>3.7183313253212549</v>
      </c>
      <c r="S276" s="102">
        <v>3.030282278959711</v>
      </c>
      <c r="T276" s="102">
        <v>2.4836012039356179</v>
      </c>
      <c r="U276" s="102">
        <v>2.0625696510760716</v>
      </c>
      <c r="V276" s="102">
        <v>3.2478626106059796</v>
      </c>
      <c r="W276" s="102">
        <v>2.9150040096500063</v>
      </c>
      <c r="X276" s="102">
        <v>2.4017511745538416</v>
      </c>
      <c r="Y276" s="102">
        <v>2.2231360906910953</v>
      </c>
      <c r="Z276" s="102">
        <v>2.826587561277162</v>
      </c>
      <c r="AA276" s="102">
        <v>2.3213093327727403</v>
      </c>
      <c r="AB276" s="102">
        <v>2.4500501741445038</v>
      </c>
      <c r="AC276" s="102">
        <v>2.3120948988345762</v>
      </c>
      <c r="AD276" s="102">
        <v>2.4707301591240856</v>
      </c>
      <c r="AE276" s="102">
        <v>2.2406931412526632</v>
      </c>
      <c r="AF276" s="102">
        <v>2.4002680224822295</v>
      </c>
      <c r="AG276" s="102">
        <v>2.4813243610085434</v>
      </c>
      <c r="AH276" s="102">
        <v>2.5949171205785242</v>
      </c>
      <c r="AI276" s="102">
        <v>2.7608935727881394</v>
      </c>
      <c r="AJ276" s="102">
        <v>2.8086016415243433</v>
      </c>
      <c r="AK276" s="102">
        <v>2.7917888509153426</v>
      </c>
      <c r="AL276" s="102">
        <v>2.7824038591910152</v>
      </c>
      <c r="AM276" s="102">
        <v>2.7852098392686906</v>
      </c>
      <c r="AN276" s="102">
        <v>2.7850131369263047</v>
      </c>
      <c r="AO276" s="102">
        <v>2.7562391407606821</v>
      </c>
      <c r="AP276" s="102">
        <v>2.7577259620161008</v>
      </c>
      <c r="AQ276" s="102">
        <v>2.7496385670347414</v>
      </c>
      <c r="AR276" s="102">
        <v>2.7465507099480289</v>
      </c>
      <c r="AS276" s="102">
        <v>2.7398581928271941</v>
      </c>
      <c r="AT276" s="102">
        <v>2.7319248363763369</v>
      </c>
      <c r="AU276" s="102">
        <v>2.7309670790932037</v>
      </c>
      <c r="AV276" s="102">
        <v>2.7157572760825373</v>
      </c>
      <c r="AW276" s="102">
        <v>2.703146457443431</v>
      </c>
      <c r="AX276" s="102">
        <v>2.7050471322538243</v>
      </c>
      <c r="AY276" s="102">
        <v>2.6864825819204188</v>
      </c>
      <c r="AZ276" s="102">
        <v>2.6713234195898394</v>
      </c>
    </row>
    <row r="277" spans="1:52" ht="12" customHeight="1" x14ac:dyDescent="0.45">
      <c r="A277" s="209" t="s">
        <v>48</v>
      </c>
      <c r="B277" s="103">
        <v>18.117068770942975</v>
      </c>
      <c r="C277" s="103">
        <v>17.652145009984029</v>
      </c>
      <c r="D277" s="103">
        <v>17.469895476772621</v>
      </c>
      <c r="E277" s="103">
        <v>17.037113770358097</v>
      </c>
      <c r="F277" s="103">
        <v>16.618018166864221</v>
      </c>
      <c r="G277" s="103">
        <v>16.384185808967274</v>
      </c>
      <c r="H277" s="103">
        <v>16.058763145311755</v>
      </c>
      <c r="I277" s="103">
        <v>15.609149861828381</v>
      </c>
      <c r="J277" s="103">
        <v>15.255775743418827</v>
      </c>
      <c r="K277" s="103">
        <v>14.949043967409784</v>
      </c>
      <c r="L277" s="103">
        <v>14.376608453279182</v>
      </c>
      <c r="M277" s="103">
        <v>14.206928133069722</v>
      </c>
      <c r="N277" s="103">
        <v>13.871688756747426</v>
      </c>
      <c r="O277" s="103">
        <v>13.511998007573252</v>
      </c>
      <c r="P277" s="103">
        <v>13.2473077727067</v>
      </c>
      <c r="Q277" s="103">
        <v>12.758644763422843</v>
      </c>
      <c r="R277" s="103">
        <v>12.748697730950671</v>
      </c>
      <c r="S277" s="103">
        <v>12.793119758185622</v>
      </c>
      <c r="T277" s="103">
        <v>12.761998073152183</v>
      </c>
      <c r="U277" s="103">
        <v>12.701745036366416</v>
      </c>
      <c r="V277" s="103">
        <v>12.641633832157368</v>
      </c>
      <c r="W277" s="103">
        <v>12.59766030112103</v>
      </c>
      <c r="X277" s="103">
        <v>12.552551946974599</v>
      </c>
      <c r="Y277" s="103">
        <v>12.453869015082505</v>
      </c>
      <c r="Z277" s="103">
        <v>12.393638183531722</v>
      </c>
      <c r="AA277" s="103">
        <v>12.344928737204544</v>
      </c>
      <c r="AB277" s="103">
        <v>12.285584885486903</v>
      </c>
      <c r="AC277" s="103">
        <v>12.165507300275458</v>
      </c>
      <c r="AD277" s="103">
        <v>12.102458167559528</v>
      </c>
      <c r="AE277" s="103">
        <v>12.077951416454555</v>
      </c>
      <c r="AF277" s="103">
        <v>11.950174730454943</v>
      </c>
      <c r="AG277" s="103">
        <v>11.889642893389265</v>
      </c>
      <c r="AH277" s="103">
        <v>11.791445800842514</v>
      </c>
      <c r="AI277" s="103">
        <v>11.680537157024698</v>
      </c>
      <c r="AJ277" s="103">
        <v>11.618952362131276</v>
      </c>
      <c r="AK277" s="103">
        <v>11.515693880936817</v>
      </c>
      <c r="AL277" s="103">
        <v>11.499201394442702</v>
      </c>
      <c r="AM277" s="103">
        <v>11.430288781932989</v>
      </c>
      <c r="AN277" s="103">
        <v>11.349335968101158</v>
      </c>
      <c r="AO277" s="103">
        <v>11.266449748517219</v>
      </c>
      <c r="AP277" s="103">
        <v>11.17998690896906</v>
      </c>
      <c r="AQ277" s="103">
        <v>11.048084269666832</v>
      </c>
      <c r="AR277" s="103">
        <v>10.925858078948018</v>
      </c>
      <c r="AS277" s="103">
        <v>10.718234063040393</v>
      </c>
      <c r="AT277" s="103">
        <v>10.594577941577899</v>
      </c>
      <c r="AU277" s="103">
        <v>10.501256842742423</v>
      </c>
      <c r="AV277" s="103">
        <v>10.390148847865435</v>
      </c>
      <c r="AW277" s="103">
        <v>10.20521012030874</v>
      </c>
      <c r="AX277" s="103">
        <v>10.101867086655057</v>
      </c>
      <c r="AY277" s="103">
        <v>10.04857726888055</v>
      </c>
      <c r="AZ277" s="103">
        <v>9.8816443438647852</v>
      </c>
    </row>
    <row r="278" spans="1:52" ht="12" customHeight="1" x14ac:dyDescent="0.45">
      <c r="A278" s="209" t="s">
        <v>51</v>
      </c>
      <c r="B278" s="103">
        <v>30.633699283930529</v>
      </c>
      <c r="C278" s="103">
        <v>29.216994924209793</v>
      </c>
      <c r="D278" s="103">
        <v>29.495633858160861</v>
      </c>
      <c r="E278" s="103">
        <v>28.466697901692061</v>
      </c>
      <c r="F278" s="103">
        <v>28.148893109608249</v>
      </c>
      <c r="G278" s="103">
        <v>27.924579668187445</v>
      </c>
      <c r="H278" s="103">
        <v>27.715050790863682</v>
      </c>
      <c r="I278" s="103">
        <v>27.262745316176343</v>
      </c>
      <c r="J278" s="103">
        <v>26.822697823653979</v>
      </c>
      <c r="K278" s="103">
        <v>25.865107668450676</v>
      </c>
      <c r="L278" s="103">
        <v>25.202571358098005</v>
      </c>
      <c r="M278" s="103">
        <v>24.469412773259268</v>
      </c>
      <c r="N278" s="103">
        <v>24.313152021926932</v>
      </c>
      <c r="O278" s="103">
        <v>23.863809925659037</v>
      </c>
      <c r="P278" s="103">
        <v>23.35678871263103</v>
      </c>
      <c r="Q278" s="103">
        <v>22.953751907935203</v>
      </c>
      <c r="R278" s="103">
        <v>23.044003720084568</v>
      </c>
      <c r="S278" s="103">
        <v>22.967249881065442</v>
      </c>
      <c r="T278" s="103">
        <v>22.876594431352903</v>
      </c>
      <c r="U278" s="103">
        <v>22.760558656603223</v>
      </c>
      <c r="V278" s="103">
        <v>22.646139447517072</v>
      </c>
      <c r="W278" s="103">
        <v>22.513427291328128</v>
      </c>
      <c r="X278" s="103">
        <v>22.378367701887338</v>
      </c>
      <c r="Y278" s="103">
        <v>22.104992753402051</v>
      </c>
      <c r="Z278" s="103">
        <v>21.963875856280719</v>
      </c>
      <c r="AA278" s="103">
        <v>21.799562902316005</v>
      </c>
      <c r="AB278" s="103">
        <v>21.603876416069603</v>
      </c>
      <c r="AC278" s="103">
        <v>21.236675664093131</v>
      </c>
      <c r="AD278" s="103">
        <v>21.046379775111191</v>
      </c>
      <c r="AE278" s="103">
        <v>20.993386995538216</v>
      </c>
      <c r="AF278" s="103">
        <v>20.600888227303219</v>
      </c>
      <c r="AG278" s="103">
        <v>20.469713536054108</v>
      </c>
      <c r="AH278" s="103">
        <v>20.194993249247183</v>
      </c>
      <c r="AI278" s="103">
        <v>19.915806905641983</v>
      </c>
      <c r="AJ278" s="103">
        <v>19.756968695712672</v>
      </c>
      <c r="AK278" s="103">
        <v>19.477970239668323</v>
      </c>
      <c r="AL278" s="103">
        <v>19.452790680300676</v>
      </c>
      <c r="AM278" s="103">
        <v>19.28247554483988</v>
      </c>
      <c r="AN278" s="103">
        <v>19.108203392111825</v>
      </c>
      <c r="AO278" s="103">
        <v>18.936808824154376</v>
      </c>
      <c r="AP278" s="103">
        <v>18.770972393154921</v>
      </c>
      <c r="AQ278" s="103">
        <v>18.526515265555204</v>
      </c>
      <c r="AR278" s="103">
        <v>18.326134221825473</v>
      </c>
      <c r="AS278" s="103">
        <v>17.965096474462083</v>
      </c>
      <c r="AT278" s="103">
        <v>17.823051377884255</v>
      </c>
      <c r="AU278" s="103">
        <v>17.685398801434769</v>
      </c>
      <c r="AV278" s="103">
        <v>17.53208690326375</v>
      </c>
      <c r="AW278" s="103">
        <v>17.296899886156041</v>
      </c>
      <c r="AX278" s="103">
        <v>17.190715898792195</v>
      </c>
      <c r="AY278" s="103">
        <v>17.164352485219009</v>
      </c>
      <c r="AZ278" s="103">
        <v>17.005307605924195</v>
      </c>
    </row>
    <row r="279" spans="1:52" ht="12" customHeight="1" x14ac:dyDescent="0.45">
      <c r="A279" s="209" t="s">
        <v>52</v>
      </c>
      <c r="B279" s="103">
        <v>6.9137580248381525</v>
      </c>
      <c r="C279" s="103">
        <v>6.7598218989804888</v>
      </c>
      <c r="D279" s="103">
        <v>6.6678548341579544</v>
      </c>
      <c r="E279" s="103">
        <v>6.4982283889799985</v>
      </c>
      <c r="F279" s="103">
        <v>6.3390831079856911</v>
      </c>
      <c r="G279" s="103">
        <v>6.248557016352918</v>
      </c>
      <c r="H279" s="103">
        <v>6.0779558284748978</v>
      </c>
      <c r="I279" s="103">
        <v>5.8883286865464397</v>
      </c>
      <c r="J279" s="103">
        <v>5.7581821603055561</v>
      </c>
      <c r="K279" s="103">
        <v>5.6466118601736097</v>
      </c>
      <c r="L279" s="103">
        <v>5.4888608041661797</v>
      </c>
      <c r="M279" s="103">
        <v>5.3989035180393712</v>
      </c>
      <c r="N279" s="103">
        <v>5.283313430830229</v>
      </c>
      <c r="O279" s="103">
        <v>5.1360693417596783</v>
      </c>
      <c r="P279" s="103">
        <v>5.0456002704566982</v>
      </c>
      <c r="Q279" s="103">
        <v>4.8863106839564079</v>
      </c>
      <c r="R279" s="103">
        <v>4.8831619698553199</v>
      </c>
      <c r="S279" s="103">
        <v>4.8799974218345117</v>
      </c>
      <c r="T279" s="103">
        <v>4.8654094554608589</v>
      </c>
      <c r="U279" s="103">
        <v>4.8425053926308124</v>
      </c>
      <c r="V279" s="103">
        <v>4.7948361694475796</v>
      </c>
      <c r="W279" s="103">
        <v>4.7666150206816207</v>
      </c>
      <c r="X279" s="103">
        <v>4.7264297285404151</v>
      </c>
      <c r="Y279" s="103">
        <v>4.6550349282552324</v>
      </c>
      <c r="Z279" s="103">
        <v>4.6135754538006806</v>
      </c>
      <c r="AA279" s="103">
        <v>4.5587483749182169</v>
      </c>
      <c r="AB279" s="103">
        <v>4.5447552832453795</v>
      </c>
      <c r="AC279" s="103">
        <v>4.4763749040719931</v>
      </c>
      <c r="AD279" s="103">
        <v>4.4344689955567551</v>
      </c>
      <c r="AE279" s="103">
        <v>4.4046990053216843</v>
      </c>
      <c r="AF279" s="103">
        <v>4.3418183837747772</v>
      </c>
      <c r="AG279" s="103">
        <v>4.2969919283640303</v>
      </c>
      <c r="AH279" s="103">
        <v>4.2490400478776538</v>
      </c>
      <c r="AI279" s="103">
        <v>4.1895024083692087</v>
      </c>
      <c r="AJ279" s="103">
        <v>4.1591230732021209</v>
      </c>
      <c r="AK279" s="103">
        <v>4.1295431764080286</v>
      </c>
      <c r="AL279" s="103">
        <v>4.1148159067768111</v>
      </c>
      <c r="AM279" s="103">
        <v>4.0859013438308232</v>
      </c>
      <c r="AN279" s="103">
        <v>4.069094986325239</v>
      </c>
      <c r="AO279" s="103">
        <v>4.0576481530672694</v>
      </c>
      <c r="AP279" s="103">
        <v>4.0352243045708809</v>
      </c>
      <c r="AQ279" s="103">
        <v>4.0199194603538615</v>
      </c>
      <c r="AR279" s="103">
        <v>4.003613304309865</v>
      </c>
      <c r="AS279" s="103">
        <v>3.9812524416903616</v>
      </c>
      <c r="AT279" s="103">
        <v>3.9683802447896306</v>
      </c>
      <c r="AU279" s="103">
        <v>3.955554059213291</v>
      </c>
      <c r="AV279" s="103">
        <v>3.94735995281698</v>
      </c>
      <c r="AW279" s="103">
        <v>3.9317625127788585</v>
      </c>
      <c r="AX279" s="103">
        <v>3.9203575378930666</v>
      </c>
      <c r="AY279" s="103">
        <v>3.9118982274511844</v>
      </c>
      <c r="AZ279" s="103">
        <v>3.8980045495176157</v>
      </c>
    </row>
    <row r="280" spans="1:52" ht="12" customHeight="1" x14ac:dyDescent="0.45">
      <c r="A280" s="210" t="s">
        <v>53</v>
      </c>
      <c r="B280" s="104">
        <v>41.825080101199276</v>
      </c>
      <c r="C280" s="104">
        <v>40.018538034551675</v>
      </c>
      <c r="D280" s="104">
        <v>40.242458969469496</v>
      </c>
      <c r="E280" s="104">
        <v>38.627338345932316</v>
      </c>
      <c r="F280" s="104">
        <v>38.343500299183638</v>
      </c>
      <c r="G280" s="104">
        <v>38.067497151512747</v>
      </c>
      <c r="H280" s="104">
        <v>37.867197105719967</v>
      </c>
      <c r="I280" s="104">
        <v>37.433552996866865</v>
      </c>
      <c r="J280" s="104">
        <v>36.974911820929968</v>
      </c>
      <c r="K280" s="104">
        <v>35.388880280178142</v>
      </c>
      <c r="L280" s="104">
        <v>34.554472464141966</v>
      </c>
      <c r="M280" s="104">
        <v>33.502239837843149</v>
      </c>
      <c r="N280" s="104">
        <v>33.261970880421508</v>
      </c>
      <c r="O280" s="104">
        <v>32.803948638451132</v>
      </c>
      <c r="P280" s="104">
        <v>32.083216046154881</v>
      </c>
      <c r="Q280" s="104">
        <v>31.718404625713987</v>
      </c>
      <c r="R280" s="104">
        <v>31.777612641896209</v>
      </c>
      <c r="S280" s="104">
        <v>31.571071354473748</v>
      </c>
      <c r="T280" s="104">
        <v>31.401764906928484</v>
      </c>
      <c r="U280" s="104">
        <v>31.234162863567956</v>
      </c>
      <c r="V280" s="104">
        <v>30.943115364085596</v>
      </c>
      <c r="W280" s="104">
        <v>30.729152769612334</v>
      </c>
      <c r="X280" s="104">
        <v>30.423664718385528</v>
      </c>
      <c r="Y280" s="104">
        <v>29.894749305706824</v>
      </c>
      <c r="Z280" s="104">
        <v>29.61806040291739</v>
      </c>
      <c r="AA280" s="104">
        <v>29.151917341861555</v>
      </c>
      <c r="AB280" s="104">
        <v>28.913563608046065</v>
      </c>
      <c r="AC280" s="104">
        <v>28.280623379756598</v>
      </c>
      <c r="AD280" s="104">
        <v>27.870773242056078</v>
      </c>
      <c r="AE280" s="104">
        <v>27.64230476424072</v>
      </c>
      <c r="AF280" s="104">
        <v>27.048921715167054</v>
      </c>
      <c r="AG280" s="104">
        <v>26.647578608047954</v>
      </c>
      <c r="AH280" s="104">
        <v>26.18657023958497</v>
      </c>
      <c r="AI280" s="104">
        <v>25.558182141472994</v>
      </c>
      <c r="AJ280" s="104">
        <v>25.31889136930447</v>
      </c>
      <c r="AK280" s="104">
        <v>25.013783098445998</v>
      </c>
      <c r="AL280" s="104">
        <v>24.848176260860058</v>
      </c>
      <c r="AM280" s="104">
        <v>24.553310240696767</v>
      </c>
      <c r="AN280" s="104">
        <v>24.400616017397677</v>
      </c>
      <c r="AO280" s="104">
        <v>24.330558900994593</v>
      </c>
      <c r="AP280" s="104">
        <v>24.160038931640372</v>
      </c>
      <c r="AQ280" s="104">
        <v>24.056337510914588</v>
      </c>
      <c r="AR280" s="104">
        <v>23.941264149250621</v>
      </c>
      <c r="AS280" s="104">
        <v>23.770101858369465</v>
      </c>
      <c r="AT280" s="104">
        <v>23.709935646034548</v>
      </c>
      <c r="AU280" s="104">
        <v>23.623689617499171</v>
      </c>
      <c r="AV280" s="104">
        <v>23.587766438687158</v>
      </c>
      <c r="AW280" s="104">
        <v>23.493464923217971</v>
      </c>
      <c r="AX280" s="104">
        <v>23.439898740611927</v>
      </c>
      <c r="AY280" s="104">
        <v>23.414390433388863</v>
      </c>
      <c r="AZ280" s="104">
        <v>23.332946186715922</v>
      </c>
    </row>
    <row r="281" spans="1:52" ht="12" customHeight="1" x14ac:dyDescent="0.45">
      <c r="A281" s="223" t="s">
        <v>184</v>
      </c>
      <c r="B281" s="105">
        <v>372.02467187394046</v>
      </c>
      <c r="C281" s="105">
        <v>362.80674983127108</v>
      </c>
      <c r="D281" s="105">
        <v>360.88404672904846</v>
      </c>
      <c r="E281" s="105">
        <v>352.06239264935982</v>
      </c>
      <c r="F281" s="105">
        <v>343.64587303140604</v>
      </c>
      <c r="G281" s="105">
        <v>335.77740260835731</v>
      </c>
      <c r="H281" s="105">
        <v>329.50844845839458</v>
      </c>
      <c r="I281" s="105">
        <v>320.01589879200372</v>
      </c>
      <c r="J281" s="105">
        <v>309.66369119279238</v>
      </c>
      <c r="K281" s="105">
        <v>301.68837722683821</v>
      </c>
      <c r="L281" s="105">
        <v>286.29259193042554</v>
      </c>
      <c r="M281" s="105">
        <v>286.72185283920231</v>
      </c>
      <c r="N281" s="105">
        <v>280.61040275348932</v>
      </c>
      <c r="O281" s="105">
        <v>276.23239724334633</v>
      </c>
      <c r="P281" s="105">
        <v>268.61647471793583</v>
      </c>
      <c r="Q281" s="105">
        <v>258.67957226315366</v>
      </c>
      <c r="R281" s="105">
        <v>258.21861829019582</v>
      </c>
      <c r="S281" s="105">
        <v>257.74057347852892</v>
      </c>
      <c r="T281" s="105">
        <v>251.1575681238175</v>
      </c>
      <c r="U281" s="105">
        <v>245.8739262675108</v>
      </c>
      <c r="V281" s="105">
        <v>243.57871028262221</v>
      </c>
      <c r="W281" s="105">
        <v>242.28563268596611</v>
      </c>
      <c r="X281" s="105">
        <v>239.29976722894804</v>
      </c>
      <c r="Y281" s="105">
        <v>236.73797558132301</v>
      </c>
      <c r="Z281" s="105">
        <v>235.16981689670897</v>
      </c>
      <c r="AA281" s="105">
        <v>234.27032353106077</v>
      </c>
      <c r="AB281" s="105">
        <v>233.5683191129622</v>
      </c>
      <c r="AC281" s="105">
        <v>231.92849508506799</v>
      </c>
      <c r="AD281" s="105">
        <v>231.12581304809109</v>
      </c>
      <c r="AE281" s="105">
        <v>230.29793659677699</v>
      </c>
      <c r="AF281" s="105">
        <v>228.44900696045008</v>
      </c>
      <c r="AG281" s="105">
        <v>227.68147366909398</v>
      </c>
      <c r="AH281" s="105">
        <v>225.82142935802071</v>
      </c>
      <c r="AI281" s="105">
        <v>224.54186649217101</v>
      </c>
      <c r="AJ281" s="105">
        <v>223.38348282058033</v>
      </c>
      <c r="AK281" s="105">
        <v>222.23296405499616</v>
      </c>
      <c r="AL281" s="105">
        <v>222.0898097254038</v>
      </c>
      <c r="AM281" s="105">
        <v>221.06832934562345</v>
      </c>
      <c r="AN281" s="105">
        <v>220.18351535707529</v>
      </c>
      <c r="AO281" s="105">
        <v>219.51442973212838</v>
      </c>
      <c r="AP281" s="105">
        <v>218.85980897754359</v>
      </c>
      <c r="AQ281" s="105">
        <v>218.24782267129194</v>
      </c>
      <c r="AR281" s="105">
        <v>217.50707805152527</v>
      </c>
      <c r="AS281" s="105">
        <v>216.40975843510785</v>
      </c>
      <c r="AT281" s="105">
        <v>215.38648106579774</v>
      </c>
      <c r="AU281" s="105">
        <v>214.86085493548975</v>
      </c>
      <c r="AV281" s="105">
        <v>214.19731441082831</v>
      </c>
      <c r="AW281" s="105">
        <v>212.97539974711236</v>
      </c>
      <c r="AX281" s="105">
        <v>212.50510461353298</v>
      </c>
      <c r="AY281" s="105">
        <v>212.06680113418923</v>
      </c>
      <c r="AZ281" s="105">
        <v>211.11204569397367</v>
      </c>
    </row>
    <row r="282" spans="1:52" ht="12" customHeight="1" x14ac:dyDescent="0.45">
      <c r="A282" s="223" t="s">
        <v>185</v>
      </c>
      <c r="B282" s="105">
        <v>103.17699229697836</v>
      </c>
      <c r="C282" s="105">
        <v>102.11406473580622</v>
      </c>
      <c r="D282" s="105">
        <v>97.625177441058099</v>
      </c>
      <c r="E282" s="105">
        <v>96.134336497183114</v>
      </c>
      <c r="F282" s="105">
        <v>94.122997265901574</v>
      </c>
      <c r="G282" s="105">
        <v>94.464766726993389</v>
      </c>
      <c r="H282" s="105">
        <v>91.084617549924644</v>
      </c>
      <c r="I282" s="105">
        <v>86.716689977783716</v>
      </c>
      <c r="J282" s="105">
        <v>86.037745632561212</v>
      </c>
      <c r="K282" s="105">
        <v>82.453543992488818</v>
      </c>
      <c r="L282" s="105">
        <v>82.032731484670947</v>
      </c>
      <c r="M282" s="105">
        <v>81.075830551495926</v>
      </c>
      <c r="N282" s="105">
        <v>76.716020136210346</v>
      </c>
      <c r="O282" s="105">
        <v>73.057338217437746</v>
      </c>
      <c r="P282" s="105">
        <v>73.919461448063387</v>
      </c>
      <c r="Q282" s="105">
        <v>70.561675629784318</v>
      </c>
      <c r="R282" s="105">
        <v>70.041644142691794</v>
      </c>
      <c r="S282" s="105">
        <v>70.197521185980548</v>
      </c>
      <c r="T282" s="105">
        <v>69.416118843149903</v>
      </c>
      <c r="U282" s="105">
        <v>68.44835705095889</v>
      </c>
      <c r="V282" s="105">
        <v>67.935601153245756</v>
      </c>
      <c r="W282" s="105">
        <v>67.691424418549204</v>
      </c>
      <c r="X282" s="105">
        <v>67.21204005861955</v>
      </c>
      <c r="Y282" s="105">
        <v>66.695477559313659</v>
      </c>
      <c r="Z282" s="105">
        <v>66.31032625398224</v>
      </c>
      <c r="AA282" s="105">
        <v>66.076467493529677</v>
      </c>
      <c r="AB282" s="105">
        <v>65.931666063716222</v>
      </c>
      <c r="AC282" s="105">
        <v>65.616093904813624</v>
      </c>
      <c r="AD282" s="105">
        <v>65.463853009390036</v>
      </c>
      <c r="AE282" s="105">
        <v>65.299707868823191</v>
      </c>
      <c r="AF282" s="105">
        <v>64.945485764322385</v>
      </c>
      <c r="AG282" s="105">
        <v>64.757926934966719</v>
      </c>
      <c r="AH282" s="105">
        <v>64.35154031392203</v>
      </c>
      <c r="AI282" s="105">
        <v>64.028189660941038</v>
      </c>
      <c r="AJ282" s="105">
        <v>63.693773528645131</v>
      </c>
      <c r="AK282" s="105">
        <v>63.368541628944712</v>
      </c>
      <c r="AL282" s="105">
        <v>63.312262805819273</v>
      </c>
      <c r="AM282" s="105">
        <v>63.031321619800202</v>
      </c>
      <c r="AN282" s="105">
        <v>62.76591392227752</v>
      </c>
      <c r="AO282" s="105">
        <v>62.511339496210816</v>
      </c>
      <c r="AP282" s="105">
        <v>62.228088873923269</v>
      </c>
      <c r="AQ282" s="105">
        <v>61.8715111488169</v>
      </c>
      <c r="AR282" s="105">
        <v>61.457148926772284</v>
      </c>
      <c r="AS282" s="105">
        <v>60.752363703279258</v>
      </c>
      <c r="AT282" s="105">
        <v>60.120309386043154</v>
      </c>
      <c r="AU282" s="105">
        <v>59.797780432414356</v>
      </c>
      <c r="AV282" s="105">
        <v>59.383218970515713</v>
      </c>
      <c r="AW282" s="105">
        <v>58.595959871299847</v>
      </c>
      <c r="AX282" s="105">
        <v>58.233903498702695</v>
      </c>
      <c r="AY282" s="105">
        <v>57.899704215968967</v>
      </c>
      <c r="AZ282" s="105">
        <v>57.185254085699952</v>
      </c>
    </row>
    <row r="283" spans="1:52" ht="12" customHeight="1" x14ac:dyDescent="0.45">
      <c r="A283" s="223" t="s">
        <v>188</v>
      </c>
      <c r="B283" s="105">
        <v>41.018903042606503</v>
      </c>
      <c r="C283" s="105">
        <v>40.050109556521861</v>
      </c>
      <c r="D283" s="105">
        <v>39.696508622753747</v>
      </c>
      <c r="E283" s="105">
        <v>38.712051130685566</v>
      </c>
      <c r="F283" s="105">
        <v>37.826990525186247</v>
      </c>
      <c r="G283" s="105">
        <v>37.242271929735793</v>
      </c>
      <c r="H283" s="105">
        <v>36.535048596493183</v>
      </c>
      <c r="I283" s="105">
        <v>35.412930911926928</v>
      </c>
      <c r="J283" s="105">
        <v>34.54186057861677</v>
      </c>
      <c r="K283" s="105">
        <v>33.589207975576812</v>
      </c>
      <c r="L283" s="105">
        <v>32.241175832650207</v>
      </c>
      <c r="M283" s="105">
        <v>31.988960973886609</v>
      </c>
      <c r="N283" s="105">
        <v>31.242309399903188</v>
      </c>
      <c r="O283" s="105">
        <v>30.637958856203447</v>
      </c>
      <c r="P283" s="105">
        <v>29.97068203719844</v>
      </c>
      <c r="Q283" s="105">
        <v>28.906534485930553</v>
      </c>
      <c r="R283" s="105">
        <v>28.886650945372956</v>
      </c>
      <c r="S283" s="105">
        <v>28.881774502542235</v>
      </c>
      <c r="T283" s="105">
        <v>28.465438110854649</v>
      </c>
      <c r="U283" s="105">
        <v>28.07223731772357</v>
      </c>
      <c r="V283" s="105">
        <v>27.851804795252935</v>
      </c>
      <c r="W283" s="105">
        <v>27.708323035107828</v>
      </c>
      <c r="X283" s="105">
        <v>27.439536028552823</v>
      </c>
      <c r="Y283" s="105">
        <v>27.124892136020769</v>
      </c>
      <c r="Z283" s="105">
        <v>26.926181504173272</v>
      </c>
      <c r="AA283" s="105">
        <v>26.794946529584923</v>
      </c>
      <c r="AB283" s="105">
        <v>26.677989016880407</v>
      </c>
      <c r="AC283" s="105">
        <v>26.440393195145809</v>
      </c>
      <c r="AD283" s="105">
        <v>26.308337089543716</v>
      </c>
      <c r="AE283" s="105">
        <v>26.225566843425344</v>
      </c>
      <c r="AF283" s="105">
        <v>25.963552065644169</v>
      </c>
      <c r="AG283" s="105">
        <v>25.834947188632057</v>
      </c>
      <c r="AH283" s="105">
        <v>25.585321376211702</v>
      </c>
      <c r="AI283" s="105">
        <v>25.326752954371752</v>
      </c>
      <c r="AJ283" s="105">
        <v>25.167605681817633</v>
      </c>
      <c r="AK283" s="105">
        <v>24.965715769501031</v>
      </c>
      <c r="AL283" s="105">
        <v>24.93599659221054</v>
      </c>
      <c r="AM283" s="105">
        <v>24.765554903334102</v>
      </c>
      <c r="AN283" s="105">
        <v>24.590794469034673</v>
      </c>
      <c r="AO283" s="105">
        <v>24.430379421651661</v>
      </c>
      <c r="AP283" s="105">
        <v>24.264033209908952</v>
      </c>
      <c r="AQ283" s="105">
        <v>24.02822972403111</v>
      </c>
      <c r="AR283" s="105">
        <v>23.790599596680607</v>
      </c>
      <c r="AS283" s="105">
        <v>23.379985531708996</v>
      </c>
      <c r="AT283" s="105">
        <v>23.098812002738715</v>
      </c>
      <c r="AU283" s="105">
        <v>22.916344028405693</v>
      </c>
      <c r="AV283" s="105">
        <v>22.691667176510737</v>
      </c>
      <c r="AW283" s="105">
        <v>22.303422326884782</v>
      </c>
      <c r="AX283" s="105">
        <v>22.091251993780613</v>
      </c>
      <c r="AY283" s="105">
        <v>21.965996798061841</v>
      </c>
      <c r="AZ283" s="105">
        <v>21.624029107635444</v>
      </c>
    </row>
    <row r="284" spans="1:52" ht="12" customHeight="1" x14ac:dyDescent="0.45">
      <c r="A284" s="224" t="s">
        <v>192</v>
      </c>
      <c r="B284" s="106">
        <v>22.919341131090864</v>
      </c>
      <c r="C284" s="106">
        <v>22.408694327733894</v>
      </c>
      <c r="D284" s="106">
        <v>21.879007250877631</v>
      </c>
      <c r="E284" s="106">
        <v>20.964474318131082</v>
      </c>
      <c r="F284" s="106">
        <v>20.241794053323787</v>
      </c>
      <c r="G284" s="106">
        <v>20.270907187726351</v>
      </c>
      <c r="H284" s="106">
        <v>20.374671471022268</v>
      </c>
      <c r="I284" s="106">
        <v>19.629667968978683</v>
      </c>
      <c r="J284" s="106">
        <v>19.338002772306769</v>
      </c>
      <c r="K284" s="106">
        <v>18.66041562762322</v>
      </c>
      <c r="L284" s="106">
        <v>18.035676230670457</v>
      </c>
      <c r="M284" s="106">
        <v>17.654856803941634</v>
      </c>
      <c r="N284" s="106">
        <v>17.312443853055399</v>
      </c>
      <c r="O284" s="106">
        <v>17.248045691788931</v>
      </c>
      <c r="P284" s="106">
        <v>16.756805762552045</v>
      </c>
      <c r="Q284" s="106">
        <v>16.49973105095825</v>
      </c>
      <c r="R284" s="106">
        <v>16.501942465973876</v>
      </c>
      <c r="S284" s="106">
        <v>16.530049750200845</v>
      </c>
      <c r="T284" s="106">
        <v>16.478792107692563</v>
      </c>
      <c r="U284" s="106">
        <v>16.421318103110714</v>
      </c>
      <c r="V284" s="106">
        <v>16.382009189254134</v>
      </c>
      <c r="W284" s="106">
        <v>16.362833826997225</v>
      </c>
      <c r="X284" s="106">
        <v>16.339424884468691</v>
      </c>
      <c r="Y284" s="106">
        <v>16.288319606057783</v>
      </c>
      <c r="Z284" s="106">
        <v>16.263575982557647</v>
      </c>
      <c r="AA284" s="106">
        <v>16.24729006569763</v>
      </c>
      <c r="AB284" s="106">
        <v>16.23495651130283</v>
      </c>
      <c r="AC284" s="106">
        <v>16.197049078078042</v>
      </c>
      <c r="AD284" s="106">
        <v>16.184397498109227</v>
      </c>
      <c r="AE284" s="106">
        <v>16.189394466877733</v>
      </c>
      <c r="AF284" s="106">
        <v>16.158715293985853</v>
      </c>
      <c r="AG284" s="106">
        <v>16.152054479156163</v>
      </c>
      <c r="AH284" s="106">
        <v>16.136707116894829</v>
      </c>
      <c r="AI284" s="106">
        <v>16.109822711847617</v>
      </c>
      <c r="AJ284" s="106">
        <v>16.096197879911067</v>
      </c>
      <c r="AK284" s="106">
        <v>16.074032675901279</v>
      </c>
      <c r="AL284" s="106">
        <v>16.07846987915206</v>
      </c>
      <c r="AM284" s="106">
        <v>16.060922315221955</v>
      </c>
      <c r="AN284" s="106">
        <v>16.048150540722691</v>
      </c>
      <c r="AO284" s="106">
        <v>16.032489180687346</v>
      </c>
      <c r="AP284" s="106">
        <v>16.010376904390096</v>
      </c>
      <c r="AQ284" s="106">
        <v>15.977359561732852</v>
      </c>
      <c r="AR284" s="106">
        <v>15.942980371317368</v>
      </c>
      <c r="AS284" s="106">
        <v>15.872056265993963</v>
      </c>
      <c r="AT284" s="106">
        <v>15.830531601799942</v>
      </c>
      <c r="AU284" s="106">
        <v>15.804344785353402</v>
      </c>
      <c r="AV284" s="106">
        <v>15.779247884716794</v>
      </c>
      <c r="AW284" s="106">
        <v>15.723220000608261</v>
      </c>
      <c r="AX284" s="106">
        <v>15.693279499840116</v>
      </c>
      <c r="AY284" s="106">
        <v>15.688260775587072</v>
      </c>
      <c r="AZ284" s="106">
        <v>15.636652511790103</v>
      </c>
    </row>
    <row r="285" spans="1:52" ht="12" customHeight="1" x14ac:dyDescent="0.45">
      <c r="A285" s="225" t="s">
        <v>193</v>
      </c>
      <c r="B285" s="229">
        <v>1354.7590717736182</v>
      </c>
      <c r="C285" s="229">
        <v>1284.1682650618354</v>
      </c>
      <c r="D285" s="229">
        <v>1232.7197092016008</v>
      </c>
      <c r="E285" s="229">
        <v>1152.7377264569875</v>
      </c>
      <c r="F285" s="229">
        <v>1205.7555322658034</v>
      </c>
      <c r="G285" s="229">
        <v>1198.1619835407384</v>
      </c>
      <c r="H285" s="229">
        <v>1186.2632722280816</v>
      </c>
      <c r="I285" s="229">
        <v>1104.719071608906</v>
      </c>
      <c r="J285" s="229">
        <v>1035.3755190889526</v>
      </c>
      <c r="K285" s="229">
        <v>1077.6782520143554</v>
      </c>
      <c r="L285" s="229">
        <v>1033.7614563074064</v>
      </c>
      <c r="M285" s="229">
        <v>978.39059029258965</v>
      </c>
      <c r="N285" s="229">
        <v>943.16174992783886</v>
      </c>
      <c r="O285" s="229">
        <v>881.85023622019776</v>
      </c>
      <c r="P285" s="229">
        <v>931.17382491157628</v>
      </c>
      <c r="Q285" s="229">
        <v>877.13964845064754</v>
      </c>
      <c r="R285" s="229">
        <v>877.70243904438485</v>
      </c>
      <c r="S285" s="229">
        <v>875.1618619164434</v>
      </c>
      <c r="T285" s="229">
        <v>871.0088910984</v>
      </c>
      <c r="U285" s="229">
        <v>866.71492399725889</v>
      </c>
      <c r="V285" s="229">
        <v>863.0529383232282</v>
      </c>
      <c r="W285" s="229">
        <v>858.46905822309805</v>
      </c>
      <c r="X285" s="229">
        <v>853.80109718836115</v>
      </c>
      <c r="Y285" s="229">
        <v>844.85614647389752</v>
      </c>
      <c r="Z285" s="229">
        <v>839.21832866768557</v>
      </c>
      <c r="AA285" s="229">
        <v>834.99049501925424</v>
      </c>
      <c r="AB285" s="229">
        <v>829.87181118782905</v>
      </c>
      <c r="AC285" s="229">
        <v>820.53245433477355</v>
      </c>
      <c r="AD285" s="229">
        <v>814.71223101947044</v>
      </c>
      <c r="AE285" s="229">
        <v>812.96941973226842</v>
      </c>
      <c r="AF285" s="229">
        <v>803.71143548190651</v>
      </c>
      <c r="AG285" s="229">
        <v>798.73237775618099</v>
      </c>
      <c r="AH285" s="229">
        <v>793.1486815153653</v>
      </c>
      <c r="AI285" s="229">
        <v>782.22470556453084</v>
      </c>
      <c r="AJ285" s="229">
        <v>779.05131546439964</v>
      </c>
      <c r="AK285" s="229">
        <v>770.84361593738151</v>
      </c>
      <c r="AL285" s="229">
        <v>770.31242153561209</v>
      </c>
      <c r="AM285" s="229">
        <v>766.0493234169752</v>
      </c>
      <c r="AN285" s="229">
        <v>761.00328825765848</v>
      </c>
      <c r="AO285" s="229">
        <v>756.00867664708971</v>
      </c>
      <c r="AP285" s="229">
        <v>750.68686572646106</v>
      </c>
      <c r="AQ285" s="229">
        <v>742.57782332863519</v>
      </c>
      <c r="AR285" s="229">
        <v>735.75003857421882</v>
      </c>
      <c r="AS285" s="229">
        <v>721.33441979494251</v>
      </c>
      <c r="AT285" s="229">
        <v>713.33068387187302</v>
      </c>
      <c r="AU285" s="229">
        <v>708.17833697177991</v>
      </c>
      <c r="AV285" s="229">
        <v>701.63677459325061</v>
      </c>
      <c r="AW285" s="229">
        <v>690.50596366516675</v>
      </c>
      <c r="AX285" s="229">
        <v>683.78486817249086</v>
      </c>
      <c r="AY285" s="229">
        <v>681.55788789570875</v>
      </c>
      <c r="AZ285" s="229">
        <v>672.353148852863</v>
      </c>
    </row>
    <row r="286" spans="1:52" ht="12" customHeight="1" x14ac:dyDescent="0.45">
      <c r="A286" s="220" t="s">
        <v>173</v>
      </c>
      <c r="B286" s="227">
        <v>613.59208119168431</v>
      </c>
      <c r="C286" s="227">
        <v>599.35957647444366</v>
      </c>
      <c r="D286" s="227">
        <v>587.66327305214907</v>
      </c>
      <c r="E286" s="227">
        <v>579.25068399179042</v>
      </c>
      <c r="F286" s="227">
        <v>572.31723962844694</v>
      </c>
      <c r="G286" s="227">
        <v>562.44689537044962</v>
      </c>
      <c r="H286" s="227">
        <v>550.07078204999141</v>
      </c>
      <c r="I286" s="227">
        <v>535.57623925541873</v>
      </c>
      <c r="J286" s="227">
        <v>527.1605530881252</v>
      </c>
      <c r="K286" s="227">
        <v>512.87771704076238</v>
      </c>
      <c r="L286" s="227">
        <v>501.5138941591743</v>
      </c>
      <c r="M286" s="227">
        <v>489.15690335413268</v>
      </c>
      <c r="N286" s="227">
        <v>490.50429190230261</v>
      </c>
      <c r="O286" s="227">
        <v>472.98644913710194</v>
      </c>
      <c r="P286" s="227">
        <v>460.65997107037532</v>
      </c>
      <c r="Q286" s="227">
        <v>446.69009271638163</v>
      </c>
      <c r="R286" s="227">
        <v>445.83186113771632</v>
      </c>
      <c r="S286" s="227">
        <v>444.96998421226857</v>
      </c>
      <c r="T286" s="227">
        <v>438.69405276190668</v>
      </c>
      <c r="U286" s="227">
        <v>431.53979287060508</v>
      </c>
      <c r="V286" s="227">
        <v>428.54869633388006</v>
      </c>
      <c r="W286" s="227">
        <v>426.73969280064193</v>
      </c>
      <c r="X286" s="227">
        <v>422.44778475451557</v>
      </c>
      <c r="Y286" s="227">
        <v>417.58848622520571</v>
      </c>
      <c r="Z286" s="227">
        <v>415.37541767267055</v>
      </c>
      <c r="AA286" s="227">
        <v>412.63127190235485</v>
      </c>
      <c r="AB286" s="227">
        <v>411.03591042570963</v>
      </c>
      <c r="AC286" s="227">
        <v>406.68215412269154</v>
      </c>
      <c r="AD286" s="227">
        <v>405.85007821513466</v>
      </c>
      <c r="AE286" s="227">
        <v>402.39368921092347</v>
      </c>
      <c r="AF286" s="227">
        <v>400.68750835733402</v>
      </c>
      <c r="AG286" s="227">
        <v>398.48018011228902</v>
      </c>
      <c r="AH286" s="227">
        <v>396.06721773425591</v>
      </c>
      <c r="AI286" s="227">
        <v>393.29236407511883</v>
      </c>
      <c r="AJ286" s="227">
        <v>390.77018395049743</v>
      </c>
      <c r="AK286" s="227">
        <v>388.38503482056495</v>
      </c>
      <c r="AL286" s="227">
        <v>387.73306523492209</v>
      </c>
      <c r="AM286" s="227">
        <v>386.06238621673396</v>
      </c>
      <c r="AN286" s="227">
        <v>384.39253530554765</v>
      </c>
      <c r="AO286" s="227">
        <v>382.42637030861954</v>
      </c>
      <c r="AP286" s="227">
        <v>380.4414810600972</v>
      </c>
      <c r="AQ286" s="227">
        <v>378.69391147911244</v>
      </c>
      <c r="AR286" s="227">
        <v>376.47767123369107</v>
      </c>
      <c r="AS286" s="227">
        <v>373.18744117117831</v>
      </c>
      <c r="AT286" s="227">
        <v>370.86280679954285</v>
      </c>
      <c r="AU286" s="227">
        <v>368.73475007158868</v>
      </c>
      <c r="AV286" s="227">
        <v>366.01354211742984</v>
      </c>
      <c r="AW286" s="227">
        <v>361.31496166169194</v>
      </c>
      <c r="AX286" s="227">
        <v>360.05269686085506</v>
      </c>
      <c r="AY286" s="227">
        <v>356.48571831694414</v>
      </c>
      <c r="AZ286" s="227">
        <v>354.67416553897863</v>
      </c>
    </row>
    <row r="287" spans="1:52" ht="12" customHeight="1" x14ac:dyDescent="0.45">
      <c r="A287" s="69" t="s">
        <v>47</v>
      </c>
      <c r="B287" s="102">
        <v>6.1380506177813654</v>
      </c>
      <c r="C287" s="102">
        <v>5.9989260102587902</v>
      </c>
      <c r="D287" s="102">
        <v>5.9004030519226687</v>
      </c>
      <c r="E287" s="102">
        <v>5.8074876356350602</v>
      </c>
      <c r="F287" s="102">
        <v>5.7380496044315024</v>
      </c>
      <c r="G287" s="102">
        <v>5.6488744651336065</v>
      </c>
      <c r="H287" s="102">
        <v>5.518606701098383</v>
      </c>
      <c r="I287" s="102">
        <v>5.3344221365286257</v>
      </c>
      <c r="J287" s="102">
        <v>5.2680927713252457</v>
      </c>
      <c r="K287" s="102">
        <v>5.1352901483105171</v>
      </c>
      <c r="L287" s="102">
        <v>5.0274941045659931</v>
      </c>
      <c r="M287" s="102">
        <v>4.9167723333425419</v>
      </c>
      <c r="N287" s="102">
        <v>4.8698826292181696</v>
      </c>
      <c r="O287" s="102">
        <v>4.7188308449226462</v>
      </c>
      <c r="P287" s="102">
        <v>4.5963071300907279</v>
      </c>
      <c r="Q287" s="102">
        <v>4.470192002210295</v>
      </c>
      <c r="R287" s="102">
        <v>3.6354852137789346</v>
      </c>
      <c r="S287" s="102">
        <v>2.9262786286848108</v>
      </c>
      <c r="T287" s="102">
        <v>2.3654200263616065</v>
      </c>
      <c r="U287" s="102">
        <v>1.9575264461467319</v>
      </c>
      <c r="V287" s="102">
        <v>3.1228084306081483</v>
      </c>
      <c r="W287" s="102">
        <v>2.7746927169044358</v>
      </c>
      <c r="X287" s="102">
        <v>2.2445372776390111</v>
      </c>
      <c r="Y287" s="102">
        <v>2.0044952275639742</v>
      </c>
      <c r="Z287" s="102">
        <v>2.6535771198020579</v>
      </c>
      <c r="AA287" s="102">
        <v>2.1152766248948538</v>
      </c>
      <c r="AB287" s="102">
        <v>2.2831233770577777</v>
      </c>
      <c r="AC287" s="102">
        <v>2.1479956322067708</v>
      </c>
      <c r="AD287" s="102">
        <v>2.2398668195449831</v>
      </c>
      <c r="AE287" s="102">
        <v>2.1972417951593268</v>
      </c>
      <c r="AF287" s="102">
        <v>2.2003051915820464</v>
      </c>
      <c r="AG287" s="102">
        <v>2.3532121257092027</v>
      </c>
      <c r="AH287" s="102">
        <v>2.4032896360393581</v>
      </c>
      <c r="AI287" s="102">
        <v>2.5815254263325267</v>
      </c>
      <c r="AJ287" s="102">
        <v>2.7304599729593155</v>
      </c>
      <c r="AK287" s="102">
        <v>2.7071484981390497</v>
      </c>
      <c r="AL287" s="102">
        <v>2.7085672941257575</v>
      </c>
      <c r="AM287" s="102">
        <v>2.6937167368060146</v>
      </c>
      <c r="AN287" s="102">
        <v>2.6911758672277823</v>
      </c>
      <c r="AO287" s="102">
        <v>2.6744602393158856</v>
      </c>
      <c r="AP287" s="102">
        <v>2.6817148566350975</v>
      </c>
      <c r="AQ287" s="102">
        <v>2.6662580643167564</v>
      </c>
      <c r="AR287" s="102">
        <v>2.6614924374328401</v>
      </c>
      <c r="AS287" s="102">
        <v>2.6423875772251595</v>
      </c>
      <c r="AT287" s="102">
        <v>2.6550081595128998</v>
      </c>
      <c r="AU287" s="102">
        <v>2.6438828913957511</v>
      </c>
      <c r="AV287" s="102">
        <v>2.6365353880116853</v>
      </c>
      <c r="AW287" s="102">
        <v>2.6160478634377298</v>
      </c>
      <c r="AX287" s="102">
        <v>2.616989565818356</v>
      </c>
      <c r="AY287" s="102">
        <v>2.6070529220720569</v>
      </c>
      <c r="AZ287" s="102">
        <v>2.5916458452465014</v>
      </c>
    </row>
    <row r="288" spans="1:52" ht="12" customHeight="1" x14ac:dyDescent="0.45">
      <c r="A288" s="77" t="s">
        <v>48</v>
      </c>
      <c r="B288" s="103">
        <v>17.12544138415695</v>
      </c>
      <c r="C288" s="103">
        <v>16.724064839828884</v>
      </c>
      <c r="D288" s="103">
        <v>16.46277157514545</v>
      </c>
      <c r="E288" s="103">
        <v>16.200505234811487</v>
      </c>
      <c r="F288" s="103">
        <v>16.013526353604043</v>
      </c>
      <c r="G288" s="103">
        <v>15.757743095519626</v>
      </c>
      <c r="H288" s="103">
        <v>15.392021245999315</v>
      </c>
      <c r="I288" s="103">
        <v>14.943726672649646</v>
      </c>
      <c r="J288" s="103">
        <v>14.696437323804322</v>
      </c>
      <c r="K288" s="103">
        <v>14.262964554338314</v>
      </c>
      <c r="L288" s="103">
        <v>13.995870289085179</v>
      </c>
      <c r="M288" s="103">
        <v>13.723903658709705</v>
      </c>
      <c r="N288" s="103">
        <v>13.56072648901425</v>
      </c>
      <c r="O288" s="103">
        <v>13.15128525537196</v>
      </c>
      <c r="P288" s="103">
        <v>12.819877395262276</v>
      </c>
      <c r="Q288" s="103">
        <v>12.471514724163395</v>
      </c>
      <c r="R288" s="103">
        <v>12.471629174478098</v>
      </c>
      <c r="S288" s="103">
        <v>12.491737363890653</v>
      </c>
      <c r="T288" s="103">
        <v>12.447284644934909</v>
      </c>
      <c r="U288" s="103">
        <v>12.362424646010972</v>
      </c>
      <c r="V288" s="103">
        <v>12.276252868331442</v>
      </c>
      <c r="W288" s="103">
        <v>12.240389535364789</v>
      </c>
      <c r="X288" s="103">
        <v>12.190881197329794</v>
      </c>
      <c r="Y288" s="103">
        <v>12.095956612350692</v>
      </c>
      <c r="Z288" s="103">
        <v>12.039114205585795</v>
      </c>
      <c r="AA288" s="103">
        <v>11.979301040092666</v>
      </c>
      <c r="AB288" s="103">
        <v>11.905135097087486</v>
      </c>
      <c r="AC288" s="103">
        <v>11.757846268475562</v>
      </c>
      <c r="AD288" s="103">
        <v>11.728113635138984</v>
      </c>
      <c r="AE288" s="103">
        <v>11.60142615695098</v>
      </c>
      <c r="AF288" s="103">
        <v>11.54884813561624</v>
      </c>
      <c r="AG288" s="103">
        <v>11.446685126692001</v>
      </c>
      <c r="AH288" s="103">
        <v>11.386359802257427</v>
      </c>
      <c r="AI288" s="103">
        <v>11.258667535708868</v>
      </c>
      <c r="AJ288" s="103">
        <v>11.154175049537386</v>
      </c>
      <c r="AK288" s="103">
        <v>11.029624812121826</v>
      </c>
      <c r="AL288" s="103">
        <v>11.013422095696495</v>
      </c>
      <c r="AM288" s="103">
        <v>10.986478004889106</v>
      </c>
      <c r="AN288" s="103">
        <v>10.918542665881223</v>
      </c>
      <c r="AO288" s="103">
        <v>10.826108119619104</v>
      </c>
      <c r="AP288" s="103">
        <v>10.726907414397502</v>
      </c>
      <c r="AQ288" s="103">
        <v>10.631664587707045</v>
      </c>
      <c r="AR288" s="103">
        <v>10.528020011205166</v>
      </c>
      <c r="AS288" s="103">
        <v>10.365937108532945</v>
      </c>
      <c r="AT288" s="103">
        <v>10.268455896180031</v>
      </c>
      <c r="AU288" s="103">
        <v>10.167142477851346</v>
      </c>
      <c r="AV288" s="103">
        <v>10.039283408359346</v>
      </c>
      <c r="AW288" s="103">
        <v>9.8324392707095658</v>
      </c>
      <c r="AX288" s="103">
        <v>9.777163714949026</v>
      </c>
      <c r="AY288" s="103">
        <v>9.6148668706698146</v>
      </c>
      <c r="AZ288" s="103">
        <v>9.539610163884932</v>
      </c>
    </row>
    <row r="289" spans="1:52" ht="12" customHeight="1" x14ac:dyDescent="0.45">
      <c r="A289" s="77" t="s">
        <v>51</v>
      </c>
      <c r="B289" s="103">
        <v>30.679465860298997</v>
      </c>
      <c r="C289" s="103">
        <v>30.05180344250785</v>
      </c>
      <c r="D289" s="103">
        <v>29.716700129362962</v>
      </c>
      <c r="E289" s="103">
        <v>29.206957226074369</v>
      </c>
      <c r="F289" s="103">
        <v>28.494988289054369</v>
      </c>
      <c r="G289" s="103">
        <v>28.235254839298374</v>
      </c>
      <c r="H289" s="103">
        <v>27.651173227681504</v>
      </c>
      <c r="I289" s="103">
        <v>27.427357343631183</v>
      </c>
      <c r="J289" s="103">
        <v>27.210868705858385</v>
      </c>
      <c r="K289" s="103">
        <v>26.08267920358788</v>
      </c>
      <c r="L289" s="103">
        <v>25.571952643280881</v>
      </c>
      <c r="M289" s="103">
        <v>25.649206703990401</v>
      </c>
      <c r="N289" s="103">
        <v>25.309606517766117</v>
      </c>
      <c r="O289" s="103">
        <v>24.866348215876755</v>
      </c>
      <c r="P289" s="103">
        <v>24.44834659102575</v>
      </c>
      <c r="Q289" s="103">
        <v>23.645945263729125</v>
      </c>
      <c r="R289" s="103">
        <v>23.76114966196937</v>
      </c>
      <c r="S289" s="103">
        <v>23.681349090810563</v>
      </c>
      <c r="T289" s="103">
        <v>23.628884302404266</v>
      </c>
      <c r="U289" s="103">
        <v>23.529841239595036</v>
      </c>
      <c r="V289" s="103">
        <v>23.42070018794227</v>
      </c>
      <c r="W289" s="103">
        <v>23.377592883821912</v>
      </c>
      <c r="X289" s="103">
        <v>23.286916331636842</v>
      </c>
      <c r="Y289" s="103">
        <v>23.077238415090783</v>
      </c>
      <c r="Z289" s="103">
        <v>22.9740892199538</v>
      </c>
      <c r="AA289" s="103">
        <v>22.857758208980727</v>
      </c>
      <c r="AB289" s="103">
        <v>22.661752442348718</v>
      </c>
      <c r="AC289" s="103">
        <v>22.217749576824978</v>
      </c>
      <c r="AD289" s="103">
        <v>22.171140937103058</v>
      </c>
      <c r="AE289" s="103">
        <v>21.868908748943781</v>
      </c>
      <c r="AF289" s="103">
        <v>21.756305187326092</v>
      </c>
      <c r="AG289" s="103">
        <v>21.411458769898207</v>
      </c>
      <c r="AH289" s="103">
        <v>21.292247646996319</v>
      </c>
      <c r="AI289" s="103">
        <v>20.984615256140366</v>
      </c>
      <c r="AJ289" s="103">
        <v>20.738876577463977</v>
      </c>
      <c r="AK289" s="103">
        <v>20.466593366193443</v>
      </c>
      <c r="AL289" s="103">
        <v>20.440121945493278</v>
      </c>
      <c r="AM289" s="103">
        <v>20.397896482236202</v>
      </c>
      <c r="AN289" s="103">
        <v>20.240321814185346</v>
      </c>
      <c r="AO289" s="103">
        <v>20.034391440942933</v>
      </c>
      <c r="AP289" s="103">
        <v>19.819329591078205</v>
      </c>
      <c r="AQ289" s="103">
        <v>19.64320416875654</v>
      </c>
      <c r="AR289" s="103">
        <v>19.433907453435264</v>
      </c>
      <c r="AS289" s="103">
        <v>19.11774751219361</v>
      </c>
      <c r="AT289" s="103">
        <v>18.959551250517233</v>
      </c>
      <c r="AU289" s="103">
        <v>18.817311323697073</v>
      </c>
      <c r="AV289" s="103">
        <v>18.628354554730819</v>
      </c>
      <c r="AW289" s="103">
        <v>18.329948463501918</v>
      </c>
      <c r="AX289" s="103">
        <v>18.285055283700796</v>
      </c>
      <c r="AY289" s="103">
        <v>18.125084939149939</v>
      </c>
      <c r="AZ289" s="103">
        <v>18.050740966474958</v>
      </c>
    </row>
    <row r="290" spans="1:52" ht="12" customHeight="1" x14ac:dyDescent="0.45">
      <c r="A290" s="77" t="s">
        <v>52</v>
      </c>
      <c r="B290" s="103">
        <v>6.6922868493969823</v>
      </c>
      <c r="C290" s="103">
        <v>6.5417946808056486</v>
      </c>
      <c r="D290" s="103">
        <v>6.4586588400301297</v>
      </c>
      <c r="E290" s="103">
        <v>6.3461616430866687</v>
      </c>
      <c r="F290" s="103">
        <v>6.2743373539238849</v>
      </c>
      <c r="G290" s="103">
        <v>6.1763980363339543</v>
      </c>
      <c r="H290" s="103">
        <v>5.9840380846562242</v>
      </c>
      <c r="I290" s="103">
        <v>5.8378895660777781</v>
      </c>
      <c r="J290" s="103">
        <v>5.7005857407827669</v>
      </c>
      <c r="K290" s="103">
        <v>5.5551959052163165</v>
      </c>
      <c r="L290" s="103">
        <v>5.4118840207562258</v>
      </c>
      <c r="M290" s="103">
        <v>5.3725957045934036</v>
      </c>
      <c r="N290" s="103">
        <v>5.2922306767879572</v>
      </c>
      <c r="O290" s="103">
        <v>5.1901121511455504</v>
      </c>
      <c r="P290" s="103">
        <v>5.0796645807509044</v>
      </c>
      <c r="Q290" s="103">
        <v>4.9120568921566132</v>
      </c>
      <c r="R290" s="103">
        <v>4.919907581332045</v>
      </c>
      <c r="S290" s="103">
        <v>4.8865395278493278</v>
      </c>
      <c r="T290" s="103">
        <v>4.8656589434369923</v>
      </c>
      <c r="U290" s="103">
        <v>4.8182600538795342</v>
      </c>
      <c r="V290" s="103">
        <v>4.7805667392616638</v>
      </c>
      <c r="W290" s="103">
        <v>4.7450896866591954</v>
      </c>
      <c r="X290" s="103">
        <v>4.7114635011912309</v>
      </c>
      <c r="Y290" s="103">
        <v>4.6396401196214088</v>
      </c>
      <c r="Z290" s="103">
        <v>4.5898618307388848</v>
      </c>
      <c r="AA290" s="103">
        <v>4.5312851283165285</v>
      </c>
      <c r="AB290" s="103">
        <v>4.5100977899320895</v>
      </c>
      <c r="AC290" s="103">
        <v>4.4367239666558866</v>
      </c>
      <c r="AD290" s="103">
        <v>4.4104015293809864</v>
      </c>
      <c r="AE290" s="103">
        <v>4.3499776078439716</v>
      </c>
      <c r="AF290" s="103">
        <v>4.3157714114254686</v>
      </c>
      <c r="AG290" s="103">
        <v>4.2663650475765396</v>
      </c>
      <c r="AH290" s="103">
        <v>4.2323867776304835</v>
      </c>
      <c r="AI290" s="103">
        <v>4.1776007787179328</v>
      </c>
      <c r="AJ290" s="103">
        <v>4.1453686411146959</v>
      </c>
      <c r="AK290" s="103">
        <v>4.1146144281208468</v>
      </c>
      <c r="AL290" s="103">
        <v>4.0973056118660711</v>
      </c>
      <c r="AM290" s="103">
        <v>4.0680526545233473</v>
      </c>
      <c r="AN290" s="103">
        <v>4.0578025042961015</v>
      </c>
      <c r="AO290" s="103">
        <v>4.0375269533335736</v>
      </c>
      <c r="AP290" s="103">
        <v>4.0241263313179925</v>
      </c>
      <c r="AQ290" s="103">
        <v>4.0076661550170725</v>
      </c>
      <c r="AR290" s="103">
        <v>3.997272639601273</v>
      </c>
      <c r="AS290" s="103">
        <v>3.9782215347169427</v>
      </c>
      <c r="AT290" s="103">
        <v>3.9657104690653555</v>
      </c>
      <c r="AU290" s="103">
        <v>3.9527278326401318</v>
      </c>
      <c r="AV290" s="103">
        <v>3.945223618792745</v>
      </c>
      <c r="AW290" s="103">
        <v>3.9332800789557001</v>
      </c>
      <c r="AX290" s="103">
        <v>3.9272669459571214</v>
      </c>
      <c r="AY290" s="103">
        <v>3.915752315912719</v>
      </c>
      <c r="AZ290" s="103">
        <v>3.9067652411831935</v>
      </c>
    </row>
    <row r="291" spans="1:52" ht="12" customHeight="1" x14ac:dyDescent="0.45">
      <c r="A291" s="79" t="s">
        <v>53</v>
      </c>
      <c r="B291" s="104">
        <v>43.587054857768507</v>
      </c>
      <c r="C291" s="104">
        <v>42.537962564455526</v>
      </c>
      <c r="D291" s="104">
        <v>41.804200696741994</v>
      </c>
      <c r="E291" s="104">
        <v>41.11496872895254</v>
      </c>
      <c r="F291" s="104">
        <v>40.232746022931615</v>
      </c>
      <c r="G291" s="104">
        <v>39.596774008262045</v>
      </c>
      <c r="H291" s="104">
        <v>38.802077424301899</v>
      </c>
      <c r="I291" s="104">
        <v>38.47358132161979</v>
      </c>
      <c r="J291" s="104">
        <v>38.49071690022965</v>
      </c>
      <c r="K291" s="104">
        <v>37.516469268538003</v>
      </c>
      <c r="L291" s="104">
        <v>36.739079825210403</v>
      </c>
      <c r="M291" s="104">
        <v>36.713026260626599</v>
      </c>
      <c r="N291" s="104">
        <v>36.01507875712327</v>
      </c>
      <c r="O291" s="104">
        <v>35.285886350783343</v>
      </c>
      <c r="P291" s="104">
        <v>34.824201417858987</v>
      </c>
      <c r="Q291" s="104">
        <v>34.013901665906303</v>
      </c>
      <c r="R291" s="104">
        <v>34.177981744219565</v>
      </c>
      <c r="S291" s="104">
        <v>34.018084046024477</v>
      </c>
      <c r="T291" s="104">
        <v>33.946895102874507</v>
      </c>
      <c r="U291" s="104">
        <v>33.733613091291332</v>
      </c>
      <c r="V291" s="104">
        <v>33.552131576461846</v>
      </c>
      <c r="W291" s="104">
        <v>33.370006104068835</v>
      </c>
      <c r="X291" s="104">
        <v>33.221449311210847</v>
      </c>
      <c r="Y291" s="104">
        <v>32.802483113710977</v>
      </c>
      <c r="Z291" s="104">
        <v>32.510415850001927</v>
      </c>
      <c r="AA291" s="104">
        <v>32.146798647070028</v>
      </c>
      <c r="AB291" s="104">
        <v>31.919310223327386</v>
      </c>
      <c r="AC291" s="104">
        <v>31.336630402479226</v>
      </c>
      <c r="AD291" s="104">
        <v>31.109749627387988</v>
      </c>
      <c r="AE291" s="104">
        <v>30.512271667479407</v>
      </c>
      <c r="AF291" s="104">
        <v>30.15886222775649</v>
      </c>
      <c r="AG291" s="104">
        <v>29.631057381029628</v>
      </c>
      <c r="AH291" s="104">
        <v>29.308544367237548</v>
      </c>
      <c r="AI291" s="104">
        <v>28.728406082595882</v>
      </c>
      <c r="AJ291" s="104">
        <v>28.397315303792876</v>
      </c>
      <c r="AK291" s="104">
        <v>28.087551095858082</v>
      </c>
      <c r="AL291" s="104">
        <v>27.904365871637307</v>
      </c>
      <c r="AM291" s="104">
        <v>27.609254732557908</v>
      </c>
      <c r="AN291" s="104">
        <v>27.506665131779634</v>
      </c>
      <c r="AO291" s="104">
        <v>27.289807381624954</v>
      </c>
      <c r="AP291" s="104">
        <v>27.157457225761732</v>
      </c>
      <c r="AQ291" s="104">
        <v>26.992749299796778</v>
      </c>
      <c r="AR291" s="104">
        <v>26.897366211558211</v>
      </c>
      <c r="AS291" s="104">
        <v>26.721509413042106</v>
      </c>
      <c r="AT291" s="104">
        <v>26.610336249204522</v>
      </c>
      <c r="AU291" s="104">
        <v>26.507394738618313</v>
      </c>
      <c r="AV291" s="104">
        <v>26.43499413104281</v>
      </c>
      <c r="AW291" s="104">
        <v>26.325782113141468</v>
      </c>
      <c r="AX291" s="104">
        <v>26.277544233860681</v>
      </c>
      <c r="AY291" s="104">
        <v>26.170893927926382</v>
      </c>
      <c r="AZ291" s="104">
        <v>26.0892583685735</v>
      </c>
    </row>
    <row r="292" spans="1:52" ht="12" customHeight="1" x14ac:dyDescent="0.45">
      <c r="A292" s="96" t="s">
        <v>194</v>
      </c>
      <c r="B292" s="105">
        <v>51.997125672070631</v>
      </c>
      <c r="C292" s="105">
        <v>49.864685822284336</v>
      </c>
      <c r="D292" s="105">
        <v>46.136660408432427</v>
      </c>
      <c r="E292" s="105">
        <v>46.752707593985775</v>
      </c>
      <c r="F292" s="105">
        <v>45.404749678014952</v>
      </c>
      <c r="G292" s="105">
        <v>45.31591785568456</v>
      </c>
      <c r="H292" s="105">
        <v>45.801848257018158</v>
      </c>
      <c r="I292" s="105">
        <v>45.819452359735891</v>
      </c>
      <c r="J292" s="105">
        <v>45.553526869169517</v>
      </c>
      <c r="K292" s="105">
        <v>48.593169536414678</v>
      </c>
      <c r="L292" s="105">
        <v>45.929203812571899</v>
      </c>
      <c r="M292" s="105">
        <v>42.013773966882312</v>
      </c>
      <c r="N292" s="105">
        <v>44.951117755511</v>
      </c>
      <c r="O292" s="105">
        <v>42.086881628688396</v>
      </c>
      <c r="P292" s="105">
        <v>39.655772419017595</v>
      </c>
      <c r="Q292" s="105">
        <v>38.872704526675257</v>
      </c>
      <c r="R292" s="105">
        <v>38.754846678093834</v>
      </c>
      <c r="S292" s="105">
        <v>39.375723465479865</v>
      </c>
      <c r="T292" s="105">
        <v>38.745197229955117</v>
      </c>
      <c r="U292" s="105">
        <v>38.073445921779687</v>
      </c>
      <c r="V292" s="105">
        <v>37.644150468084099</v>
      </c>
      <c r="W292" s="105">
        <v>37.577378159451563</v>
      </c>
      <c r="X292" s="105">
        <v>37.210365098537693</v>
      </c>
      <c r="Y292" s="105">
        <v>36.79304247883114</v>
      </c>
      <c r="Z292" s="105">
        <v>36.505842248369596</v>
      </c>
      <c r="AA292" s="105">
        <v>36.409699110708104</v>
      </c>
      <c r="AB292" s="105">
        <v>36.23381490334571</v>
      </c>
      <c r="AC292" s="105">
        <v>35.913052056416483</v>
      </c>
      <c r="AD292" s="105">
        <v>35.757581716720757</v>
      </c>
      <c r="AE292" s="105">
        <v>35.371667679424519</v>
      </c>
      <c r="AF292" s="105">
        <v>35.222223076303138</v>
      </c>
      <c r="AG292" s="105">
        <v>35.113591761907138</v>
      </c>
      <c r="AH292" s="105">
        <v>34.879555407483643</v>
      </c>
      <c r="AI292" s="105">
        <v>34.772660195305207</v>
      </c>
      <c r="AJ292" s="105">
        <v>34.572855572904061</v>
      </c>
      <c r="AK292" s="105">
        <v>34.428492390188161</v>
      </c>
      <c r="AL292" s="105">
        <v>34.37258661021572</v>
      </c>
      <c r="AM292" s="105">
        <v>34.199812110461735</v>
      </c>
      <c r="AN292" s="105">
        <v>34.052770990215748</v>
      </c>
      <c r="AO292" s="105">
        <v>33.893032844495885</v>
      </c>
      <c r="AP292" s="105">
        <v>33.750270535694497</v>
      </c>
      <c r="AQ292" s="105">
        <v>33.681209412706991</v>
      </c>
      <c r="AR292" s="105">
        <v>33.503151238617036</v>
      </c>
      <c r="AS292" s="105">
        <v>33.304019028766767</v>
      </c>
      <c r="AT292" s="105">
        <v>33.112576899903758</v>
      </c>
      <c r="AU292" s="105">
        <v>32.963195901193536</v>
      </c>
      <c r="AV292" s="105">
        <v>32.750440494754727</v>
      </c>
      <c r="AW292" s="105">
        <v>32.480911962567497</v>
      </c>
      <c r="AX292" s="105">
        <v>32.306033030305372</v>
      </c>
      <c r="AY292" s="105">
        <v>32.095837932278243</v>
      </c>
      <c r="AZ292" s="105">
        <v>31.996668869681557</v>
      </c>
    </row>
    <row r="293" spans="1:52" ht="12" customHeight="1" x14ac:dyDescent="0.45">
      <c r="A293" s="96" t="s">
        <v>185</v>
      </c>
      <c r="B293" s="105">
        <v>321.61116486554306</v>
      </c>
      <c r="C293" s="105">
        <v>315.53373036637475</v>
      </c>
      <c r="D293" s="105">
        <v>311.66199863199381</v>
      </c>
      <c r="E293" s="105">
        <v>305.99328023596445</v>
      </c>
      <c r="F293" s="105">
        <v>303.94621701743614</v>
      </c>
      <c r="G293" s="105">
        <v>298.24476472739315</v>
      </c>
      <c r="H293" s="105">
        <v>290.66811786928741</v>
      </c>
      <c r="I293" s="105">
        <v>279.19339379173624</v>
      </c>
      <c r="J293" s="105">
        <v>274.05048047293104</v>
      </c>
      <c r="K293" s="105">
        <v>261.9234587944934</v>
      </c>
      <c r="L293" s="105">
        <v>257.97730194639308</v>
      </c>
      <c r="M293" s="105">
        <v>251.66895809210854</v>
      </c>
      <c r="N293" s="105">
        <v>252.40502830084876</v>
      </c>
      <c r="O293" s="105">
        <v>242.26297930829216</v>
      </c>
      <c r="P293" s="105">
        <v>236.06244428821412</v>
      </c>
      <c r="Q293" s="105">
        <v>227.17428631464338</v>
      </c>
      <c r="R293" s="105">
        <v>226.34391226042055</v>
      </c>
      <c r="S293" s="105">
        <v>226.19457655600138</v>
      </c>
      <c r="T293" s="105">
        <v>222.10173097351645</v>
      </c>
      <c r="U293" s="105">
        <v>217.58174645862661</v>
      </c>
      <c r="V293" s="105">
        <v>215.05195550673454</v>
      </c>
      <c r="W293" s="105">
        <v>214.14628219635586</v>
      </c>
      <c r="X293" s="105">
        <v>211.59502443126837</v>
      </c>
      <c r="Y293" s="105">
        <v>208.94566684988499</v>
      </c>
      <c r="Z293" s="105">
        <v>207.26884119392369</v>
      </c>
      <c r="AA293" s="105">
        <v>206.0350165108064</v>
      </c>
      <c r="AB293" s="105">
        <v>205.26212149268429</v>
      </c>
      <c r="AC293" s="105">
        <v>203.37537523150715</v>
      </c>
      <c r="AD293" s="105">
        <v>203.04509721026383</v>
      </c>
      <c r="AE293" s="105">
        <v>201.6500119665609</v>
      </c>
      <c r="AF293" s="105">
        <v>200.87972937901904</v>
      </c>
      <c r="AG293" s="105">
        <v>200.03895554331655</v>
      </c>
      <c r="AH293" s="105">
        <v>198.66501396756308</v>
      </c>
      <c r="AI293" s="105">
        <v>197.38105095610788</v>
      </c>
      <c r="AJ293" s="105">
        <v>196.11407671481939</v>
      </c>
      <c r="AK293" s="105">
        <v>195.12167804553462</v>
      </c>
      <c r="AL293" s="105">
        <v>194.84308171433946</v>
      </c>
      <c r="AM293" s="105">
        <v>193.98311774273779</v>
      </c>
      <c r="AN293" s="105">
        <v>193.1195128724911</v>
      </c>
      <c r="AO293" s="105">
        <v>192.22017405387572</v>
      </c>
      <c r="AP293" s="105">
        <v>191.26669620238542</v>
      </c>
      <c r="AQ293" s="105">
        <v>190.43951964883922</v>
      </c>
      <c r="AR293" s="105">
        <v>189.2919007932995</v>
      </c>
      <c r="AS293" s="105">
        <v>187.62567118351626</v>
      </c>
      <c r="AT293" s="105">
        <v>186.32911907477333</v>
      </c>
      <c r="AU293" s="105">
        <v>185.15954879358245</v>
      </c>
      <c r="AV293" s="105">
        <v>183.63332209297755</v>
      </c>
      <c r="AW293" s="105">
        <v>180.82918219282976</v>
      </c>
      <c r="AX293" s="105">
        <v>180.14918053848265</v>
      </c>
      <c r="AY293" s="105">
        <v>177.93901774063468</v>
      </c>
      <c r="AZ293" s="105">
        <v>176.85785040319246</v>
      </c>
    </row>
    <row r="294" spans="1:52" ht="12" customHeight="1" x14ac:dyDescent="0.45">
      <c r="A294" s="96" t="s">
        <v>188</v>
      </c>
      <c r="B294" s="105">
        <v>61.282523068415344</v>
      </c>
      <c r="C294" s="105">
        <v>59.743754761235017</v>
      </c>
      <c r="D294" s="105">
        <v>58.574323729562231</v>
      </c>
      <c r="E294" s="105">
        <v>57.752610120190688</v>
      </c>
      <c r="F294" s="105">
        <v>57.512536167761915</v>
      </c>
      <c r="G294" s="105">
        <v>56.140992777742738</v>
      </c>
      <c r="H294" s="105">
        <v>54.824296467803833</v>
      </c>
      <c r="I294" s="105">
        <v>53.431052272856277</v>
      </c>
      <c r="J294" s="105">
        <v>52.631322795956486</v>
      </c>
      <c r="K294" s="105">
        <v>50.885865014035424</v>
      </c>
      <c r="L294" s="105">
        <v>50.066691929167455</v>
      </c>
      <c r="M294" s="105">
        <v>49.310665189961512</v>
      </c>
      <c r="N294" s="105">
        <v>49.254409537265808</v>
      </c>
      <c r="O294" s="105">
        <v>47.51751425670313</v>
      </c>
      <c r="P294" s="105">
        <v>46.262940076670631</v>
      </c>
      <c r="Q294" s="105">
        <v>44.602680145890972</v>
      </c>
      <c r="R294" s="105">
        <v>44.612111020574879</v>
      </c>
      <c r="S294" s="105">
        <v>44.592974923858698</v>
      </c>
      <c r="T294" s="105">
        <v>44.018206578024007</v>
      </c>
      <c r="U294" s="105">
        <v>43.339412083449815</v>
      </c>
      <c r="V294" s="105">
        <v>42.914814808291347</v>
      </c>
      <c r="W294" s="105">
        <v>42.768753623292803</v>
      </c>
      <c r="X294" s="105">
        <v>42.358412120029598</v>
      </c>
      <c r="Y294" s="105">
        <v>41.852671875806948</v>
      </c>
      <c r="Z294" s="105">
        <v>41.558531178611489</v>
      </c>
      <c r="AA294" s="105">
        <v>41.354070219830326</v>
      </c>
      <c r="AB294" s="105">
        <v>41.158450267282802</v>
      </c>
      <c r="AC294" s="105">
        <v>40.668550547837143</v>
      </c>
      <c r="AD294" s="105">
        <v>40.583077380977493</v>
      </c>
      <c r="AE294" s="105">
        <v>40.196777682850161</v>
      </c>
      <c r="AF294" s="105">
        <v>40.020421535137118</v>
      </c>
      <c r="AG294" s="105">
        <v>39.777604184611839</v>
      </c>
      <c r="AH294" s="105">
        <v>39.504487205928868</v>
      </c>
      <c r="AI294" s="105">
        <v>39.149313805384885</v>
      </c>
      <c r="AJ294" s="105">
        <v>38.823614918980283</v>
      </c>
      <c r="AK294" s="105">
        <v>38.48439502734265</v>
      </c>
      <c r="AL294" s="105">
        <v>38.427533530839206</v>
      </c>
      <c r="AM294" s="105">
        <v>38.274576754154701</v>
      </c>
      <c r="AN294" s="105">
        <v>38.043418069101691</v>
      </c>
      <c r="AO294" s="105">
        <v>37.775125301018562</v>
      </c>
      <c r="AP294" s="105">
        <v>37.485349092656712</v>
      </c>
      <c r="AQ294" s="105">
        <v>37.221133211628448</v>
      </c>
      <c r="AR294" s="105">
        <v>36.879919236127478</v>
      </c>
      <c r="AS294" s="105">
        <v>36.362392552929009</v>
      </c>
      <c r="AT294" s="105">
        <v>36.031286784146765</v>
      </c>
      <c r="AU294" s="105">
        <v>35.708140936293553</v>
      </c>
      <c r="AV294" s="105">
        <v>35.314467769388145</v>
      </c>
      <c r="AW294" s="105">
        <v>34.594438682248729</v>
      </c>
      <c r="AX294" s="105">
        <v>34.419820057473565</v>
      </c>
      <c r="AY294" s="105">
        <v>33.924364208367173</v>
      </c>
      <c r="AZ294" s="105">
        <v>33.679447809568458</v>
      </c>
    </row>
    <row r="295" spans="1:52" ht="12" customHeight="1" x14ac:dyDescent="0.45">
      <c r="A295" s="98" t="s">
        <v>192</v>
      </c>
      <c r="B295" s="106">
        <v>74.478968016252423</v>
      </c>
      <c r="C295" s="106">
        <v>72.362853986692798</v>
      </c>
      <c r="D295" s="106">
        <v>70.947555988957461</v>
      </c>
      <c r="E295" s="106">
        <v>70.076005573089404</v>
      </c>
      <c r="F295" s="106">
        <v>68.700089141288458</v>
      </c>
      <c r="G295" s="106">
        <v>67.330175565081518</v>
      </c>
      <c r="H295" s="106">
        <v>65.428602772144714</v>
      </c>
      <c r="I295" s="106">
        <v>65.115363790583203</v>
      </c>
      <c r="J295" s="106">
        <v>63.558521508067741</v>
      </c>
      <c r="K295" s="106">
        <v>62.922624615827814</v>
      </c>
      <c r="L295" s="106">
        <v>60.79441558814311</v>
      </c>
      <c r="M295" s="106">
        <v>59.788001443917643</v>
      </c>
      <c r="N295" s="106">
        <v>58.846211238767303</v>
      </c>
      <c r="O295" s="106">
        <v>57.906611125318022</v>
      </c>
      <c r="P295" s="106">
        <v>56.910417171484298</v>
      </c>
      <c r="Q295" s="106">
        <v>56.526811181006359</v>
      </c>
      <c r="R295" s="106">
        <v>57.154837802849038</v>
      </c>
      <c r="S295" s="106">
        <v>56.802720609668796</v>
      </c>
      <c r="T295" s="106">
        <v>56.574774960398756</v>
      </c>
      <c r="U295" s="106">
        <v>56.143522929825451</v>
      </c>
      <c r="V295" s="106">
        <v>55.785315748164692</v>
      </c>
      <c r="W295" s="106">
        <v>55.739507894722507</v>
      </c>
      <c r="X295" s="106">
        <v>55.628735485672195</v>
      </c>
      <c r="Y295" s="106">
        <v>55.377291532344884</v>
      </c>
      <c r="Z295" s="106">
        <v>55.275144825683263</v>
      </c>
      <c r="AA295" s="106">
        <v>55.202066411655238</v>
      </c>
      <c r="AB295" s="106">
        <v>55.102104832643462</v>
      </c>
      <c r="AC295" s="106">
        <v>54.828230440288351</v>
      </c>
      <c r="AD295" s="106">
        <v>54.805049358616571</v>
      </c>
      <c r="AE295" s="106">
        <v>54.645405905710462</v>
      </c>
      <c r="AF295" s="106">
        <v>54.585042213168435</v>
      </c>
      <c r="AG295" s="106">
        <v>54.441250171547956</v>
      </c>
      <c r="AH295" s="106">
        <v>54.395332923119192</v>
      </c>
      <c r="AI295" s="106">
        <v>54.258524038825243</v>
      </c>
      <c r="AJ295" s="106">
        <v>54.093441198925426</v>
      </c>
      <c r="AK295" s="106">
        <v>53.944937157066278</v>
      </c>
      <c r="AL295" s="106">
        <v>53.926080560708776</v>
      </c>
      <c r="AM295" s="106">
        <v>53.849480998367191</v>
      </c>
      <c r="AN295" s="106">
        <v>53.762325390369064</v>
      </c>
      <c r="AO295" s="106">
        <v>53.675743974392873</v>
      </c>
      <c r="AP295" s="106">
        <v>53.52962981017</v>
      </c>
      <c r="AQ295" s="106">
        <v>53.410506930343637</v>
      </c>
      <c r="AR295" s="106">
        <v>53.284641212414343</v>
      </c>
      <c r="AS295" s="106">
        <v>53.069555260255513</v>
      </c>
      <c r="AT295" s="106">
        <v>52.930762016238951</v>
      </c>
      <c r="AU295" s="106">
        <v>52.815405176316567</v>
      </c>
      <c r="AV295" s="106">
        <v>52.630920659371895</v>
      </c>
      <c r="AW295" s="106">
        <v>52.37293103429954</v>
      </c>
      <c r="AX295" s="106">
        <v>52.293643490307531</v>
      </c>
      <c r="AY295" s="106">
        <v>52.092847459933111</v>
      </c>
      <c r="AZ295" s="106">
        <v>51.962177871173083</v>
      </c>
    </row>
    <row r="296" spans="1:52" ht="12" customHeight="1" x14ac:dyDescent="0.45">
      <c r="A296" s="220" t="s">
        <v>174</v>
      </c>
      <c r="B296" s="227">
        <v>369.33137699954068</v>
      </c>
      <c r="C296" s="227">
        <v>354.74960008011152</v>
      </c>
      <c r="D296" s="227">
        <v>345.9716770773079</v>
      </c>
      <c r="E296" s="227">
        <v>338.67337733363701</v>
      </c>
      <c r="F296" s="227">
        <v>335.69496036090584</v>
      </c>
      <c r="G296" s="227">
        <v>328.33543379182919</v>
      </c>
      <c r="H296" s="227">
        <v>322.23702382532758</v>
      </c>
      <c r="I296" s="227">
        <v>317.44786114886961</v>
      </c>
      <c r="J296" s="227">
        <v>305.54285716940115</v>
      </c>
      <c r="K296" s="227">
        <v>294.46545887178144</v>
      </c>
      <c r="L296" s="227">
        <v>287.85938565670534</v>
      </c>
      <c r="M296" s="227">
        <v>282.99257027541273</v>
      </c>
      <c r="N296" s="227">
        <v>279.92516128373745</v>
      </c>
      <c r="O296" s="227">
        <v>273.58085388817381</v>
      </c>
      <c r="P296" s="227">
        <v>265.97343607131347</v>
      </c>
      <c r="Q296" s="227">
        <v>258.77465014249913</v>
      </c>
      <c r="R296" s="227">
        <v>257.89083573988535</v>
      </c>
      <c r="S296" s="227">
        <v>257.42549325889752</v>
      </c>
      <c r="T296" s="227">
        <v>255.65993461748036</v>
      </c>
      <c r="U296" s="227">
        <v>253.19611701336041</v>
      </c>
      <c r="V296" s="227">
        <v>252.41034515637782</v>
      </c>
      <c r="W296" s="227">
        <v>250.8723846984918</v>
      </c>
      <c r="X296" s="227">
        <v>249.02477421692734</v>
      </c>
      <c r="Y296" s="227">
        <v>246.64960846099268</v>
      </c>
      <c r="Z296" s="227">
        <v>246.04928255036415</v>
      </c>
      <c r="AA296" s="227">
        <v>244.62240299938264</v>
      </c>
      <c r="AB296" s="227">
        <v>244.11471240691745</v>
      </c>
      <c r="AC296" s="227">
        <v>243.25636420454796</v>
      </c>
      <c r="AD296" s="227">
        <v>241.92929101287316</v>
      </c>
      <c r="AE296" s="227">
        <v>240.05436730691801</v>
      </c>
      <c r="AF296" s="227">
        <v>239.49573988237532</v>
      </c>
      <c r="AG296" s="227">
        <v>238.49680431798171</v>
      </c>
      <c r="AH296" s="227">
        <v>237.46505349420855</v>
      </c>
      <c r="AI296" s="227">
        <v>236.0188699186686</v>
      </c>
      <c r="AJ296" s="227">
        <v>234.54638309272534</v>
      </c>
      <c r="AK296" s="227">
        <v>233.48834261053938</v>
      </c>
      <c r="AL296" s="227">
        <v>233.17461154084037</v>
      </c>
      <c r="AM296" s="227">
        <v>232.74133689507477</v>
      </c>
      <c r="AN296" s="227">
        <v>232.2843443396946</v>
      </c>
      <c r="AO296" s="227">
        <v>231.81621159834648</v>
      </c>
      <c r="AP296" s="227">
        <v>231.15122803841956</v>
      </c>
      <c r="AQ296" s="227">
        <v>229.56312321617452</v>
      </c>
      <c r="AR296" s="227">
        <v>227.73067933964961</v>
      </c>
      <c r="AS296" s="227">
        <v>225.79402034141543</v>
      </c>
      <c r="AT296" s="227">
        <v>225.06652436676424</v>
      </c>
      <c r="AU296" s="227">
        <v>224.03875246365737</v>
      </c>
      <c r="AV296" s="227">
        <v>223.2889000992358</v>
      </c>
      <c r="AW296" s="227">
        <v>222.5791445185601</v>
      </c>
      <c r="AX296" s="227">
        <v>221.00542949696614</v>
      </c>
      <c r="AY296" s="227">
        <v>219.31083001073515</v>
      </c>
      <c r="AZ296" s="227">
        <v>218.77622815825524</v>
      </c>
    </row>
    <row r="297" spans="1:52" ht="12" customHeight="1" x14ac:dyDescent="0.45">
      <c r="A297" s="69" t="s">
        <v>47</v>
      </c>
      <c r="B297" s="102">
        <v>4.0709248285976916</v>
      </c>
      <c r="C297" s="102">
        <v>3.9123184245032596</v>
      </c>
      <c r="D297" s="102">
        <v>3.8183425077230972</v>
      </c>
      <c r="E297" s="102">
        <v>3.7339906585881737</v>
      </c>
      <c r="F297" s="102">
        <v>3.6993868994405816</v>
      </c>
      <c r="G297" s="102">
        <v>3.6264669079261513</v>
      </c>
      <c r="H297" s="102">
        <v>3.5633646720056267</v>
      </c>
      <c r="I297" s="102">
        <v>3.5122791597743466</v>
      </c>
      <c r="J297" s="102">
        <v>3.3922065849301073</v>
      </c>
      <c r="K297" s="102">
        <v>3.2731358393042456</v>
      </c>
      <c r="L297" s="102">
        <v>3.2093682967440404</v>
      </c>
      <c r="M297" s="102">
        <v>3.1580739808237612</v>
      </c>
      <c r="N297" s="102">
        <v>3.1163429877043147</v>
      </c>
      <c r="O297" s="102">
        <v>3.0463299316626085</v>
      </c>
      <c r="P297" s="102">
        <v>2.9596252169634583</v>
      </c>
      <c r="Q297" s="102">
        <v>2.8815548691789141</v>
      </c>
      <c r="R297" s="102">
        <v>2.3406145790852664</v>
      </c>
      <c r="S297" s="102">
        <v>1.8801285472114391</v>
      </c>
      <c r="T297" s="102">
        <v>1.487169300130728</v>
      </c>
      <c r="U297" s="102">
        <v>1.1656599276504616</v>
      </c>
      <c r="V297" s="102">
        <v>1.9671154118241905</v>
      </c>
      <c r="W297" s="102">
        <v>1.7592492812501179</v>
      </c>
      <c r="X297" s="102">
        <v>1.4496731087511516</v>
      </c>
      <c r="Y297" s="102">
        <v>1.320969348163608</v>
      </c>
      <c r="Z297" s="102">
        <v>1.6824193867255606</v>
      </c>
      <c r="AA297" s="102">
        <v>1.3644678678011883</v>
      </c>
      <c r="AB297" s="102">
        <v>1.4436574481763695</v>
      </c>
      <c r="AC297" s="102">
        <v>1.2276937415764708</v>
      </c>
      <c r="AD297" s="102">
        <v>1.4290454306795133</v>
      </c>
      <c r="AE297" s="102">
        <v>1.4005472044809841</v>
      </c>
      <c r="AF297" s="102">
        <v>1.3841788862271656</v>
      </c>
      <c r="AG297" s="102">
        <v>1.4490289973104864</v>
      </c>
      <c r="AH297" s="102">
        <v>1.4861230597648118</v>
      </c>
      <c r="AI297" s="102">
        <v>1.5912261860245764</v>
      </c>
      <c r="AJ297" s="102">
        <v>1.7055887767697251</v>
      </c>
      <c r="AK297" s="102">
        <v>1.6978905849194192</v>
      </c>
      <c r="AL297" s="102">
        <v>1.6931765616693273</v>
      </c>
      <c r="AM297" s="102">
        <v>1.6789511851207919</v>
      </c>
      <c r="AN297" s="102">
        <v>1.6828160230396596</v>
      </c>
      <c r="AO297" s="102">
        <v>1.6800217447816552</v>
      </c>
      <c r="AP297" s="102">
        <v>1.6764124288408289</v>
      </c>
      <c r="AQ297" s="102">
        <v>1.6642347323477555</v>
      </c>
      <c r="AR297" s="102">
        <v>1.6603943851586032</v>
      </c>
      <c r="AS297" s="102">
        <v>1.6658052358267128</v>
      </c>
      <c r="AT297" s="102">
        <v>1.6662526645642015</v>
      </c>
      <c r="AU297" s="102">
        <v>1.6543310420675885</v>
      </c>
      <c r="AV297" s="102">
        <v>1.6481025385192234</v>
      </c>
      <c r="AW297" s="102">
        <v>1.6415520069059297</v>
      </c>
      <c r="AX297" s="102">
        <v>1.6460575456251916</v>
      </c>
      <c r="AY297" s="102">
        <v>1.635684327323994</v>
      </c>
      <c r="AZ297" s="102">
        <v>1.622927372665268</v>
      </c>
    </row>
    <row r="298" spans="1:52" ht="12" customHeight="1" x14ac:dyDescent="0.45">
      <c r="A298" s="77" t="s">
        <v>48</v>
      </c>
      <c r="B298" s="103">
        <v>11.398589520073537</v>
      </c>
      <c r="C298" s="103">
        <v>10.954491588609129</v>
      </c>
      <c r="D298" s="103">
        <v>10.691359021624672</v>
      </c>
      <c r="E298" s="103">
        <v>10.455173844046886</v>
      </c>
      <c r="F298" s="103">
        <v>10.358283318433632</v>
      </c>
      <c r="G298" s="103">
        <v>10.154107342193225</v>
      </c>
      <c r="H298" s="103">
        <v>9.9774210816157538</v>
      </c>
      <c r="I298" s="103">
        <v>9.8493411157242381</v>
      </c>
      <c r="J298" s="103">
        <v>9.4981784378043006</v>
      </c>
      <c r="K298" s="103">
        <v>9.1647803500518883</v>
      </c>
      <c r="L298" s="103">
        <v>8.9862312308833108</v>
      </c>
      <c r="M298" s="103">
        <v>8.8426071463065323</v>
      </c>
      <c r="N298" s="103">
        <v>8.7257603655720821</v>
      </c>
      <c r="O298" s="103">
        <v>8.5297238086553087</v>
      </c>
      <c r="P298" s="103">
        <v>8.2869506074976833</v>
      </c>
      <c r="Q298" s="103">
        <v>8.0683536337009603</v>
      </c>
      <c r="R298" s="103">
        <v>8.0660516380621079</v>
      </c>
      <c r="S298" s="103">
        <v>8.0689760579274115</v>
      </c>
      <c r="T298" s="103">
        <v>8.0448938926182176</v>
      </c>
      <c r="U298" s="103">
        <v>8.0027678504792181</v>
      </c>
      <c r="V298" s="103">
        <v>7.9609680563612519</v>
      </c>
      <c r="W298" s="103">
        <v>7.9139706880780158</v>
      </c>
      <c r="X298" s="103">
        <v>7.857149636810667</v>
      </c>
      <c r="Y298" s="103">
        <v>7.7847134409164092</v>
      </c>
      <c r="Z298" s="103">
        <v>7.7616629033854387</v>
      </c>
      <c r="AA298" s="103">
        <v>7.7244773423227748</v>
      </c>
      <c r="AB298" s="103">
        <v>7.6976041016899703</v>
      </c>
      <c r="AC298" s="103">
        <v>7.6698721643204877</v>
      </c>
      <c r="AD298" s="103">
        <v>7.5930077260477207</v>
      </c>
      <c r="AE298" s="103">
        <v>7.5047691021318403</v>
      </c>
      <c r="AF298" s="103">
        <v>7.4824589167155962</v>
      </c>
      <c r="AG298" s="103">
        <v>7.444647256284699</v>
      </c>
      <c r="AH298" s="103">
        <v>7.4061713652908194</v>
      </c>
      <c r="AI298" s="103">
        <v>7.3338722805138499</v>
      </c>
      <c r="AJ298" s="103">
        <v>7.2500859552772718</v>
      </c>
      <c r="AK298" s="103">
        <v>7.1927625452323962</v>
      </c>
      <c r="AL298" s="103">
        <v>7.1767038116903485</v>
      </c>
      <c r="AM298" s="103">
        <v>7.1586832102198912</v>
      </c>
      <c r="AN298" s="103">
        <v>7.1389140340255475</v>
      </c>
      <c r="AO298" s="103">
        <v>7.1145969589741105</v>
      </c>
      <c r="AP298" s="103">
        <v>7.0721716183071868</v>
      </c>
      <c r="AQ298" s="103">
        <v>6.9698198661549231</v>
      </c>
      <c r="AR298" s="103">
        <v>6.8539789009285128</v>
      </c>
      <c r="AS298" s="103">
        <v>6.7292730599074302</v>
      </c>
      <c r="AT298" s="103">
        <v>6.6882876797458604</v>
      </c>
      <c r="AU298" s="103">
        <v>6.6236717067612565</v>
      </c>
      <c r="AV298" s="103">
        <v>6.5750255026244968</v>
      </c>
      <c r="AW298" s="103">
        <v>6.5281289894522549</v>
      </c>
      <c r="AX298" s="103">
        <v>6.4214628923039134</v>
      </c>
      <c r="AY298" s="103">
        <v>6.3069292477704009</v>
      </c>
      <c r="AZ298" s="103">
        <v>6.2713505126624343</v>
      </c>
    </row>
    <row r="299" spans="1:52" ht="12" customHeight="1" x14ac:dyDescent="0.45">
      <c r="A299" s="77" t="s">
        <v>51</v>
      </c>
      <c r="B299" s="103">
        <v>25.914522663557612</v>
      </c>
      <c r="C299" s="103">
        <v>24.450525898271493</v>
      </c>
      <c r="D299" s="103">
        <v>23.723071103161598</v>
      </c>
      <c r="E299" s="103">
        <v>23.299904157709154</v>
      </c>
      <c r="F299" s="103">
        <v>23.196887064794133</v>
      </c>
      <c r="G299" s="103">
        <v>22.592149043257457</v>
      </c>
      <c r="H299" s="103">
        <v>22.25354356513698</v>
      </c>
      <c r="I299" s="103">
        <v>22.224983726743655</v>
      </c>
      <c r="J299" s="103">
        <v>21.529936248583791</v>
      </c>
      <c r="K299" s="103">
        <v>20.420876362090603</v>
      </c>
      <c r="L299" s="103">
        <v>20.100323748859232</v>
      </c>
      <c r="M299" s="103">
        <v>20.130612408973082</v>
      </c>
      <c r="N299" s="103">
        <v>19.93512011840367</v>
      </c>
      <c r="O299" s="103">
        <v>19.448712100955031</v>
      </c>
      <c r="P299" s="103">
        <v>18.915490235507313</v>
      </c>
      <c r="Q299" s="103">
        <v>18.375196626332126</v>
      </c>
      <c r="R299" s="103">
        <v>18.322319314711383</v>
      </c>
      <c r="S299" s="103">
        <v>18.303790369122353</v>
      </c>
      <c r="T299" s="103">
        <v>18.265901750489707</v>
      </c>
      <c r="U299" s="103">
        <v>18.209503516396342</v>
      </c>
      <c r="V299" s="103">
        <v>18.139841560872267</v>
      </c>
      <c r="W299" s="103">
        <v>18.010620416258252</v>
      </c>
      <c r="X299" s="103">
        <v>17.858220333740775</v>
      </c>
      <c r="Y299" s="103">
        <v>17.619275042483018</v>
      </c>
      <c r="Z299" s="103">
        <v>17.543374690574232</v>
      </c>
      <c r="AA299" s="103">
        <v>17.416322346857356</v>
      </c>
      <c r="AB299" s="103">
        <v>17.319627711132267</v>
      </c>
      <c r="AC299" s="103">
        <v>17.230732330859265</v>
      </c>
      <c r="AD299" s="103">
        <v>16.942775940099668</v>
      </c>
      <c r="AE299" s="103">
        <v>16.620646153893059</v>
      </c>
      <c r="AF299" s="103">
        <v>16.5525035366366</v>
      </c>
      <c r="AG299" s="103">
        <v>16.399508099786914</v>
      </c>
      <c r="AH299" s="103">
        <v>16.249375862235663</v>
      </c>
      <c r="AI299" s="103">
        <v>15.991214561326856</v>
      </c>
      <c r="AJ299" s="103">
        <v>15.67772405582614</v>
      </c>
      <c r="AK299" s="103">
        <v>15.472705949577641</v>
      </c>
      <c r="AL299" s="103">
        <v>15.430649190922592</v>
      </c>
      <c r="AM299" s="103">
        <v>15.374871468327107</v>
      </c>
      <c r="AN299" s="103">
        <v>15.308121270437214</v>
      </c>
      <c r="AO299" s="103">
        <v>15.234813241820813</v>
      </c>
      <c r="AP299" s="103">
        <v>15.109659039904674</v>
      </c>
      <c r="AQ299" s="103">
        <v>14.845689716730027</v>
      </c>
      <c r="AR299" s="103">
        <v>14.581716071465179</v>
      </c>
      <c r="AS299" s="103">
        <v>14.260568459089846</v>
      </c>
      <c r="AT299" s="103">
        <v>14.171730732450735</v>
      </c>
      <c r="AU299" s="103">
        <v>14.043015721813619</v>
      </c>
      <c r="AV299" s="103">
        <v>13.955943188682005</v>
      </c>
      <c r="AW299" s="103">
        <v>13.887694026769609</v>
      </c>
      <c r="AX299" s="103">
        <v>13.722445679648407</v>
      </c>
      <c r="AY299" s="103">
        <v>13.576313763048574</v>
      </c>
      <c r="AZ299" s="103">
        <v>13.536445527811326</v>
      </c>
    </row>
    <row r="300" spans="1:52" ht="12" customHeight="1" x14ac:dyDescent="0.45">
      <c r="A300" s="77" t="s">
        <v>52</v>
      </c>
      <c r="B300" s="103">
        <v>4.5764243926615817</v>
      </c>
      <c r="C300" s="103">
        <v>4.3186897367360313</v>
      </c>
      <c r="D300" s="103">
        <v>4.1931892822910308</v>
      </c>
      <c r="E300" s="103">
        <v>4.1181140174774269</v>
      </c>
      <c r="F300" s="103">
        <v>4.0997785907044175</v>
      </c>
      <c r="G300" s="103">
        <v>3.9976596410541809</v>
      </c>
      <c r="H300" s="103">
        <v>3.9364274304266527</v>
      </c>
      <c r="I300" s="103">
        <v>3.9450470587161122</v>
      </c>
      <c r="J300" s="103">
        <v>3.8091225539794662</v>
      </c>
      <c r="K300" s="103">
        <v>3.6263732722169006</v>
      </c>
      <c r="L300" s="103">
        <v>3.5672548043479102</v>
      </c>
      <c r="M300" s="103">
        <v>3.5577306674986566</v>
      </c>
      <c r="N300" s="103">
        <v>3.5284774795798661</v>
      </c>
      <c r="O300" s="103">
        <v>3.4469431835779076</v>
      </c>
      <c r="P300" s="103">
        <v>3.3505358743686724</v>
      </c>
      <c r="Q300" s="103">
        <v>3.2492711892947805</v>
      </c>
      <c r="R300" s="103">
        <v>3.2367194616353894</v>
      </c>
      <c r="S300" s="103">
        <v>3.2319243874790899</v>
      </c>
      <c r="T300" s="103">
        <v>3.2119074547582431</v>
      </c>
      <c r="U300" s="103">
        <v>3.1810465020175323</v>
      </c>
      <c r="V300" s="103">
        <v>3.1619484831450477</v>
      </c>
      <c r="W300" s="103">
        <v>3.1288950504447346</v>
      </c>
      <c r="X300" s="103">
        <v>3.0917778334147799</v>
      </c>
      <c r="Y300" s="103">
        <v>3.0289670202713621</v>
      </c>
      <c r="Z300" s="103">
        <v>2.9885258372370473</v>
      </c>
      <c r="AA300" s="103">
        <v>2.9493151592984788</v>
      </c>
      <c r="AB300" s="103">
        <v>2.9386691577069071</v>
      </c>
      <c r="AC300" s="103">
        <v>2.9230801262096922</v>
      </c>
      <c r="AD300" s="103">
        <v>2.8841125197385962</v>
      </c>
      <c r="AE300" s="103">
        <v>2.8434869167391708</v>
      </c>
      <c r="AF300" s="103">
        <v>2.8264526918754647</v>
      </c>
      <c r="AG300" s="103">
        <v>2.7872310378603378</v>
      </c>
      <c r="AH300" s="103">
        <v>2.7506092592412545</v>
      </c>
      <c r="AI300" s="103">
        <v>2.704107962423675</v>
      </c>
      <c r="AJ300" s="103">
        <v>2.6788417802708553</v>
      </c>
      <c r="AK300" s="103">
        <v>2.6585221038015323</v>
      </c>
      <c r="AL300" s="103">
        <v>2.6503018810881498</v>
      </c>
      <c r="AM300" s="103">
        <v>2.6427301186555456</v>
      </c>
      <c r="AN300" s="103">
        <v>2.6290280865070383</v>
      </c>
      <c r="AO300" s="103">
        <v>2.6161714209877793</v>
      </c>
      <c r="AP300" s="103">
        <v>2.6098520534011809</v>
      </c>
      <c r="AQ300" s="103">
        <v>2.5994246785057489</v>
      </c>
      <c r="AR300" s="103">
        <v>2.5888774509635648</v>
      </c>
      <c r="AS300" s="103">
        <v>2.5751094188674202</v>
      </c>
      <c r="AT300" s="103">
        <v>2.5668260829121312</v>
      </c>
      <c r="AU300" s="103">
        <v>2.5591444377185373</v>
      </c>
      <c r="AV300" s="103">
        <v>2.5553919935653475</v>
      </c>
      <c r="AW300" s="103">
        <v>2.5519887275802331</v>
      </c>
      <c r="AX300" s="103">
        <v>2.5448378261628171</v>
      </c>
      <c r="AY300" s="103">
        <v>2.5385309240601064</v>
      </c>
      <c r="AZ300" s="103">
        <v>2.5344895156859879</v>
      </c>
    </row>
    <row r="301" spans="1:52" ht="12" customHeight="1" x14ac:dyDescent="0.45">
      <c r="A301" s="79" t="s">
        <v>53</v>
      </c>
      <c r="B301" s="104">
        <v>36.989388747734182</v>
      </c>
      <c r="C301" s="104">
        <v>35.134569961681301</v>
      </c>
      <c r="D301" s="104">
        <v>34.158391879273232</v>
      </c>
      <c r="E301" s="104">
        <v>33.497976636988156</v>
      </c>
      <c r="F301" s="104">
        <v>33.280183059779041</v>
      </c>
      <c r="G301" s="104">
        <v>32.463858696762927</v>
      </c>
      <c r="H301" s="104">
        <v>31.961026298969223</v>
      </c>
      <c r="I301" s="104">
        <v>31.704942428532306</v>
      </c>
      <c r="J301" s="104">
        <v>30.763965853598492</v>
      </c>
      <c r="K301" s="104">
        <v>29.253020664741992</v>
      </c>
      <c r="L301" s="104">
        <v>28.785908565264034</v>
      </c>
      <c r="M301" s="104">
        <v>28.749209477680573</v>
      </c>
      <c r="N301" s="104">
        <v>28.413940770310351</v>
      </c>
      <c r="O301" s="104">
        <v>27.71452079832175</v>
      </c>
      <c r="P301" s="104">
        <v>26.976973348235838</v>
      </c>
      <c r="Q301" s="104">
        <v>26.268142110144868</v>
      </c>
      <c r="R301" s="104">
        <v>26.182782196650333</v>
      </c>
      <c r="S301" s="104">
        <v>26.144353061917258</v>
      </c>
      <c r="T301" s="104">
        <v>26.035202024232966</v>
      </c>
      <c r="U301" s="104">
        <v>25.86676025785966</v>
      </c>
      <c r="V301" s="104">
        <v>25.757058354719032</v>
      </c>
      <c r="W301" s="104">
        <v>25.544440584303711</v>
      </c>
      <c r="X301" s="104">
        <v>25.290200604761832</v>
      </c>
      <c r="Y301" s="104">
        <v>24.852081544301775</v>
      </c>
      <c r="Z301" s="104">
        <v>24.554949162068549</v>
      </c>
      <c r="AA301" s="104">
        <v>24.245127982610118</v>
      </c>
      <c r="AB301" s="104">
        <v>24.118767835070248</v>
      </c>
      <c r="AC301" s="104">
        <v>23.973152910614687</v>
      </c>
      <c r="AD301" s="104">
        <v>23.578540871707862</v>
      </c>
      <c r="AE301" s="104">
        <v>23.154490298854736</v>
      </c>
      <c r="AF301" s="104">
        <v>22.960578017968402</v>
      </c>
      <c r="AG301" s="104">
        <v>22.503192538833943</v>
      </c>
      <c r="AH301" s="104">
        <v>22.064013340604088</v>
      </c>
      <c r="AI301" s="104">
        <v>21.500799571645796</v>
      </c>
      <c r="AJ301" s="104">
        <v>21.197906038889119</v>
      </c>
      <c r="AK301" s="104">
        <v>20.950356904524185</v>
      </c>
      <c r="AL301" s="104">
        <v>20.850496329185152</v>
      </c>
      <c r="AM301" s="104">
        <v>20.765895633338836</v>
      </c>
      <c r="AN301" s="104">
        <v>20.601745917207818</v>
      </c>
      <c r="AO301" s="104">
        <v>20.45559263178869</v>
      </c>
      <c r="AP301" s="104">
        <v>20.384169925867081</v>
      </c>
      <c r="AQ301" s="104">
        <v>20.262957936618971</v>
      </c>
      <c r="AR301" s="104">
        <v>20.144277302235647</v>
      </c>
      <c r="AS301" s="104">
        <v>19.994603429838428</v>
      </c>
      <c r="AT301" s="104">
        <v>19.903361148731932</v>
      </c>
      <c r="AU301" s="104">
        <v>19.824744793777928</v>
      </c>
      <c r="AV301" s="104">
        <v>19.786265654463932</v>
      </c>
      <c r="AW301" s="104">
        <v>19.751864207295771</v>
      </c>
      <c r="AX301" s="104">
        <v>19.679771462475578</v>
      </c>
      <c r="AY301" s="104">
        <v>19.614532339488967</v>
      </c>
      <c r="AZ301" s="104">
        <v>19.573752089645303</v>
      </c>
    </row>
    <row r="302" spans="1:52" ht="12" customHeight="1" x14ac:dyDescent="0.45">
      <c r="A302" s="96" t="s">
        <v>194</v>
      </c>
      <c r="B302" s="105">
        <v>37.845027876761179</v>
      </c>
      <c r="C302" s="105">
        <v>37.261846978430626</v>
      </c>
      <c r="D302" s="105">
        <v>36.54193478935219</v>
      </c>
      <c r="E302" s="105">
        <v>35.564637221961924</v>
      </c>
      <c r="F302" s="105">
        <v>35.035003603175461</v>
      </c>
      <c r="G302" s="105">
        <v>34.43340808905694</v>
      </c>
      <c r="H302" s="105">
        <v>33.696491248776866</v>
      </c>
      <c r="I302" s="105">
        <v>32.412406459031132</v>
      </c>
      <c r="J302" s="105">
        <v>31.222748366587425</v>
      </c>
      <c r="K302" s="105">
        <v>30.343504979211691</v>
      </c>
      <c r="L302" s="105">
        <v>29.632002415956634</v>
      </c>
      <c r="M302" s="105">
        <v>28.860663910448849</v>
      </c>
      <c r="N302" s="105">
        <v>28.313057462250548</v>
      </c>
      <c r="O302" s="105">
        <v>27.617716246913648</v>
      </c>
      <c r="P302" s="105">
        <v>26.904642844312963</v>
      </c>
      <c r="Q302" s="105">
        <v>26.439529177246811</v>
      </c>
      <c r="R302" s="105">
        <v>26.435768333201981</v>
      </c>
      <c r="S302" s="105">
        <v>26.417494702418594</v>
      </c>
      <c r="T302" s="105">
        <v>26.230127432494864</v>
      </c>
      <c r="U302" s="105">
        <v>25.942170783894404</v>
      </c>
      <c r="V302" s="105">
        <v>25.754070433949206</v>
      </c>
      <c r="W302" s="105">
        <v>25.617600347060801</v>
      </c>
      <c r="X302" s="105">
        <v>25.464659199202412</v>
      </c>
      <c r="Y302" s="105">
        <v>25.269940978533523</v>
      </c>
      <c r="Z302" s="105">
        <v>25.182913837459015</v>
      </c>
      <c r="AA302" s="105">
        <v>25.093571787448848</v>
      </c>
      <c r="AB302" s="105">
        <v>25.054977434233809</v>
      </c>
      <c r="AC302" s="105">
        <v>25.015585175565832</v>
      </c>
      <c r="AD302" s="105">
        <v>24.954024778144738</v>
      </c>
      <c r="AE302" s="105">
        <v>24.858628080242923</v>
      </c>
      <c r="AF302" s="105">
        <v>24.829283413376309</v>
      </c>
      <c r="AG302" s="105">
        <v>24.791114525939165</v>
      </c>
      <c r="AH302" s="105">
        <v>24.751254860958166</v>
      </c>
      <c r="AI302" s="105">
        <v>24.70950824501428</v>
      </c>
      <c r="AJ302" s="105">
        <v>24.640284111836529</v>
      </c>
      <c r="AK302" s="105">
        <v>24.594799184618029</v>
      </c>
      <c r="AL302" s="105">
        <v>24.578550901690821</v>
      </c>
      <c r="AM302" s="105">
        <v>24.558390970246311</v>
      </c>
      <c r="AN302" s="105">
        <v>24.541351280377125</v>
      </c>
      <c r="AO302" s="105">
        <v>24.526640099185062</v>
      </c>
      <c r="AP302" s="105">
        <v>24.4984997837187</v>
      </c>
      <c r="AQ302" s="105">
        <v>24.427398161197736</v>
      </c>
      <c r="AR302" s="105">
        <v>24.327136849761779</v>
      </c>
      <c r="AS302" s="105">
        <v>24.232376647264541</v>
      </c>
      <c r="AT302" s="105">
        <v>24.188692468112393</v>
      </c>
      <c r="AU302" s="105">
        <v>24.127612614278735</v>
      </c>
      <c r="AV302" s="105">
        <v>24.078858929454547</v>
      </c>
      <c r="AW302" s="105">
        <v>24.030970233522254</v>
      </c>
      <c r="AX302" s="105">
        <v>23.936640603975128</v>
      </c>
      <c r="AY302" s="105">
        <v>23.826151097537075</v>
      </c>
      <c r="AZ302" s="105">
        <v>23.794915962944497</v>
      </c>
    </row>
    <row r="303" spans="1:52" ht="12" customHeight="1" x14ac:dyDescent="0.45">
      <c r="A303" s="96" t="s">
        <v>185</v>
      </c>
      <c r="B303" s="105">
        <v>85.817893247966808</v>
      </c>
      <c r="C303" s="105">
        <v>84.414099988602615</v>
      </c>
      <c r="D303" s="105">
        <v>82.9690890788102</v>
      </c>
      <c r="E303" s="105">
        <v>80.876597041608008</v>
      </c>
      <c r="F303" s="105">
        <v>79.465501295799839</v>
      </c>
      <c r="G303" s="105">
        <v>78.140267305177275</v>
      </c>
      <c r="H303" s="105">
        <v>76.456921174897104</v>
      </c>
      <c r="I303" s="105">
        <v>74.118825590428372</v>
      </c>
      <c r="J303" s="105">
        <v>71.057006672022652</v>
      </c>
      <c r="K303" s="105">
        <v>69.959108959500611</v>
      </c>
      <c r="L303" s="105">
        <v>68.06548713068247</v>
      </c>
      <c r="M303" s="105">
        <v>65.358387040870056</v>
      </c>
      <c r="N303" s="105">
        <v>64.387812760971627</v>
      </c>
      <c r="O303" s="105">
        <v>62.932700283031537</v>
      </c>
      <c r="P303" s="105">
        <v>61.054457138084437</v>
      </c>
      <c r="Q303" s="105">
        <v>59.563970968006608</v>
      </c>
      <c r="R303" s="105">
        <v>59.662885970114878</v>
      </c>
      <c r="S303" s="105">
        <v>59.753346134135178</v>
      </c>
      <c r="T303" s="105">
        <v>59.298901933101746</v>
      </c>
      <c r="U303" s="105">
        <v>58.585765385880947</v>
      </c>
      <c r="V303" s="105">
        <v>58.084789474346742</v>
      </c>
      <c r="W303" s="105">
        <v>57.765462797660149</v>
      </c>
      <c r="X303" s="105">
        <v>57.368630709520232</v>
      </c>
      <c r="Y303" s="105">
        <v>56.869456199743887</v>
      </c>
      <c r="Z303" s="105">
        <v>56.683664305788106</v>
      </c>
      <c r="AA303" s="105">
        <v>56.472800585409352</v>
      </c>
      <c r="AB303" s="105">
        <v>56.371692351060794</v>
      </c>
      <c r="AC303" s="105">
        <v>56.256675997010987</v>
      </c>
      <c r="AD303" s="105">
        <v>56.015934580470798</v>
      </c>
      <c r="AE303" s="105">
        <v>55.67403108008245</v>
      </c>
      <c r="AF303" s="105">
        <v>55.600176697045775</v>
      </c>
      <c r="AG303" s="105">
        <v>55.481568731277626</v>
      </c>
      <c r="AH303" s="105">
        <v>55.36085542629565</v>
      </c>
      <c r="AI303" s="105">
        <v>55.190522936955929</v>
      </c>
      <c r="AJ303" s="105">
        <v>54.918356158416977</v>
      </c>
      <c r="AK303" s="105">
        <v>54.780268658167536</v>
      </c>
      <c r="AL303" s="105">
        <v>54.749839480169875</v>
      </c>
      <c r="AM303" s="105">
        <v>54.688555128863769</v>
      </c>
      <c r="AN303" s="105">
        <v>54.63252460027217</v>
      </c>
      <c r="AO303" s="105">
        <v>54.562080350917363</v>
      </c>
      <c r="AP303" s="105">
        <v>54.424850018309471</v>
      </c>
      <c r="AQ303" s="105">
        <v>54.008961319814169</v>
      </c>
      <c r="AR303" s="105">
        <v>53.486222994432204</v>
      </c>
      <c r="AS303" s="105">
        <v>53.035550513976467</v>
      </c>
      <c r="AT303" s="105">
        <v>52.868612819305753</v>
      </c>
      <c r="AU303" s="105">
        <v>52.619123204728275</v>
      </c>
      <c r="AV303" s="105">
        <v>52.422738552108491</v>
      </c>
      <c r="AW303" s="105">
        <v>52.208604305237593</v>
      </c>
      <c r="AX303" s="105">
        <v>51.775723472722639</v>
      </c>
      <c r="AY303" s="105">
        <v>51.257273424578131</v>
      </c>
      <c r="AZ303" s="105">
        <v>51.113099180832371</v>
      </c>
    </row>
    <row r="304" spans="1:52" ht="12" customHeight="1" x14ac:dyDescent="0.45">
      <c r="A304" s="96" t="s">
        <v>188</v>
      </c>
      <c r="B304" s="105">
        <v>55.536381231840842</v>
      </c>
      <c r="C304" s="105">
        <v>53.391672148640495</v>
      </c>
      <c r="D304" s="105">
        <v>52.042666181296617</v>
      </c>
      <c r="E304" s="105">
        <v>50.860120493435119</v>
      </c>
      <c r="F304" s="105">
        <v>50.461998271185863</v>
      </c>
      <c r="G304" s="105">
        <v>49.42905098635525</v>
      </c>
      <c r="H304" s="105">
        <v>48.452830420576561</v>
      </c>
      <c r="I304" s="105">
        <v>47.639795714600098</v>
      </c>
      <c r="J304" s="105">
        <v>45.829642954767621</v>
      </c>
      <c r="K304" s="105">
        <v>44.17862921006283</v>
      </c>
      <c r="L304" s="105">
        <v>43.108787950098368</v>
      </c>
      <c r="M304" s="105">
        <v>42.331113099646522</v>
      </c>
      <c r="N304" s="105">
        <v>41.850295185341331</v>
      </c>
      <c r="O304" s="105">
        <v>40.946012208783195</v>
      </c>
      <c r="P304" s="105">
        <v>39.854393589331913</v>
      </c>
      <c r="Q304" s="105">
        <v>38.779200111182327</v>
      </c>
      <c r="R304" s="105">
        <v>38.711831345513374</v>
      </c>
      <c r="S304" s="105">
        <v>38.693011489207784</v>
      </c>
      <c r="T304" s="105">
        <v>38.474927061905078</v>
      </c>
      <c r="U304" s="105">
        <v>38.137955032757318</v>
      </c>
      <c r="V304" s="105">
        <v>37.878378369093106</v>
      </c>
      <c r="W304" s="105">
        <v>37.661360406670383</v>
      </c>
      <c r="X304" s="105">
        <v>37.394963388414801</v>
      </c>
      <c r="Y304" s="105">
        <v>37.046244521059705</v>
      </c>
      <c r="Z304" s="105">
        <v>36.909691631494169</v>
      </c>
      <c r="AA304" s="105">
        <v>36.744375456938293</v>
      </c>
      <c r="AB304" s="105">
        <v>36.646938695317104</v>
      </c>
      <c r="AC304" s="105">
        <v>36.542495378772571</v>
      </c>
      <c r="AD304" s="105">
        <v>36.287542286680079</v>
      </c>
      <c r="AE304" s="105">
        <v>35.982264778797109</v>
      </c>
      <c r="AF304" s="105">
        <v>35.902195812219794</v>
      </c>
      <c r="AG304" s="105">
        <v>35.785929690727272</v>
      </c>
      <c r="AH304" s="105">
        <v>35.648532983495734</v>
      </c>
      <c r="AI304" s="105">
        <v>35.410982755105785</v>
      </c>
      <c r="AJ304" s="105">
        <v>35.115801510228955</v>
      </c>
      <c r="AK304" s="105">
        <v>34.938348218916175</v>
      </c>
      <c r="AL304" s="105">
        <v>34.884099712377044</v>
      </c>
      <c r="AM304" s="105">
        <v>34.816630151570187</v>
      </c>
      <c r="AN304" s="105">
        <v>34.745984276860398</v>
      </c>
      <c r="AO304" s="105">
        <v>34.670382035385259</v>
      </c>
      <c r="AP304" s="105">
        <v>34.527138130129252</v>
      </c>
      <c r="AQ304" s="105">
        <v>34.153177910598963</v>
      </c>
      <c r="AR304" s="105">
        <v>33.72005806368189</v>
      </c>
      <c r="AS304" s="105">
        <v>33.248520404110295</v>
      </c>
      <c r="AT304" s="105">
        <v>33.08525963886418</v>
      </c>
      <c r="AU304" s="105">
        <v>32.835161121987944</v>
      </c>
      <c r="AV304" s="105">
        <v>32.639839013514603</v>
      </c>
      <c r="AW304" s="105">
        <v>32.454778396808095</v>
      </c>
      <c r="AX304" s="105">
        <v>32.037837647318462</v>
      </c>
      <c r="AY304" s="105">
        <v>31.58708031570109</v>
      </c>
      <c r="AZ304" s="105">
        <v>31.454384943551005</v>
      </c>
    </row>
    <row r="305" spans="1:52" ht="12" customHeight="1" x14ac:dyDescent="0.45">
      <c r="A305" s="98" t="s">
        <v>192</v>
      </c>
      <c r="B305" s="106">
        <v>107.18222449034724</v>
      </c>
      <c r="C305" s="106">
        <v>100.91138535463659</v>
      </c>
      <c r="D305" s="106">
        <v>97.833633233775203</v>
      </c>
      <c r="E305" s="106">
        <v>96.26686326182211</v>
      </c>
      <c r="F305" s="106">
        <v>96.097938257592872</v>
      </c>
      <c r="G305" s="106">
        <v>93.498465780045805</v>
      </c>
      <c r="H305" s="106">
        <v>91.938997932922874</v>
      </c>
      <c r="I305" s="106">
        <v>92.040239895319345</v>
      </c>
      <c r="J305" s="106">
        <v>88.440049497127291</v>
      </c>
      <c r="K305" s="106">
        <v>84.246029234600712</v>
      </c>
      <c r="L305" s="106">
        <v>82.404021513869409</v>
      </c>
      <c r="M305" s="106">
        <v>82.004172543164771</v>
      </c>
      <c r="N305" s="106">
        <v>81.654354153603691</v>
      </c>
      <c r="O305" s="106">
        <v>79.898195326272813</v>
      </c>
      <c r="P305" s="106">
        <v>77.670367217011176</v>
      </c>
      <c r="Q305" s="106">
        <v>75.149431457411737</v>
      </c>
      <c r="R305" s="106">
        <v>74.93186290091063</v>
      </c>
      <c r="S305" s="106">
        <v>74.932468509478397</v>
      </c>
      <c r="T305" s="106">
        <v>74.610903767748809</v>
      </c>
      <c r="U305" s="106">
        <v>74.104487756424518</v>
      </c>
      <c r="V305" s="106">
        <v>73.706175012066979</v>
      </c>
      <c r="W305" s="106">
        <v>73.47078512676562</v>
      </c>
      <c r="X305" s="106">
        <v>73.249499402310676</v>
      </c>
      <c r="Y305" s="106">
        <v>72.857960365519389</v>
      </c>
      <c r="Z305" s="106">
        <v>72.742080795632006</v>
      </c>
      <c r="AA305" s="106">
        <v>72.611944470696258</v>
      </c>
      <c r="AB305" s="106">
        <v>72.522777672529941</v>
      </c>
      <c r="AC305" s="106">
        <v>72.417076379617953</v>
      </c>
      <c r="AD305" s="106">
        <v>72.24430687930419</v>
      </c>
      <c r="AE305" s="106">
        <v>72.015503691695741</v>
      </c>
      <c r="AF305" s="106">
        <v>71.957911910310187</v>
      </c>
      <c r="AG305" s="106">
        <v>71.854583439961289</v>
      </c>
      <c r="AH305" s="106">
        <v>71.748117336322323</v>
      </c>
      <c r="AI305" s="106">
        <v>71.586635419657867</v>
      </c>
      <c r="AJ305" s="106">
        <v>71.361794705209775</v>
      </c>
      <c r="AK305" s="106">
        <v>71.202688460782483</v>
      </c>
      <c r="AL305" s="106">
        <v>71.160793672047078</v>
      </c>
      <c r="AM305" s="106">
        <v>71.056629028732303</v>
      </c>
      <c r="AN305" s="106">
        <v>71.003858850967603</v>
      </c>
      <c r="AO305" s="106">
        <v>70.955913114505776</v>
      </c>
      <c r="AP305" s="106">
        <v>70.848475039941206</v>
      </c>
      <c r="AQ305" s="106">
        <v>70.63145889420619</v>
      </c>
      <c r="AR305" s="106">
        <v>70.368017321022222</v>
      </c>
      <c r="AS305" s="106">
        <v>70.05221317253428</v>
      </c>
      <c r="AT305" s="106">
        <v>69.927501132077069</v>
      </c>
      <c r="AU305" s="106">
        <v>69.751947820523483</v>
      </c>
      <c r="AV305" s="106">
        <v>69.62673472630317</v>
      </c>
      <c r="AW305" s="106">
        <v>69.52356362498837</v>
      </c>
      <c r="AX305" s="106">
        <v>69.240652366734011</v>
      </c>
      <c r="AY305" s="106">
        <v>68.968334571226819</v>
      </c>
      <c r="AZ305" s="106">
        <v>68.87486305245703</v>
      </c>
    </row>
    <row r="306" spans="1:52" ht="12" customHeight="1" x14ac:dyDescent="0.45">
      <c r="A306" s="193"/>
      <c r="B306" s="193"/>
      <c r="C306" s="193"/>
      <c r="D306" s="193"/>
      <c r="E306" s="193"/>
      <c r="F306" s="193"/>
      <c r="G306" s="193"/>
      <c r="H306" s="193"/>
      <c r="I306" s="193"/>
      <c r="J306" s="193"/>
      <c r="K306" s="193"/>
      <c r="L306" s="193"/>
      <c r="M306" s="193"/>
      <c r="N306" s="193"/>
      <c r="O306" s="193"/>
      <c r="P306" s="193"/>
      <c r="Q306" s="193"/>
      <c r="R306" s="193"/>
      <c r="S306" s="193"/>
      <c r="T306" s="193"/>
      <c r="U306" s="193"/>
      <c r="V306" s="193"/>
      <c r="W306" s="193"/>
      <c r="X306" s="193"/>
      <c r="Y306" s="193"/>
      <c r="Z306" s="193"/>
      <c r="AA306" s="193"/>
      <c r="AB306" s="193"/>
      <c r="AC306" s="193"/>
      <c r="AD306" s="193"/>
      <c r="AE306" s="193"/>
      <c r="AF306" s="193"/>
      <c r="AG306" s="193"/>
      <c r="AH306" s="193"/>
      <c r="AI306" s="193"/>
      <c r="AJ306" s="193"/>
      <c r="AK306" s="193"/>
      <c r="AL306" s="193"/>
      <c r="AM306" s="193"/>
      <c r="AN306" s="193"/>
      <c r="AO306" s="193"/>
      <c r="AP306" s="193"/>
      <c r="AQ306" s="193"/>
      <c r="AR306" s="193"/>
      <c r="AS306" s="193"/>
      <c r="AT306" s="193"/>
      <c r="AU306" s="193"/>
      <c r="AV306" s="193"/>
      <c r="AW306" s="193"/>
      <c r="AX306" s="193"/>
      <c r="AY306" s="193"/>
      <c r="AZ306" s="193"/>
    </row>
    <row r="307" spans="1:52" ht="12" customHeight="1" x14ac:dyDescent="0.45">
      <c r="A307" s="135" t="s">
        <v>75</v>
      </c>
      <c r="B307" s="66"/>
      <c r="C307" s="66"/>
      <c r="D307" s="66"/>
      <c r="E307" s="66"/>
      <c r="F307" s="66"/>
      <c r="G307" s="66"/>
      <c r="H307" s="66"/>
      <c r="I307" s="66"/>
      <c r="J307" s="66"/>
      <c r="K307" s="66"/>
      <c r="L307" s="66"/>
      <c r="M307" s="66"/>
      <c r="N307" s="66"/>
      <c r="O307" s="66"/>
      <c r="P307" s="66"/>
      <c r="Q307" s="66"/>
      <c r="R307" s="66"/>
      <c r="S307" s="66"/>
      <c r="T307" s="66"/>
      <c r="U307" s="66"/>
      <c r="V307" s="66"/>
      <c r="W307" s="66"/>
      <c r="X307" s="66"/>
      <c r="Y307" s="66"/>
      <c r="Z307" s="66"/>
      <c r="AA307" s="66"/>
      <c r="AB307" s="66"/>
      <c r="AC307" s="66"/>
      <c r="AD307" s="66"/>
      <c r="AE307" s="66"/>
      <c r="AF307" s="66"/>
      <c r="AG307" s="66"/>
      <c r="AH307" s="66"/>
      <c r="AI307" s="66"/>
      <c r="AJ307" s="66"/>
      <c r="AK307" s="66"/>
      <c r="AL307" s="66"/>
      <c r="AM307" s="66"/>
      <c r="AN307" s="66"/>
      <c r="AO307" s="66"/>
      <c r="AP307" s="66"/>
      <c r="AQ307" s="66"/>
      <c r="AR307" s="66"/>
      <c r="AS307" s="66"/>
      <c r="AT307" s="66"/>
      <c r="AU307" s="66"/>
      <c r="AV307" s="66"/>
      <c r="AW307" s="66"/>
      <c r="AX307" s="66"/>
      <c r="AY307" s="66"/>
      <c r="AZ307" s="66"/>
    </row>
    <row r="308" spans="1:52" ht="12" customHeight="1" x14ac:dyDescent="0.45">
      <c r="A308" s="203" t="s">
        <v>178</v>
      </c>
      <c r="B308" s="204">
        <v>19131.241814355861</v>
      </c>
      <c r="C308" s="204">
        <v>19341.094252432409</v>
      </c>
      <c r="D308" s="204">
        <v>20122.885240619245</v>
      </c>
      <c r="E308" s="204">
        <v>21438.279630688376</v>
      </c>
      <c r="F308" s="204">
        <v>20475.8761659148</v>
      </c>
      <c r="G308" s="204">
        <v>20870.78626072298</v>
      </c>
      <c r="H308" s="204">
        <v>20542.303116033709</v>
      </c>
      <c r="I308" s="204">
        <v>21679.222299433681</v>
      </c>
      <c r="J308" s="204">
        <v>22506.72175029241</v>
      </c>
      <c r="K308" s="204">
        <v>19246.81261903487</v>
      </c>
      <c r="L308" s="204">
        <v>21292.423466764969</v>
      </c>
      <c r="M308" s="204">
        <v>22282.692358333803</v>
      </c>
      <c r="N308" s="204">
        <v>22047.278825223631</v>
      </c>
      <c r="O308" s="204">
        <v>22844.737449814224</v>
      </c>
      <c r="P308" s="204">
        <v>22082.65386023161</v>
      </c>
      <c r="Q308" s="204">
        <v>22455.803428011099</v>
      </c>
      <c r="R308" s="204">
        <v>22490.277410875839</v>
      </c>
      <c r="S308" s="204">
        <v>22883.859321202821</v>
      </c>
      <c r="T308" s="204">
        <v>22836.667726082342</v>
      </c>
      <c r="U308" s="204">
        <v>22857.595077036094</v>
      </c>
      <c r="V308" s="204">
        <v>23126.573739911597</v>
      </c>
      <c r="W308" s="204">
        <v>23333.439387649705</v>
      </c>
      <c r="X308" s="204">
        <v>23462.08288286678</v>
      </c>
      <c r="Y308" s="204">
        <v>23602.833489154778</v>
      </c>
      <c r="Z308" s="204">
        <v>23756.610748313062</v>
      </c>
      <c r="AA308" s="204">
        <v>23916.278265930618</v>
      </c>
      <c r="AB308" s="204">
        <v>24149.696695367129</v>
      </c>
      <c r="AC308" s="204">
        <v>24353.966932236675</v>
      </c>
      <c r="AD308" s="204">
        <v>24564.608398284538</v>
      </c>
      <c r="AE308" s="204">
        <v>24692.656079604258</v>
      </c>
      <c r="AF308" s="204">
        <v>24827.919643473822</v>
      </c>
      <c r="AG308" s="204">
        <v>25015.180990625358</v>
      </c>
      <c r="AH308" s="204">
        <v>25129.4599030317</v>
      </c>
      <c r="AI308" s="204">
        <v>25316.124951157966</v>
      </c>
      <c r="AJ308" s="204">
        <v>25419.13166359481</v>
      </c>
      <c r="AK308" s="204">
        <v>25556.053252386449</v>
      </c>
      <c r="AL308" s="204">
        <v>25721.756408984475</v>
      </c>
      <c r="AM308" s="204">
        <v>25853.474905605504</v>
      </c>
      <c r="AN308" s="204">
        <v>26029.864187974305</v>
      </c>
      <c r="AO308" s="204">
        <v>26202.36576051436</v>
      </c>
      <c r="AP308" s="204">
        <v>26391.184155487994</v>
      </c>
      <c r="AQ308" s="204">
        <v>26619.372208298515</v>
      </c>
      <c r="AR308" s="204">
        <v>26862.486847247248</v>
      </c>
      <c r="AS308" s="204">
        <v>27079.742562249685</v>
      </c>
      <c r="AT308" s="204">
        <v>27281.864709036287</v>
      </c>
      <c r="AU308" s="204">
        <v>27461.697966431115</v>
      </c>
      <c r="AV308" s="204">
        <v>27690.505824940181</v>
      </c>
      <c r="AW308" s="204">
        <v>27908.844867798205</v>
      </c>
      <c r="AX308" s="204">
        <v>28158.441858641792</v>
      </c>
      <c r="AY308" s="204">
        <v>28337.874009403524</v>
      </c>
      <c r="AZ308" s="204">
        <v>28544.000406153657</v>
      </c>
    </row>
    <row r="309" spans="1:52" ht="12" customHeight="1" x14ac:dyDescent="0.45">
      <c r="A309" s="205" t="s">
        <v>183</v>
      </c>
      <c r="B309" s="206">
        <v>19131.241814355861</v>
      </c>
      <c r="C309" s="206">
        <v>19341.094252432409</v>
      </c>
      <c r="D309" s="206">
        <v>20122.885240619245</v>
      </c>
      <c r="E309" s="206">
        <v>21438.279630688376</v>
      </c>
      <c r="F309" s="206">
        <v>20475.8761659148</v>
      </c>
      <c r="G309" s="206">
        <v>20870.78626072298</v>
      </c>
      <c r="H309" s="206">
        <v>20542.303116033709</v>
      </c>
      <c r="I309" s="206">
        <v>21679.222299433681</v>
      </c>
      <c r="J309" s="206">
        <v>22506.72175029241</v>
      </c>
      <c r="K309" s="206">
        <v>19246.81261903487</v>
      </c>
      <c r="L309" s="206">
        <v>21292.423466764969</v>
      </c>
      <c r="M309" s="206">
        <v>22282.692358333803</v>
      </c>
      <c r="N309" s="206">
        <v>22047.278825223631</v>
      </c>
      <c r="O309" s="206">
        <v>22844.737449814224</v>
      </c>
      <c r="P309" s="206">
        <v>22082.65386023161</v>
      </c>
      <c r="Q309" s="206">
        <v>22455.803428011099</v>
      </c>
      <c r="R309" s="206">
        <v>22490.277410875839</v>
      </c>
      <c r="S309" s="206">
        <v>22883.859321202821</v>
      </c>
      <c r="T309" s="206">
        <v>22836.667726082342</v>
      </c>
      <c r="U309" s="206">
        <v>22857.595077036094</v>
      </c>
      <c r="V309" s="206">
        <v>23126.573739911597</v>
      </c>
      <c r="W309" s="206">
        <v>23333.439387649705</v>
      </c>
      <c r="X309" s="206">
        <v>23462.08288286678</v>
      </c>
      <c r="Y309" s="206">
        <v>23602.833489154778</v>
      </c>
      <c r="Z309" s="206">
        <v>23756.610748313062</v>
      </c>
      <c r="AA309" s="206">
        <v>23916.278265930618</v>
      </c>
      <c r="AB309" s="206">
        <v>24149.696695367129</v>
      </c>
      <c r="AC309" s="206">
        <v>24353.966932236675</v>
      </c>
      <c r="AD309" s="206">
        <v>24564.608398284538</v>
      </c>
      <c r="AE309" s="206">
        <v>24692.656079604258</v>
      </c>
      <c r="AF309" s="206">
        <v>24827.919643473822</v>
      </c>
      <c r="AG309" s="206">
        <v>25015.180990625358</v>
      </c>
      <c r="AH309" s="206">
        <v>25129.4599030317</v>
      </c>
      <c r="AI309" s="206">
        <v>25316.124951157966</v>
      </c>
      <c r="AJ309" s="206">
        <v>25419.13166359481</v>
      </c>
      <c r="AK309" s="206">
        <v>25556.053252386449</v>
      </c>
      <c r="AL309" s="206">
        <v>25721.756408984475</v>
      </c>
      <c r="AM309" s="206">
        <v>25853.474905605504</v>
      </c>
      <c r="AN309" s="206">
        <v>26029.864187974305</v>
      </c>
      <c r="AO309" s="206">
        <v>26202.36576051436</v>
      </c>
      <c r="AP309" s="206">
        <v>26391.184155487994</v>
      </c>
      <c r="AQ309" s="206">
        <v>26619.372208298515</v>
      </c>
      <c r="AR309" s="206">
        <v>26862.486847247248</v>
      </c>
      <c r="AS309" s="206">
        <v>27079.742562249685</v>
      </c>
      <c r="AT309" s="206">
        <v>27281.864709036287</v>
      </c>
      <c r="AU309" s="206">
        <v>27461.697966431115</v>
      </c>
      <c r="AV309" s="206">
        <v>27690.505824940181</v>
      </c>
      <c r="AW309" s="206">
        <v>27908.844867798205</v>
      </c>
      <c r="AX309" s="206">
        <v>28158.441858641792</v>
      </c>
      <c r="AY309" s="206">
        <v>28337.874009403524</v>
      </c>
      <c r="AZ309" s="206">
        <v>28544.000406153657</v>
      </c>
    </row>
    <row r="310" spans="1:52" ht="12" customHeight="1" x14ac:dyDescent="0.45">
      <c r="A310" s="207" t="s">
        <v>47</v>
      </c>
      <c r="B310" s="70">
        <v>154.45660202174091</v>
      </c>
      <c r="C310" s="70">
        <v>156.42688956523958</v>
      </c>
      <c r="D310" s="70">
        <v>162.35137915181852</v>
      </c>
      <c r="E310" s="70">
        <v>173.44264931281896</v>
      </c>
      <c r="F310" s="70">
        <v>164.98187253453813</v>
      </c>
      <c r="G310" s="70">
        <v>167.9052558960843</v>
      </c>
      <c r="H310" s="70">
        <v>164.82763335924153</v>
      </c>
      <c r="I310" s="70">
        <v>174.17372137849304</v>
      </c>
      <c r="J310" s="70">
        <v>181.57911892062069</v>
      </c>
      <c r="K310" s="70">
        <v>156.37378660058818</v>
      </c>
      <c r="L310" s="70">
        <v>173.27644436162512</v>
      </c>
      <c r="M310" s="70">
        <v>179.91673747643688</v>
      </c>
      <c r="N310" s="70">
        <v>178.21367380762354</v>
      </c>
      <c r="O310" s="70">
        <v>183.58217664137155</v>
      </c>
      <c r="P310" s="70">
        <v>178.20904779394442</v>
      </c>
      <c r="Q310" s="70">
        <v>181.30180735488489</v>
      </c>
      <c r="R310" s="70">
        <v>148.89147491360683</v>
      </c>
      <c r="S310" s="70">
        <v>125.16462527770604</v>
      </c>
      <c r="T310" s="70">
        <v>106.26515376928874</v>
      </c>
      <c r="U310" s="70">
        <v>92.343722438532538</v>
      </c>
      <c r="V310" s="70">
        <v>145.97167076909986</v>
      </c>
      <c r="W310" s="70">
        <v>135.66377133801728</v>
      </c>
      <c r="X310" s="70">
        <v>118.12036424957533</v>
      </c>
      <c r="Y310" s="70">
        <v>117.00028892183484</v>
      </c>
      <c r="Z310" s="70">
        <v>150.3370933418496</v>
      </c>
      <c r="AA310" s="70">
        <v>134.14770304645518</v>
      </c>
      <c r="AB310" s="70">
        <v>146.3773203548441</v>
      </c>
      <c r="AC310" s="70">
        <v>149.44353334981272</v>
      </c>
      <c r="AD310" s="70">
        <v>164.61112460174451</v>
      </c>
      <c r="AE310" s="70">
        <v>159.94146053157021</v>
      </c>
      <c r="AF310" s="70">
        <v>176.67356785834093</v>
      </c>
      <c r="AG310" s="70">
        <v>186.06402992056215</v>
      </c>
      <c r="AH310" s="70">
        <v>197.54598561662922</v>
      </c>
      <c r="AI310" s="70">
        <v>211.80595544912651</v>
      </c>
      <c r="AJ310" s="70">
        <v>218.33755827486033</v>
      </c>
      <c r="AK310" s="70">
        <v>219.44823958227724</v>
      </c>
      <c r="AL310" s="70">
        <v>220.77982501412558</v>
      </c>
      <c r="AM310" s="70">
        <v>222.07206836807194</v>
      </c>
      <c r="AN310" s="70">
        <v>223.55381516574519</v>
      </c>
      <c r="AO310" s="70">
        <v>224.8977643206218</v>
      </c>
      <c r="AP310" s="70">
        <v>226.34634028798769</v>
      </c>
      <c r="AQ310" s="70">
        <v>227.85225827973241</v>
      </c>
      <c r="AR310" s="70">
        <v>229.65107837910216</v>
      </c>
      <c r="AS310" s="70">
        <v>231.12607880676151</v>
      </c>
      <c r="AT310" s="70">
        <v>232.77600520264389</v>
      </c>
      <c r="AU310" s="70">
        <v>234.05986632295441</v>
      </c>
      <c r="AV310" s="70">
        <v>235.76740901283378</v>
      </c>
      <c r="AW310" s="70">
        <v>237.37879295188625</v>
      </c>
      <c r="AX310" s="70">
        <v>238.97763410791552</v>
      </c>
      <c r="AY310" s="70">
        <v>240.49844040817956</v>
      </c>
      <c r="AZ310" s="70">
        <v>241.96863602057854</v>
      </c>
    </row>
    <row r="311" spans="1:52" ht="12" customHeight="1" x14ac:dyDescent="0.45">
      <c r="A311" s="209" t="s">
        <v>48</v>
      </c>
      <c r="B311" s="78">
        <v>697.77695175360145</v>
      </c>
      <c r="C311" s="78">
        <v>707.96827813394123</v>
      </c>
      <c r="D311" s="78">
        <v>736.16761280646051</v>
      </c>
      <c r="E311" s="78">
        <v>782.8871143467951</v>
      </c>
      <c r="F311" s="78">
        <v>741.82950758545667</v>
      </c>
      <c r="G311" s="78">
        <v>754.49011292802766</v>
      </c>
      <c r="H311" s="78">
        <v>741.6050764299913</v>
      </c>
      <c r="I311" s="78">
        <v>783.87290297453035</v>
      </c>
      <c r="J311" s="78">
        <v>813.46222710120503</v>
      </c>
      <c r="K311" s="78">
        <v>712.45172246271557</v>
      </c>
      <c r="L311" s="78">
        <v>789.03699369583535</v>
      </c>
      <c r="M311" s="78">
        <v>816.60397952056428</v>
      </c>
      <c r="N311" s="78">
        <v>808.56454587572512</v>
      </c>
      <c r="O311" s="78">
        <v>831.73130745142169</v>
      </c>
      <c r="P311" s="78">
        <v>806.99712282902397</v>
      </c>
      <c r="Q311" s="78">
        <v>823.16090298478935</v>
      </c>
      <c r="R311" s="78">
        <v>826.66023224306718</v>
      </c>
      <c r="S311" s="78">
        <v>845.94414302459757</v>
      </c>
      <c r="T311" s="78">
        <v>859.12577704097691</v>
      </c>
      <c r="U311" s="78">
        <v>871.29142886699765</v>
      </c>
      <c r="V311" s="78">
        <v>882.81493609212066</v>
      </c>
      <c r="W311" s="78">
        <v>893.30029970616147</v>
      </c>
      <c r="X311" s="78">
        <v>904.84598310531112</v>
      </c>
      <c r="Y311" s="78">
        <v>913.59071563971463</v>
      </c>
      <c r="Z311" s="78">
        <v>920.25904018621122</v>
      </c>
      <c r="AA311" s="78">
        <v>928.02189106394974</v>
      </c>
      <c r="AB311" s="78">
        <v>936.48573746455395</v>
      </c>
      <c r="AC311" s="78">
        <v>944.95510914402769</v>
      </c>
      <c r="AD311" s="78">
        <v>952.70164908955144</v>
      </c>
      <c r="AE311" s="78">
        <v>959.5423619420643</v>
      </c>
      <c r="AF311" s="78">
        <v>965.14488813390165</v>
      </c>
      <c r="AG311" s="78">
        <v>972.02135158434953</v>
      </c>
      <c r="AH311" s="78">
        <v>978.0023620791012</v>
      </c>
      <c r="AI311" s="78">
        <v>984.14891449081222</v>
      </c>
      <c r="AJ311" s="78">
        <v>989.17727914669251</v>
      </c>
      <c r="AK311" s="78">
        <v>994.2287299201854</v>
      </c>
      <c r="AL311" s="78">
        <v>1000.324363532547</v>
      </c>
      <c r="AM311" s="78">
        <v>1006.2740637934021</v>
      </c>
      <c r="AN311" s="78">
        <v>1012.9975391477614</v>
      </c>
      <c r="AO311" s="78">
        <v>1019.0344749253185</v>
      </c>
      <c r="AP311" s="78">
        <v>1025.620466141884</v>
      </c>
      <c r="AQ311" s="78">
        <v>1032.3610430137819</v>
      </c>
      <c r="AR311" s="78">
        <v>1040.4342475761935</v>
      </c>
      <c r="AS311" s="78">
        <v>1047.0794620455572</v>
      </c>
      <c r="AT311" s="78">
        <v>1054.5704655233687</v>
      </c>
      <c r="AU311" s="78">
        <v>1060.3074046618772</v>
      </c>
      <c r="AV311" s="78">
        <v>1067.9924769069273</v>
      </c>
      <c r="AW311" s="78">
        <v>1075.260066249348</v>
      </c>
      <c r="AX311" s="78">
        <v>1082.5592809716429</v>
      </c>
      <c r="AY311" s="78">
        <v>1089.2792061482407</v>
      </c>
      <c r="AZ311" s="78">
        <v>1095.8291834696818</v>
      </c>
    </row>
    <row r="312" spans="1:52" ht="12" customHeight="1" x14ac:dyDescent="0.45">
      <c r="A312" s="209" t="s">
        <v>51</v>
      </c>
      <c r="B312" s="78">
        <v>191.82270113054895</v>
      </c>
      <c r="C312" s="78">
        <v>190.52071137382043</v>
      </c>
      <c r="D312" s="78">
        <v>201.99751589308062</v>
      </c>
      <c r="E312" s="78">
        <v>213.88445540688974</v>
      </c>
      <c r="F312" s="78">
        <v>206.09648837671503</v>
      </c>
      <c r="G312" s="78">
        <v>211.06665001773163</v>
      </c>
      <c r="H312" s="78">
        <v>209.79328695070643</v>
      </c>
      <c r="I312" s="78">
        <v>224.89697079814067</v>
      </c>
      <c r="J312" s="78">
        <v>235.69684029003224</v>
      </c>
      <c r="K312" s="78">
        <v>200.6082542331649</v>
      </c>
      <c r="L312" s="78">
        <v>224.78026654328607</v>
      </c>
      <c r="M312" s="78">
        <v>229.09487699124716</v>
      </c>
      <c r="N312" s="78">
        <v>230.84325913632236</v>
      </c>
      <c r="O312" s="78">
        <v>239.81161887415612</v>
      </c>
      <c r="P312" s="78">
        <v>232.23955741345492</v>
      </c>
      <c r="Q312" s="78">
        <v>240.84579182838024</v>
      </c>
      <c r="R312" s="78">
        <v>242.83395976355629</v>
      </c>
      <c r="S312" s="78">
        <v>247.04663431004622</v>
      </c>
      <c r="T312" s="78">
        <v>250.59965169836386</v>
      </c>
      <c r="U312" s="78">
        <v>254.15666025600316</v>
      </c>
      <c r="V312" s="78">
        <v>257.59263496526358</v>
      </c>
      <c r="W312" s="78">
        <v>260.27304587890086</v>
      </c>
      <c r="X312" s="78">
        <v>263.22879872874876</v>
      </c>
      <c r="Y312" s="78">
        <v>265.37643631439693</v>
      </c>
      <c r="Z312" s="78">
        <v>267.00916807708307</v>
      </c>
      <c r="AA312" s="78">
        <v>268.97839484793622</v>
      </c>
      <c r="AB312" s="78">
        <v>271.30344601920331</v>
      </c>
      <c r="AC312" s="78">
        <v>273.66307156214077</v>
      </c>
      <c r="AD312" s="78">
        <v>275.871673194332</v>
      </c>
      <c r="AE312" s="78">
        <v>277.82332525933816</v>
      </c>
      <c r="AF312" s="78">
        <v>279.42177682899091</v>
      </c>
      <c r="AG312" s="78">
        <v>281.52485700289117</v>
      </c>
      <c r="AH312" s="78">
        <v>283.27383155925804</v>
      </c>
      <c r="AI312" s="78">
        <v>285.23761541911546</v>
      </c>
      <c r="AJ312" s="78">
        <v>286.84285501952814</v>
      </c>
      <c r="AK312" s="78">
        <v>288.47841081776562</v>
      </c>
      <c r="AL312" s="78">
        <v>290.41748333136206</v>
      </c>
      <c r="AM312" s="78">
        <v>292.28368762200137</v>
      </c>
      <c r="AN312" s="78">
        <v>294.43873241193364</v>
      </c>
      <c r="AO312" s="78">
        <v>296.39332600308126</v>
      </c>
      <c r="AP312" s="78">
        <v>298.52619154990316</v>
      </c>
      <c r="AQ312" s="78">
        <v>300.74556400990338</v>
      </c>
      <c r="AR312" s="78">
        <v>303.346667074339</v>
      </c>
      <c r="AS312" s="78">
        <v>305.52514528161083</v>
      </c>
      <c r="AT312" s="78">
        <v>308.0260568659441</v>
      </c>
      <c r="AU312" s="78">
        <v>309.95817603160521</v>
      </c>
      <c r="AV312" s="78">
        <v>312.62734103162455</v>
      </c>
      <c r="AW312" s="78">
        <v>315.12594043381534</v>
      </c>
      <c r="AX312" s="78">
        <v>317.68979499446721</v>
      </c>
      <c r="AY312" s="78">
        <v>320.02491694487912</v>
      </c>
      <c r="AZ312" s="78">
        <v>322.22282333977387</v>
      </c>
    </row>
    <row r="313" spans="1:52" ht="12" customHeight="1" x14ac:dyDescent="0.45">
      <c r="A313" s="209" t="s">
        <v>52</v>
      </c>
      <c r="B313" s="78">
        <v>232.23840147725568</v>
      </c>
      <c r="C313" s="78">
        <v>236.10916447343357</v>
      </c>
      <c r="D313" s="78">
        <v>244.70014094701824</v>
      </c>
      <c r="E313" s="78">
        <v>261.36996995929718</v>
      </c>
      <c r="F313" s="78">
        <v>248.55944405183573</v>
      </c>
      <c r="G313" s="78">
        <v>252.8844520265765</v>
      </c>
      <c r="H313" s="78">
        <v>246.03486919180591</v>
      </c>
      <c r="I313" s="78">
        <v>259.47741347011737</v>
      </c>
      <c r="J313" s="78">
        <v>270.05034725524911</v>
      </c>
      <c r="K313" s="78">
        <v>233.644835199646</v>
      </c>
      <c r="L313" s="78">
        <v>261.33385428854365</v>
      </c>
      <c r="M313" s="78">
        <v>269.68796805585822</v>
      </c>
      <c r="N313" s="78">
        <v>267.93248019961277</v>
      </c>
      <c r="O313" s="78">
        <v>275.40960154455234</v>
      </c>
      <c r="P313" s="78">
        <v>267.7872958969192</v>
      </c>
      <c r="Q313" s="78">
        <v>273.59987583969206</v>
      </c>
      <c r="R313" s="78">
        <v>274.7085015225112</v>
      </c>
      <c r="S313" s="78">
        <v>281.03299490912968</v>
      </c>
      <c r="T313" s="78">
        <v>285.75023036811359</v>
      </c>
      <c r="U313" s="78">
        <v>290.12018931155103</v>
      </c>
      <c r="V313" s="78">
        <v>294.23186141191053</v>
      </c>
      <c r="W313" s="78">
        <v>297.90671279767963</v>
      </c>
      <c r="X313" s="78">
        <v>301.95638913336279</v>
      </c>
      <c r="Y313" s="78">
        <v>304.88395541031946</v>
      </c>
      <c r="Z313" s="78">
        <v>307.21454972196915</v>
      </c>
      <c r="AA313" s="78">
        <v>309.99089293705191</v>
      </c>
      <c r="AB313" s="78">
        <v>313.6087442981223</v>
      </c>
      <c r="AC313" s="78">
        <v>316.46442391020935</v>
      </c>
      <c r="AD313" s="78">
        <v>319.12856972448515</v>
      </c>
      <c r="AE313" s="78">
        <v>321.47683971498668</v>
      </c>
      <c r="AF313" s="78">
        <v>323.38893187452379</v>
      </c>
      <c r="AG313" s="78">
        <v>325.7207114106497</v>
      </c>
      <c r="AH313" s="78">
        <v>327.70444810135893</v>
      </c>
      <c r="AI313" s="78">
        <v>329.77809854835749</v>
      </c>
      <c r="AJ313" s="78">
        <v>331.41043584091267</v>
      </c>
      <c r="AK313" s="78">
        <v>332.99271494633712</v>
      </c>
      <c r="AL313" s="78">
        <v>335.02921647247865</v>
      </c>
      <c r="AM313" s="78">
        <v>336.97451642782522</v>
      </c>
      <c r="AN313" s="78">
        <v>339.19825502877023</v>
      </c>
      <c r="AO313" s="78">
        <v>341.2102186273878</v>
      </c>
      <c r="AP313" s="78">
        <v>343.35968339844078</v>
      </c>
      <c r="AQ313" s="78">
        <v>345.6181978864966</v>
      </c>
      <c r="AR313" s="78">
        <v>348.33328768167524</v>
      </c>
      <c r="AS313" s="78">
        <v>350.48212816547357</v>
      </c>
      <c r="AT313" s="78">
        <v>352.93273056207414</v>
      </c>
      <c r="AU313" s="78">
        <v>354.82002114187407</v>
      </c>
      <c r="AV313" s="78">
        <v>357.35906826075126</v>
      </c>
      <c r="AW313" s="78">
        <v>359.70042903705479</v>
      </c>
      <c r="AX313" s="78">
        <v>362.10591598954568</v>
      </c>
      <c r="AY313" s="78">
        <v>364.33548019402053</v>
      </c>
      <c r="AZ313" s="78">
        <v>366.49012843926556</v>
      </c>
    </row>
    <row r="314" spans="1:52" ht="12" customHeight="1" x14ac:dyDescent="0.45">
      <c r="A314" s="210" t="s">
        <v>53</v>
      </c>
      <c r="B314" s="80">
        <v>1008.9177310825478</v>
      </c>
      <c r="C314" s="80">
        <v>1005.2612925022502</v>
      </c>
      <c r="D314" s="80">
        <v>1061.9332624258161</v>
      </c>
      <c r="E314" s="80">
        <v>1119.0055112220255</v>
      </c>
      <c r="F314" s="80">
        <v>1082.3955206057474</v>
      </c>
      <c r="G314" s="80">
        <v>1109.3755343432604</v>
      </c>
      <c r="H314" s="80">
        <v>1105.1446000285603</v>
      </c>
      <c r="I314" s="80">
        <v>1190.3917600603277</v>
      </c>
      <c r="J314" s="80">
        <v>1252.5312990989823</v>
      </c>
      <c r="K314" s="80">
        <v>1058.4363875653846</v>
      </c>
      <c r="L314" s="80">
        <v>1188.1574572804357</v>
      </c>
      <c r="M314" s="80">
        <v>1209.2794001454931</v>
      </c>
      <c r="N314" s="80">
        <v>1217.4976205238277</v>
      </c>
      <c r="O314" s="80">
        <v>1270.9047397920694</v>
      </c>
      <c r="P314" s="80">
        <v>1229.816097891885</v>
      </c>
      <c r="Q314" s="80">
        <v>1282.8447150257437</v>
      </c>
      <c r="R314" s="80">
        <v>1290.9543123785543</v>
      </c>
      <c r="S314" s="80">
        <v>1311.1836272406267</v>
      </c>
      <c r="T314" s="80">
        <v>1329.0137027712219</v>
      </c>
      <c r="U314" s="80">
        <v>1346.870417654432</v>
      </c>
      <c r="V314" s="80">
        <v>1364.4356976378522</v>
      </c>
      <c r="W314" s="80">
        <v>1378.1409729981806</v>
      </c>
      <c r="X314" s="80">
        <v>1393.3203809268148</v>
      </c>
      <c r="Y314" s="80">
        <v>1404.1644917994256</v>
      </c>
      <c r="Z314" s="80">
        <v>1412.4259935114533</v>
      </c>
      <c r="AA314" s="80">
        <v>1422.8550706179487</v>
      </c>
      <c r="AB314" s="80">
        <v>1437.002581000143</v>
      </c>
      <c r="AC314" s="80">
        <v>1449.5086849399186</v>
      </c>
      <c r="AD314" s="80">
        <v>1461.3249431484155</v>
      </c>
      <c r="AE314" s="80">
        <v>1471.8265575132561</v>
      </c>
      <c r="AF314" s="80">
        <v>1480.3839571971118</v>
      </c>
      <c r="AG314" s="80">
        <v>1491.6885400522588</v>
      </c>
      <c r="AH314" s="80">
        <v>1501.1173154121154</v>
      </c>
      <c r="AI314" s="80">
        <v>1511.7461245844697</v>
      </c>
      <c r="AJ314" s="80">
        <v>1520.4586819182737</v>
      </c>
      <c r="AK314" s="80">
        <v>1529.1610594532392</v>
      </c>
      <c r="AL314" s="80">
        <v>1539.724843498492</v>
      </c>
      <c r="AM314" s="80">
        <v>1549.8940894180234</v>
      </c>
      <c r="AN314" s="80">
        <v>1561.6660074774018</v>
      </c>
      <c r="AO314" s="80">
        <v>1572.283878698953</v>
      </c>
      <c r="AP314" s="80">
        <v>1583.8703601855043</v>
      </c>
      <c r="AQ314" s="80">
        <v>1595.9468649641797</v>
      </c>
      <c r="AR314" s="80">
        <v>1610.0420572945625</v>
      </c>
      <c r="AS314" s="80">
        <v>1621.8725889380346</v>
      </c>
      <c r="AT314" s="80">
        <v>1635.4934255937892</v>
      </c>
      <c r="AU314" s="80">
        <v>1645.976241290668</v>
      </c>
      <c r="AV314" s="80">
        <v>1660.6917601755326</v>
      </c>
      <c r="AW314" s="80">
        <v>1674.3583866682688</v>
      </c>
      <c r="AX314" s="80">
        <v>1688.4581728824708</v>
      </c>
      <c r="AY314" s="80">
        <v>1701.2970139907325</v>
      </c>
      <c r="AZ314" s="80">
        <v>1713.2593701557159</v>
      </c>
    </row>
    <row r="315" spans="1:52" ht="12" customHeight="1" x14ac:dyDescent="0.45">
      <c r="A315" s="223" t="s">
        <v>184</v>
      </c>
      <c r="B315" s="107">
        <v>12395.57635006819</v>
      </c>
      <c r="C315" s="107">
        <v>12505.441663048214</v>
      </c>
      <c r="D315" s="107">
        <v>13078.528839065457</v>
      </c>
      <c r="E315" s="107">
        <v>13957.375929475944</v>
      </c>
      <c r="F315" s="107">
        <v>13283.922016000886</v>
      </c>
      <c r="G315" s="107">
        <v>13465.227778549926</v>
      </c>
      <c r="H315" s="107">
        <v>13242.694971164108</v>
      </c>
      <c r="I315" s="107">
        <v>14031.821997165212</v>
      </c>
      <c r="J315" s="107">
        <v>14448.984652533396</v>
      </c>
      <c r="K315" s="107">
        <v>12435.293185348417</v>
      </c>
      <c r="L315" s="107">
        <v>13552.937028354188</v>
      </c>
      <c r="M315" s="107">
        <v>14290.267282717063</v>
      </c>
      <c r="N315" s="107">
        <v>14197.659839857761</v>
      </c>
      <c r="O315" s="107">
        <v>14807.974103047731</v>
      </c>
      <c r="P315" s="107">
        <v>14224.967660289487</v>
      </c>
      <c r="Q315" s="107">
        <v>14424.613538844949</v>
      </c>
      <c r="R315" s="107">
        <v>14475.073310210832</v>
      </c>
      <c r="S315" s="107">
        <v>14731.502185477162</v>
      </c>
      <c r="T315" s="107">
        <v>14625.954659670744</v>
      </c>
      <c r="U315" s="107">
        <v>14589.143783468136</v>
      </c>
      <c r="V315" s="107">
        <v>14711.02359227912</v>
      </c>
      <c r="W315" s="107">
        <v>14842.859304696492</v>
      </c>
      <c r="X315" s="107">
        <v>14907.652294283174</v>
      </c>
      <c r="Y315" s="107">
        <v>14987.709456671575</v>
      </c>
      <c r="Z315" s="107">
        <v>15057.850565064553</v>
      </c>
      <c r="AA315" s="107">
        <v>15168.619135688645</v>
      </c>
      <c r="AB315" s="107">
        <v>15309.175416783894</v>
      </c>
      <c r="AC315" s="107">
        <v>15433.752402014446</v>
      </c>
      <c r="AD315" s="107">
        <v>15556.414571451733</v>
      </c>
      <c r="AE315" s="107">
        <v>15630.302772308272</v>
      </c>
      <c r="AF315" s="107">
        <v>15698.797147432326</v>
      </c>
      <c r="AG315" s="107">
        <v>15810.105178266642</v>
      </c>
      <c r="AH315" s="107">
        <v>15863.757641293641</v>
      </c>
      <c r="AI315" s="107">
        <v>15976.008403114311</v>
      </c>
      <c r="AJ315" s="107">
        <v>16029.218267224824</v>
      </c>
      <c r="AK315" s="107">
        <v>16114.586382070422</v>
      </c>
      <c r="AL315" s="107">
        <v>16217.973591678387</v>
      </c>
      <c r="AM315" s="107">
        <v>16295.559252967354</v>
      </c>
      <c r="AN315" s="107">
        <v>16405.410462826418</v>
      </c>
      <c r="AO315" s="107">
        <v>16515.689488388445</v>
      </c>
      <c r="AP315" s="107">
        <v>16637.062571893144</v>
      </c>
      <c r="AQ315" s="107">
        <v>16790.686897851036</v>
      </c>
      <c r="AR315" s="107">
        <v>16950.465768477865</v>
      </c>
      <c r="AS315" s="107">
        <v>17099.097216242219</v>
      </c>
      <c r="AT315" s="107">
        <v>17227.498324952718</v>
      </c>
      <c r="AU315" s="107">
        <v>17344.329408913854</v>
      </c>
      <c r="AV315" s="107">
        <v>17494.216481166379</v>
      </c>
      <c r="AW315" s="107">
        <v>17644.642259104909</v>
      </c>
      <c r="AX315" s="107">
        <v>17815.026736712505</v>
      </c>
      <c r="AY315" s="107">
        <v>17929.820735379166</v>
      </c>
      <c r="AZ315" s="107">
        <v>18070.835349787703</v>
      </c>
    </row>
    <row r="316" spans="1:52" ht="12" customHeight="1" x14ac:dyDescent="0.45">
      <c r="A316" s="223" t="s">
        <v>185</v>
      </c>
      <c r="B316" s="107">
        <v>2418.7981792362002</v>
      </c>
      <c r="C316" s="107">
        <v>2484.2874708397721</v>
      </c>
      <c r="D316" s="107">
        <v>2505.6138677509816</v>
      </c>
      <c r="E316" s="107">
        <v>2680.3179317922841</v>
      </c>
      <c r="F316" s="107">
        <v>2592.6309391752279</v>
      </c>
      <c r="G316" s="107">
        <v>2692.4821988113317</v>
      </c>
      <c r="H316" s="107">
        <v>2621.9924642360743</v>
      </c>
      <c r="I316" s="107">
        <v>2703.6812184413152</v>
      </c>
      <c r="J316" s="107">
        <v>2874.1403112813082</v>
      </c>
      <c r="K316" s="107">
        <v>2401.2334183411122</v>
      </c>
      <c r="L316" s="107">
        <v>2811.1414523683206</v>
      </c>
      <c r="M316" s="107">
        <v>2905.7121210102537</v>
      </c>
      <c r="N316" s="107">
        <v>2790.5671545204686</v>
      </c>
      <c r="O316" s="107">
        <v>2798.8542722055527</v>
      </c>
      <c r="P316" s="107">
        <v>2789.4862023172614</v>
      </c>
      <c r="Q316" s="107">
        <v>2818.8633927267642</v>
      </c>
      <c r="R316" s="107">
        <v>2810.0667846749329</v>
      </c>
      <c r="S316" s="107">
        <v>2872.9420605859364</v>
      </c>
      <c r="T316" s="107">
        <v>2891.4154414286177</v>
      </c>
      <c r="U316" s="107">
        <v>2904.0069191749944</v>
      </c>
      <c r="V316" s="107">
        <v>2931.8531638156337</v>
      </c>
      <c r="W316" s="107">
        <v>2960.7273110414299</v>
      </c>
      <c r="X316" s="107">
        <v>2984.5863641647252</v>
      </c>
      <c r="Y316" s="107">
        <v>3003.6105450882619</v>
      </c>
      <c r="Z316" s="107">
        <v>3019.4235767599089</v>
      </c>
      <c r="AA316" s="107">
        <v>3041.6310776375458</v>
      </c>
      <c r="AB316" s="107">
        <v>3069.8221325062173</v>
      </c>
      <c r="AC316" s="107">
        <v>3097.3745411244545</v>
      </c>
      <c r="AD316" s="107">
        <v>3123.1834144993841</v>
      </c>
      <c r="AE316" s="107">
        <v>3142.049456728193</v>
      </c>
      <c r="AF316" s="107">
        <v>3159.1580282256555</v>
      </c>
      <c r="AG316" s="107">
        <v>3182.2613087696714</v>
      </c>
      <c r="AH316" s="107">
        <v>3196.9953005689649</v>
      </c>
      <c r="AI316" s="107">
        <v>3217.4100102757043</v>
      </c>
      <c r="AJ316" s="107">
        <v>3229.9125244399743</v>
      </c>
      <c r="AK316" s="107">
        <v>3247.5489984145343</v>
      </c>
      <c r="AL316" s="107">
        <v>3268.4637427148682</v>
      </c>
      <c r="AM316" s="107">
        <v>3285.0046840500263</v>
      </c>
      <c r="AN316" s="107">
        <v>3306.7116413962276</v>
      </c>
      <c r="AO316" s="107">
        <v>3327.5231092257304</v>
      </c>
      <c r="AP316" s="107">
        <v>3350.0339122769456</v>
      </c>
      <c r="AQ316" s="107">
        <v>3376.5108522994956</v>
      </c>
      <c r="AR316" s="107">
        <v>3404.5583781993132</v>
      </c>
      <c r="AS316" s="107">
        <v>3427.1843533605911</v>
      </c>
      <c r="AT316" s="107">
        <v>3450.018345959621</v>
      </c>
      <c r="AU316" s="107">
        <v>3472.0387147361157</v>
      </c>
      <c r="AV316" s="107">
        <v>3496.580328897825</v>
      </c>
      <c r="AW316" s="107">
        <v>3514.3137970254875</v>
      </c>
      <c r="AX316" s="107">
        <v>3539.7913376121028</v>
      </c>
      <c r="AY316" s="107">
        <v>3557.7251803033328</v>
      </c>
      <c r="AZ316" s="107">
        <v>3576.7207654765284</v>
      </c>
    </row>
    <row r="317" spans="1:52" ht="12" customHeight="1" x14ac:dyDescent="0.45">
      <c r="A317" s="223" t="s">
        <v>188</v>
      </c>
      <c r="B317" s="107">
        <v>1254.2846337069102</v>
      </c>
      <c r="C317" s="107">
        <v>1263.5156978644145</v>
      </c>
      <c r="D317" s="107">
        <v>1319.6848435226141</v>
      </c>
      <c r="E317" s="107">
        <v>1396.5137367040354</v>
      </c>
      <c r="F317" s="107">
        <v>1353.0926278009499</v>
      </c>
      <c r="G317" s="107">
        <v>1388.5709133475041</v>
      </c>
      <c r="H317" s="107">
        <v>1376.8476213571207</v>
      </c>
      <c r="I317" s="107">
        <v>1435.7140364253119</v>
      </c>
      <c r="J317" s="107">
        <v>1511.5294509493101</v>
      </c>
      <c r="K317" s="107">
        <v>1267.7767880181418</v>
      </c>
      <c r="L317" s="107">
        <v>1423.2199116878326</v>
      </c>
      <c r="M317" s="107">
        <v>1488.7725003033731</v>
      </c>
      <c r="N317" s="107">
        <v>1467.637471438321</v>
      </c>
      <c r="O317" s="107">
        <v>1498.525394351796</v>
      </c>
      <c r="P317" s="107">
        <v>1451.6123127046451</v>
      </c>
      <c r="Q317" s="107">
        <v>1473.8864800857525</v>
      </c>
      <c r="R317" s="107">
        <v>1480.5238422904313</v>
      </c>
      <c r="S317" s="107">
        <v>1508.6420510175642</v>
      </c>
      <c r="T317" s="107">
        <v>1514.7277129376869</v>
      </c>
      <c r="U317" s="107">
        <v>1522.0701067844109</v>
      </c>
      <c r="V317" s="107">
        <v>1537.0842879592101</v>
      </c>
      <c r="W317" s="107">
        <v>1551.4918700371361</v>
      </c>
      <c r="X317" s="107">
        <v>1562.7405208852008</v>
      </c>
      <c r="Y317" s="107">
        <v>1571.8067162986915</v>
      </c>
      <c r="Z317" s="107">
        <v>1579.9680235718026</v>
      </c>
      <c r="AA317" s="107">
        <v>1591.0768249422663</v>
      </c>
      <c r="AB317" s="107">
        <v>1605.1954177433727</v>
      </c>
      <c r="AC317" s="107">
        <v>1618.4752376557672</v>
      </c>
      <c r="AD317" s="107">
        <v>1631.7409264299172</v>
      </c>
      <c r="AE317" s="107">
        <v>1641.6044757704385</v>
      </c>
      <c r="AF317" s="107">
        <v>1649.9586850225012</v>
      </c>
      <c r="AG317" s="107">
        <v>1662.1614269322667</v>
      </c>
      <c r="AH317" s="107">
        <v>1669.8479428362637</v>
      </c>
      <c r="AI317" s="107">
        <v>1680.9043770827084</v>
      </c>
      <c r="AJ317" s="107">
        <v>1687.9625305113996</v>
      </c>
      <c r="AK317" s="107">
        <v>1697.0312343752041</v>
      </c>
      <c r="AL317" s="107">
        <v>1708.5196544307239</v>
      </c>
      <c r="AM317" s="107">
        <v>1717.5481799787842</v>
      </c>
      <c r="AN317" s="107">
        <v>1729.3845025366263</v>
      </c>
      <c r="AO317" s="107">
        <v>1740.8887125217261</v>
      </c>
      <c r="AP317" s="107">
        <v>1753.4857283972151</v>
      </c>
      <c r="AQ317" s="107">
        <v>1768.0372603331841</v>
      </c>
      <c r="AR317" s="107">
        <v>1783.8721903793455</v>
      </c>
      <c r="AS317" s="107">
        <v>1797.2315069640676</v>
      </c>
      <c r="AT317" s="107">
        <v>1810.8236379661751</v>
      </c>
      <c r="AU317" s="107">
        <v>1823.0097410073881</v>
      </c>
      <c r="AV317" s="107">
        <v>1837.9753364977591</v>
      </c>
      <c r="AW317" s="107">
        <v>1851.4364630902091</v>
      </c>
      <c r="AX317" s="107">
        <v>1867.4942234314294</v>
      </c>
      <c r="AY317" s="107">
        <v>1879.416187394846</v>
      </c>
      <c r="AZ317" s="107">
        <v>1892.6638324961577</v>
      </c>
    </row>
    <row r="318" spans="1:52" ht="12" customHeight="1" x14ac:dyDescent="0.45">
      <c r="A318" s="224" t="s">
        <v>192</v>
      </c>
      <c r="B318" s="108">
        <v>777.37026387886669</v>
      </c>
      <c r="C318" s="108">
        <v>791.5630846313253</v>
      </c>
      <c r="D318" s="108">
        <v>811.90777905599862</v>
      </c>
      <c r="E318" s="108">
        <v>853.48233246828545</v>
      </c>
      <c r="F318" s="108">
        <v>802.36774978344215</v>
      </c>
      <c r="G318" s="108">
        <v>828.7833648025354</v>
      </c>
      <c r="H318" s="108">
        <v>833.3625933161004</v>
      </c>
      <c r="I318" s="108">
        <v>875.19227872023282</v>
      </c>
      <c r="J318" s="108">
        <v>918.74750286230369</v>
      </c>
      <c r="K318" s="108">
        <v>780.9942412656992</v>
      </c>
      <c r="L318" s="108">
        <v>868.54005818490384</v>
      </c>
      <c r="M318" s="108">
        <v>893.35749211351424</v>
      </c>
      <c r="N318" s="108">
        <v>888.36277986397079</v>
      </c>
      <c r="O318" s="108">
        <v>937.9442359055721</v>
      </c>
      <c r="P318" s="108">
        <v>901.5385630949894</v>
      </c>
      <c r="Q318" s="108">
        <v>936.68692332014484</v>
      </c>
      <c r="R318" s="108">
        <v>940.56499287834458</v>
      </c>
      <c r="S318" s="108">
        <v>960.40099936005026</v>
      </c>
      <c r="T318" s="108">
        <v>973.81539639733217</v>
      </c>
      <c r="U318" s="108">
        <v>987.59184908104055</v>
      </c>
      <c r="V318" s="108">
        <v>1001.5658949813876</v>
      </c>
      <c r="W318" s="108">
        <v>1013.0760991557127</v>
      </c>
      <c r="X318" s="108">
        <v>1025.6317873898656</v>
      </c>
      <c r="Y318" s="108">
        <v>1034.6908830105592</v>
      </c>
      <c r="Z318" s="108">
        <v>1042.1227380782311</v>
      </c>
      <c r="AA318" s="108">
        <v>1050.9572751488204</v>
      </c>
      <c r="AB318" s="108">
        <v>1060.7258991967753</v>
      </c>
      <c r="AC318" s="108">
        <v>1070.3299285359042</v>
      </c>
      <c r="AD318" s="108">
        <v>1079.6315261449761</v>
      </c>
      <c r="AE318" s="108">
        <v>1088.0888298361344</v>
      </c>
      <c r="AF318" s="108">
        <v>1094.9926609004738</v>
      </c>
      <c r="AG318" s="108">
        <v>1103.6335866860695</v>
      </c>
      <c r="AH318" s="108">
        <v>1111.2150755643711</v>
      </c>
      <c r="AI318" s="108">
        <v>1119.0854521933622</v>
      </c>
      <c r="AJ318" s="108">
        <v>1125.8115312183468</v>
      </c>
      <c r="AK318" s="108">
        <v>1132.5774828064821</v>
      </c>
      <c r="AL318" s="108">
        <v>1140.523688311491</v>
      </c>
      <c r="AM318" s="108">
        <v>1147.8643629800185</v>
      </c>
      <c r="AN318" s="108">
        <v>1156.5032319834165</v>
      </c>
      <c r="AO318" s="108">
        <v>1164.4447878030962</v>
      </c>
      <c r="AP318" s="108">
        <v>1172.8789013569678</v>
      </c>
      <c r="AQ318" s="108">
        <v>1181.6132696607062</v>
      </c>
      <c r="AR318" s="108">
        <v>1191.7831721848574</v>
      </c>
      <c r="AS318" s="108">
        <v>1200.1440824453705</v>
      </c>
      <c r="AT318" s="108">
        <v>1209.7257164099508</v>
      </c>
      <c r="AU318" s="108">
        <v>1217.1983923247799</v>
      </c>
      <c r="AV318" s="108">
        <v>1227.2956229905494</v>
      </c>
      <c r="AW318" s="108">
        <v>1236.6287332372251</v>
      </c>
      <c r="AX318" s="108">
        <v>1246.3387619397106</v>
      </c>
      <c r="AY318" s="108">
        <v>1255.4768486401281</v>
      </c>
      <c r="AZ318" s="108">
        <v>1264.0103169682513</v>
      </c>
    </row>
    <row r="319" spans="1:52" ht="12" customHeight="1" x14ac:dyDescent="0.45">
      <c r="A319" s="225" t="s">
        <v>193</v>
      </c>
      <c r="B319" s="230">
        <v>0</v>
      </c>
      <c r="C319" s="230">
        <v>0</v>
      </c>
      <c r="D319" s="230">
        <v>0</v>
      </c>
      <c r="E319" s="230">
        <v>0</v>
      </c>
      <c r="F319" s="230">
        <v>0</v>
      </c>
      <c r="G319" s="230">
        <v>0</v>
      </c>
      <c r="H319" s="230">
        <v>0</v>
      </c>
      <c r="I319" s="230">
        <v>0</v>
      </c>
      <c r="J319" s="230">
        <v>0</v>
      </c>
      <c r="K319" s="230">
        <v>0</v>
      </c>
      <c r="L319" s="230">
        <v>0</v>
      </c>
      <c r="M319" s="230">
        <v>0</v>
      </c>
      <c r="N319" s="230">
        <v>0</v>
      </c>
      <c r="O319" s="230">
        <v>0</v>
      </c>
      <c r="P319" s="230">
        <v>0</v>
      </c>
      <c r="Q319" s="230">
        <v>0</v>
      </c>
      <c r="R319" s="230">
        <v>0</v>
      </c>
      <c r="S319" s="230">
        <v>0</v>
      </c>
      <c r="T319" s="230">
        <v>0</v>
      </c>
      <c r="U319" s="230">
        <v>0</v>
      </c>
      <c r="V319" s="230">
        <v>0</v>
      </c>
      <c r="W319" s="230">
        <v>0</v>
      </c>
      <c r="X319" s="230">
        <v>0</v>
      </c>
      <c r="Y319" s="230">
        <v>0</v>
      </c>
      <c r="Z319" s="230">
        <v>0</v>
      </c>
      <c r="AA319" s="230">
        <v>0</v>
      </c>
      <c r="AB319" s="230">
        <v>0</v>
      </c>
      <c r="AC319" s="230">
        <v>0</v>
      </c>
      <c r="AD319" s="230">
        <v>0</v>
      </c>
      <c r="AE319" s="230">
        <v>0</v>
      </c>
      <c r="AF319" s="230">
        <v>0</v>
      </c>
      <c r="AG319" s="230">
        <v>0</v>
      </c>
      <c r="AH319" s="230">
        <v>0</v>
      </c>
      <c r="AI319" s="230">
        <v>0</v>
      </c>
      <c r="AJ319" s="230">
        <v>0</v>
      </c>
      <c r="AK319" s="230">
        <v>0</v>
      </c>
      <c r="AL319" s="230">
        <v>0</v>
      </c>
      <c r="AM319" s="230">
        <v>0</v>
      </c>
      <c r="AN319" s="230">
        <v>0</v>
      </c>
      <c r="AO319" s="230">
        <v>0</v>
      </c>
      <c r="AP319" s="230">
        <v>0</v>
      </c>
      <c r="AQ319" s="230">
        <v>0</v>
      </c>
      <c r="AR319" s="230">
        <v>0</v>
      </c>
      <c r="AS319" s="230">
        <v>0</v>
      </c>
      <c r="AT319" s="230">
        <v>0</v>
      </c>
      <c r="AU319" s="230">
        <v>0</v>
      </c>
      <c r="AV319" s="230">
        <v>0</v>
      </c>
      <c r="AW319" s="230">
        <v>0</v>
      </c>
      <c r="AX319" s="230">
        <v>0</v>
      </c>
      <c r="AY319" s="230">
        <v>0</v>
      </c>
      <c r="AZ319" s="230">
        <v>0</v>
      </c>
    </row>
    <row r="320" spans="1:52" ht="12" customHeight="1" x14ac:dyDescent="0.45">
      <c r="A320" s="203" t="s">
        <v>173</v>
      </c>
      <c r="B320" s="204">
        <v>7388.5107325281588</v>
      </c>
      <c r="C320" s="204">
        <v>7269.0894772631846</v>
      </c>
      <c r="D320" s="204">
        <v>6945.1355067117747</v>
      </c>
      <c r="E320" s="204">
        <v>7142.0377827261773</v>
      </c>
      <c r="F320" s="204">
        <v>6921.711944750924</v>
      </c>
      <c r="G320" s="204">
        <v>7025.7602309255544</v>
      </c>
      <c r="H320" s="204">
        <v>6656.1511561436882</v>
      </c>
      <c r="I320" s="204">
        <v>6830.7436706676835</v>
      </c>
      <c r="J320" s="204">
        <v>6034.5489942293625</v>
      </c>
      <c r="K320" s="204">
        <v>6280.8142070828644</v>
      </c>
      <c r="L320" s="204">
        <v>6170.6328945764863</v>
      </c>
      <c r="M320" s="204">
        <v>5967.7958968950425</v>
      </c>
      <c r="N320" s="204">
        <v>5991.5390992535013</v>
      </c>
      <c r="O320" s="204">
        <v>5702.3127037417498</v>
      </c>
      <c r="P320" s="204">
        <v>5874.763558374616</v>
      </c>
      <c r="Q320" s="204">
        <v>5573.1181620518673</v>
      </c>
      <c r="R320" s="204">
        <v>5536.6772044458721</v>
      </c>
      <c r="S320" s="204">
        <v>5619.9996945936437</v>
      </c>
      <c r="T320" s="204">
        <v>5648.5799830585102</v>
      </c>
      <c r="U320" s="204">
        <v>5633.5813475288087</v>
      </c>
      <c r="V320" s="204">
        <v>5668.886940270525</v>
      </c>
      <c r="W320" s="204">
        <v>5707.6026151974083</v>
      </c>
      <c r="X320" s="204">
        <v>5737.0853012977914</v>
      </c>
      <c r="Y320" s="204">
        <v>5742.9123811472291</v>
      </c>
      <c r="Z320" s="204">
        <v>5757.7179062093619</v>
      </c>
      <c r="AA320" s="204">
        <v>5791.3772115557676</v>
      </c>
      <c r="AB320" s="204">
        <v>5853.166040297303</v>
      </c>
      <c r="AC320" s="204">
        <v>5905.8085546869679</v>
      </c>
      <c r="AD320" s="204">
        <v>5970.9732369292915</v>
      </c>
      <c r="AE320" s="204">
        <v>6024.4192826287172</v>
      </c>
      <c r="AF320" s="204">
        <v>6073.991507851043</v>
      </c>
      <c r="AG320" s="204">
        <v>6124.4304647659983</v>
      </c>
      <c r="AH320" s="204">
        <v>6178.1626318380959</v>
      </c>
      <c r="AI320" s="204">
        <v>6235.9473106549849</v>
      </c>
      <c r="AJ320" s="204">
        <v>6274.9061859493004</v>
      </c>
      <c r="AK320" s="204">
        <v>6325.0357441786409</v>
      </c>
      <c r="AL320" s="204">
        <v>6385.6516581092974</v>
      </c>
      <c r="AM320" s="204">
        <v>6440.3197843278267</v>
      </c>
      <c r="AN320" s="204">
        <v>6504.415315750477</v>
      </c>
      <c r="AO320" s="204">
        <v>6567.8018488587077</v>
      </c>
      <c r="AP320" s="204">
        <v>6637.0861698726894</v>
      </c>
      <c r="AQ320" s="204">
        <v>6716.3029411008165</v>
      </c>
      <c r="AR320" s="204">
        <v>6799.3248789488725</v>
      </c>
      <c r="AS320" s="204">
        <v>6872.4981262490619</v>
      </c>
      <c r="AT320" s="204">
        <v>6945.8087922671248</v>
      </c>
      <c r="AU320" s="204">
        <v>7020.9904626317048</v>
      </c>
      <c r="AV320" s="204">
        <v>7108.0698871918012</v>
      </c>
      <c r="AW320" s="204">
        <v>7193.8471562804889</v>
      </c>
      <c r="AX320" s="204">
        <v>7270.1054150157652</v>
      </c>
      <c r="AY320" s="204">
        <v>7356.450644044553</v>
      </c>
      <c r="AZ320" s="204">
        <v>7442.7185251149667</v>
      </c>
    </row>
    <row r="321" spans="1:52" ht="12" customHeight="1" x14ac:dyDescent="0.45">
      <c r="A321" s="69" t="s">
        <v>47</v>
      </c>
      <c r="B321" s="70">
        <v>65.280734293367729</v>
      </c>
      <c r="C321" s="70">
        <v>64.424983462938627</v>
      </c>
      <c r="D321" s="70">
        <v>61.750652880308984</v>
      </c>
      <c r="E321" s="70">
        <v>63.845053951004736</v>
      </c>
      <c r="F321" s="70">
        <v>61.444329411492717</v>
      </c>
      <c r="G321" s="70">
        <v>62.241132203822467</v>
      </c>
      <c r="H321" s="70">
        <v>58.646523508061875</v>
      </c>
      <c r="I321" s="70">
        <v>60.096037168552286</v>
      </c>
      <c r="J321" s="70">
        <v>52.83535241813339</v>
      </c>
      <c r="K321" s="70">
        <v>55.062331695461069</v>
      </c>
      <c r="L321" s="70">
        <v>53.720640726658772</v>
      </c>
      <c r="M321" s="70">
        <v>52.3174613143402</v>
      </c>
      <c r="N321" s="70">
        <v>51.797296601772018</v>
      </c>
      <c r="O321" s="70">
        <v>50.011578677534025</v>
      </c>
      <c r="P321" s="70">
        <v>51.527097434354488</v>
      </c>
      <c r="Q321" s="70">
        <v>48.647496704058035</v>
      </c>
      <c r="R321" s="70">
        <v>39.718330984400076</v>
      </c>
      <c r="S321" s="70">
        <v>32.828704275418602</v>
      </c>
      <c r="T321" s="70">
        <v>27.476752680421711</v>
      </c>
      <c r="U321" s="70">
        <v>23.655757778179517</v>
      </c>
      <c r="V321" s="70">
        <v>37.710083211424902</v>
      </c>
      <c r="W321" s="70">
        <v>34.737109794924486</v>
      </c>
      <c r="X321" s="70">
        <v>29.662558082636444</v>
      </c>
      <c r="Y321" s="70">
        <v>28.015864947485234</v>
      </c>
      <c r="Z321" s="70">
        <v>36.954345201569467</v>
      </c>
      <c r="AA321" s="70">
        <v>32.2776243999228</v>
      </c>
      <c r="AB321" s="70">
        <v>35.978250203993376</v>
      </c>
      <c r="AC321" s="70">
        <v>36.905403627719309</v>
      </c>
      <c r="AD321" s="70">
        <v>39.834640763499635</v>
      </c>
      <c r="AE321" s="70">
        <v>42.033950583920564</v>
      </c>
      <c r="AF321" s="70">
        <v>43.643373239261237</v>
      </c>
      <c r="AG321" s="70">
        <v>47.390990883107385</v>
      </c>
      <c r="AH321" s="70">
        <v>49.432882532945023</v>
      </c>
      <c r="AI321" s="70">
        <v>53.936155521873303</v>
      </c>
      <c r="AJ321" s="70">
        <v>57.445631696653869</v>
      </c>
      <c r="AK321" s="70">
        <v>57.873697825934059</v>
      </c>
      <c r="AL321" s="70">
        <v>58.434403845218149</v>
      </c>
      <c r="AM321" s="70">
        <v>59.01485174124079</v>
      </c>
      <c r="AN321" s="70">
        <v>59.623136588603863</v>
      </c>
      <c r="AO321" s="70">
        <v>60.201112616512454</v>
      </c>
      <c r="AP321" s="70">
        <v>60.827717880815079</v>
      </c>
      <c r="AQ321" s="70">
        <v>61.521236731387553</v>
      </c>
      <c r="AR321" s="70">
        <v>62.285265954231747</v>
      </c>
      <c r="AS321" s="70">
        <v>62.93244436481892</v>
      </c>
      <c r="AT321" s="70">
        <v>63.638752814572854</v>
      </c>
      <c r="AU321" s="70">
        <v>64.323078865417713</v>
      </c>
      <c r="AV321" s="70">
        <v>65.15201141889662</v>
      </c>
      <c r="AW321" s="70">
        <v>65.996488168446859</v>
      </c>
      <c r="AX321" s="70">
        <v>66.681484238355964</v>
      </c>
      <c r="AY321" s="70">
        <v>67.479433851342122</v>
      </c>
      <c r="AZ321" s="70">
        <v>68.295459860152846</v>
      </c>
    </row>
    <row r="322" spans="1:52" ht="12" customHeight="1" x14ac:dyDescent="0.45">
      <c r="A322" s="77" t="s">
        <v>48</v>
      </c>
      <c r="B322" s="78">
        <v>298.19747455964972</v>
      </c>
      <c r="C322" s="78">
        <v>293.98197719807536</v>
      </c>
      <c r="D322" s="78">
        <v>282.04955951016683</v>
      </c>
      <c r="E322" s="78">
        <v>290.70980525521787</v>
      </c>
      <c r="F322" s="78">
        <v>276.61108638601206</v>
      </c>
      <c r="G322" s="78">
        <v>279.50793265043274</v>
      </c>
      <c r="H322" s="78">
        <v>264.69549978821613</v>
      </c>
      <c r="I322" s="78">
        <v>271.96686951705698</v>
      </c>
      <c r="J322" s="78">
        <v>238.35621567647505</v>
      </c>
      <c r="K322" s="78">
        <v>250.42944466737771</v>
      </c>
      <c r="L322" s="78">
        <v>244.73765203409576</v>
      </c>
      <c r="M322" s="78">
        <v>237.41379190767037</v>
      </c>
      <c r="N322" s="78">
        <v>235.08441511223157</v>
      </c>
      <c r="O322" s="78">
        <v>225.47436832933988</v>
      </c>
      <c r="P322" s="78">
        <v>232.61439948179427</v>
      </c>
      <c r="Q322" s="78">
        <v>220.23601774269446</v>
      </c>
      <c r="R322" s="78">
        <v>219.06516293193928</v>
      </c>
      <c r="S322" s="78">
        <v>222.89594661176076</v>
      </c>
      <c r="T322" s="78">
        <v>226.3719183790829</v>
      </c>
      <c r="U322" s="78">
        <v>227.98639210048572</v>
      </c>
      <c r="V322" s="78">
        <v>229.71774702322304</v>
      </c>
      <c r="W322" s="78">
        <v>231.7498479514536</v>
      </c>
      <c r="X322" s="78">
        <v>234.4330841247351</v>
      </c>
      <c r="Y322" s="78">
        <v>235.82904930626793</v>
      </c>
      <c r="Z322" s="78">
        <v>236.7735869212114</v>
      </c>
      <c r="AA322" s="78">
        <v>238.72868132627812</v>
      </c>
      <c r="AB322" s="78">
        <v>241.24420398824486</v>
      </c>
      <c r="AC322" s="78">
        <v>243.81764407599937</v>
      </c>
      <c r="AD322" s="78">
        <v>246.42518019595724</v>
      </c>
      <c r="AE322" s="78">
        <v>248.89424813762051</v>
      </c>
      <c r="AF322" s="78">
        <v>251.15297348525706</v>
      </c>
      <c r="AG322" s="78">
        <v>253.1036112770359</v>
      </c>
      <c r="AH322" s="78">
        <v>255.7615110863519</v>
      </c>
      <c r="AI322" s="78">
        <v>258.00741473276929</v>
      </c>
      <c r="AJ322" s="78">
        <v>259.70054631808466</v>
      </c>
      <c r="AK322" s="78">
        <v>261.62663445777036</v>
      </c>
      <c r="AL322" s="78">
        <v>264.18354845750059</v>
      </c>
      <c r="AM322" s="78">
        <v>266.88736975028985</v>
      </c>
      <c r="AN322" s="78">
        <v>269.68646197647075</v>
      </c>
      <c r="AO322" s="78">
        <v>272.31211392742631</v>
      </c>
      <c r="AP322" s="78">
        <v>275.18780338647099</v>
      </c>
      <c r="AQ322" s="78">
        <v>278.32769883908412</v>
      </c>
      <c r="AR322" s="78">
        <v>281.81288363525408</v>
      </c>
      <c r="AS322" s="78">
        <v>284.77730651971063</v>
      </c>
      <c r="AT322" s="78">
        <v>288.01579071029232</v>
      </c>
      <c r="AU322" s="78">
        <v>291.13225796282393</v>
      </c>
      <c r="AV322" s="78">
        <v>294.8782677195415</v>
      </c>
      <c r="AW322" s="78">
        <v>298.72872970737347</v>
      </c>
      <c r="AX322" s="78">
        <v>301.87003696944447</v>
      </c>
      <c r="AY322" s="78">
        <v>305.4861910784964</v>
      </c>
      <c r="AZ322" s="78">
        <v>309.16737805363027</v>
      </c>
    </row>
    <row r="323" spans="1:52" ht="12" customHeight="1" x14ac:dyDescent="0.45">
      <c r="A323" s="77" t="s">
        <v>51</v>
      </c>
      <c r="B323" s="78">
        <v>88.672766136510162</v>
      </c>
      <c r="C323" s="78">
        <v>87.679642997702999</v>
      </c>
      <c r="D323" s="78">
        <v>84.356589589402844</v>
      </c>
      <c r="E323" s="78">
        <v>87.101126570338693</v>
      </c>
      <c r="F323" s="78">
        <v>82.797966735744836</v>
      </c>
      <c r="G323" s="78">
        <v>84.286228754071601</v>
      </c>
      <c r="H323" s="78">
        <v>79.640683720403587</v>
      </c>
      <c r="I323" s="78">
        <v>83.752115793459495</v>
      </c>
      <c r="J323" s="78">
        <v>74.102241011418357</v>
      </c>
      <c r="K323" s="78">
        <v>75.799937895297589</v>
      </c>
      <c r="L323" s="78">
        <v>74.148723506271637</v>
      </c>
      <c r="M323" s="78">
        <v>73.977927659983322</v>
      </c>
      <c r="N323" s="78">
        <v>72.983817454250826</v>
      </c>
      <c r="O323" s="78">
        <v>71.329309056873868</v>
      </c>
      <c r="P323" s="78">
        <v>74.259215735284386</v>
      </c>
      <c r="Q323" s="78">
        <v>69.864220240490056</v>
      </c>
      <c r="R323" s="78">
        <v>69.834453383522018</v>
      </c>
      <c r="S323" s="78">
        <v>70.759542157122752</v>
      </c>
      <c r="T323" s="78">
        <v>71.983079576111606</v>
      </c>
      <c r="U323" s="78">
        <v>72.70342020076221</v>
      </c>
      <c r="V323" s="78">
        <v>73.456282818190431</v>
      </c>
      <c r="W323" s="78">
        <v>74.189758471635287</v>
      </c>
      <c r="X323" s="78">
        <v>75.151220793416343</v>
      </c>
      <c r="Y323" s="78">
        <v>75.691815218328827</v>
      </c>
      <c r="Z323" s="78">
        <v>76.104225580324325</v>
      </c>
      <c r="AA323" s="78">
        <v>76.81745907055344</v>
      </c>
      <c r="AB323" s="78">
        <v>77.698495439345777</v>
      </c>
      <c r="AC323" s="78">
        <v>78.56991961363336</v>
      </c>
      <c r="AD323" s="78">
        <v>79.468779395905912</v>
      </c>
      <c r="AE323" s="78">
        <v>80.290472141047275</v>
      </c>
      <c r="AF323" s="78">
        <v>81.068725172294108</v>
      </c>
      <c r="AG323" s="78">
        <v>81.746713502487623</v>
      </c>
      <c r="AH323" s="78">
        <v>82.644588663507264</v>
      </c>
      <c r="AI323" s="78">
        <v>83.390283994185367</v>
      </c>
      <c r="AJ323" s="78">
        <v>83.982849813769704</v>
      </c>
      <c r="AK323" s="78">
        <v>84.608965393134298</v>
      </c>
      <c r="AL323" s="78">
        <v>85.471996480392008</v>
      </c>
      <c r="AM323" s="78">
        <v>86.378188186656146</v>
      </c>
      <c r="AN323" s="78">
        <v>87.30525471924318</v>
      </c>
      <c r="AO323" s="78">
        <v>88.179460375159508</v>
      </c>
      <c r="AP323" s="78">
        <v>89.110972241600948</v>
      </c>
      <c r="AQ323" s="78">
        <v>90.150712920672646</v>
      </c>
      <c r="AR323" s="78">
        <v>91.308291240311391</v>
      </c>
      <c r="AS323" s="78">
        <v>92.271869117570944</v>
      </c>
      <c r="AT323" s="78">
        <v>93.338757452389729</v>
      </c>
      <c r="AU323" s="78">
        <v>94.392527642755269</v>
      </c>
      <c r="AV323" s="78">
        <v>95.635047075880308</v>
      </c>
      <c r="AW323" s="78">
        <v>96.899029805531598</v>
      </c>
      <c r="AX323" s="78">
        <v>97.976121695526757</v>
      </c>
      <c r="AY323" s="78">
        <v>99.174389424122637</v>
      </c>
      <c r="AZ323" s="78">
        <v>100.37039724262361</v>
      </c>
    </row>
    <row r="324" spans="1:52" ht="12" customHeight="1" x14ac:dyDescent="0.45">
      <c r="A324" s="77" t="s">
        <v>52</v>
      </c>
      <c r="B324" s="78">
        <v>102.21522097549298</v>
      </c>
      <c r="C324" s="78">
        <v>100.88789792384101</v>
      </c>
      <c r="D324" s="78">
        <v>96.974042951302238</v>
      </c>
      <c r="E324" s="78">
        <v>100.11604835063935</v>
      </c>
      <c r="F324" s="78">
        <v>96.35731759689142</v>
      </c>
      <c r="G324" s="78">
        <v>97.609327066591419</v>
      </c>
      <c r="H324" s="78">
        <v>91.250051273403059</v>
      </c>
      <c r="I324" s="78">
        <v>94.3429045539106</v>
      </c>
      <c r="J324" s="78">
        <v>82.107245592403814</v>
      </c>
      <c r="K324" s="78">
        <v>85.440190777239891</v>
      </c>
      <c r="L324" s="78">
        <v>83.067040916381345</v>
      </c>
      <c r="M324" s="78">
        <v>82.04619244597275</v>
      </c>
      <c r="N324" s="78">
        <v>80.81147024281006</v>
      </c>
      <c r="O324" s="78">
        <v>78.895392180571093</v>
      </c>
      <c r="P324" s="78">
        <v>81.679813518712805</v>
      </c>
      <c r="Q324" s="78">
        <v>76.779297604713946</v>
      </c>
      <c r="R324" s="78">
        <v>76.505922689053079</v>
      </c>
      <c r="S324" s="78">
        <v>77.497079948236063</v>
      </c>
      <c r="T324" s="78">
        <v>78.703303134291161</v>
      </c>
      <c r="U324" s="78">
        <v>79.300358736913338</v>
      </c>
      <c r="V324" s="78">
        <v>79.964766069455436</v>
      </c>
      <c r="W324" s="78">
        <v>80.67390764607967</v>
      </c>
      <c r="X324" s="78">
        <v>81.601671364427617</v>
      </c>
      <c r="Y324" s="78">
        <v>82.067563028179705</v>
      </c>
      <c r="Z324" s="78">
        <v>82.417537213785508</v>
      </c>
      <c r="AA324" s="78">
        <v>83.122011664805527</v>
      </c>
      <c r="AB324" s="78">
        <v>84.268867358158971</v>
      </c>
      <c r="AC324" s="78">
        <v>85.134349748829493</v>
      </c>
      <c r="AD324" s="78">
        <v>86.051923510391447</v>
      </c>
      <c r="AE324" s="78">
        <v>86.902377991712228</v>
      </c>
      <c r="AF324" s="78">
        <v>87.69965551529684</v>
      </c>
      <c r="AG324" s="78">
        <v>88.378789908673028</v>
      </c>
      <c r="AH324" s="78">
        <v>89.306476576283231</v>
      </c>
      <c r="AI324" s="78">
        <v>90.073413888402257</v>
      </c>
      <c r="AJ324" s="78">
        <v>90.665444298108412</v>
      </c>
      <c r="AK324" s="78">
        <v>91.316217509870896</v>
      </c>
      <c r="AL324" s="78">
        <v>92.218678452772096</v>
      </c>
      <c r="AM324" s="78">
        <v>93.165355641051022</v>
      </c>
      <c r="AN324" s="78">
        <v>94.141882263233128</v>
      </c>
      <c r="AO324" s="78">
        <v>95.080751995435989</v>
      </c>
      <c r="AP324" s="78">
        <v>96.079258297942658</v>
      </c>
      <c r="AQ324" s="78">
        <v>97.196493052841475</v>
      </c>
      <c r="AR324" s="78">
        <v>98.437119635322929</v>
      </c>
      <c r="AS324" s="78">
        <v>99.467787529862946</v>
      </c>
      <c r="AT324" s="78">
        <v>100.61763819212331</v>
      </c>
      <c r="AU324" s="78">
        <v>101.73380615131896</v>
      </c>
      <c r="AV324" s="78">
        <v>103.07759547033463</v>
      </c>
      <c r="AW324" s="78">
        <v>104.43921786448429</v>
      </c>
      <c r="AX324" s="78">
        <v>105.57334384456534</v>
      </c>
      <c r="AY324" s="78">
        <v>106.86503108957285</v>
      </c>
      <c r="AZ324" s="78">
        <v>108.16836652944448</v>
      </c>
    </row>
    <row r="325" spans="1:52" ht="12" customHeight="1" x14ac:dyDescent="0.45">
      <c r="A325" s="79" t="s">
        <v>53</v>
      </c>
      <c r="B325" s="80">
        <v>492.31539784735185</v>
      </c>
      <c r="C325" s="80">
        <v>485.13232684003168</v>
      </c>
      <c r="D325" s="80">
        <v>463.95334470892567</v>
      </c>
      <c r="E325" s="80">
        <v>479.2795804527575</v>
      </c>
      <c r="F325" s="80">
        <v>456.06345479368224</v>
      </c>
      <c r="G325" s="80">
        <v>461.72559783554061</v>
      </c>
      <c r="H325" s="80">
        <v>436.43195154248315</v>
      </c>
      <c r="I325" s="80">
        <v>459.35670840543474</v>
      </c>
      <c r="J325" s="80">
        <v>409.3477448197097</v>
      </c>
      <c r="K325" s="80">
        <v>425.89619229228316</v>
      </c>
      <c r="L325" s="80">
        <v>416.27770920908398</v>
      </c>
      <c r="M325" s="80">
        <v>413.77484678261419</v>
      </c>
      <c r="N325" s="80">
        <v>405.98200628991401</v>
      </c>
      <c r="O325" s="80">
        <v>395.38877513435966</v>
      </c>
      <c r="P325" s="80">
        <v>413.28318810228188</v>
      </c>
      <c r="Q325" s="80">
        <v>392.74370937030295</v>
      </c>
      <c r="R325" s="80">
        <v>392.65333199191986</v>
      </c>
      <c r="S325" s="80">
        <v>398.13299790845105</v>
      </c>
      <c r="T325" s="80">
        <v>404.9854104200403</v>
      </c>
      <c r="U325" s="80">
        <v>408.90594057928024</v>
      </c>
      <c r="V325" s="80">
        <v>412.97712946365237</v>
      </c>
      <c r="W325" s="80">
        <v>417.17857739542029</v>
      </c>
      <c r="X325" s="80">
        <v>422.59162896533735</v>
      </c>
      <c r="Y325" s="80">
        <v>425.64999693371993</v>
      </c>
      <c r="Z325" s="80">
        <v>427.99578099433745</v>
      </c>
      <c r="AA325" s="80">
        <v>432.09826233757281</v>
      </c>
      <c r="AB325" s="80">
        <v>437.63869339228842</v>
      </c>
      <c r="AC325" s="80">
        <v>442.5941135419622</v>
      </c>
      <c r="AD325" s="80">
        <v>447.71854016564276</v>
      </c>
      <c r="AE325" s="80">
        <v>452.43268676073296</v>
      </c>
      <c r="AF325" s="80">
        <v>456.89801249018547</v>
      </c>
      <c r="AG325" s="80">
        <v>460.76788303137914</v>
      </c>
      <c r="AH325" s="80">
        <v>465.90112276955347</v>
      </c>
      <c r="AI325" s="80">
        <v>470.18321346689243</v>
      </c>
      <c r="AJ325" s="80">
        <v>473.54539999110278</v>
      </c>
      <c r="AK325" s="80">
        <v>477.11232652741216</v>
      </c>
      <c r="AL325" s="80">
        <v>482.05758050632505</v>
      </c>
      <c r="AM325" s="80">
        <v>487.2062583536773</v>
      </c>
      <c r="AN325" s="80">
        <v>492.51049679969975</v>
      </c>
      <c r="AO325" s="80">
        <v>497.47693247781683</v>
      </c>
      <c r="AP325" s="80">
        <v>502.75480142662673</v>
      </c>
      <c r="AQ325" s="80">
        <v>508.66303292118005</v>
      </c>
      <c r="AR325" s="80">
        <v>515.18275095098193</v>
      </c>
      <c r="AS325" s="80">
        <v>520.60636341571137</v>
      </c>
      <c r="AT325" s="80">
        <v>526.60400325133276</v>
      </c>
      <c r="AU325" s="80">
        <v>532.56356219089912</v>
      </c>
      <c r="AV325" s="80">
        <v>539.53539408815413</v>
      </c>
      <c r="AW325" s="80">
        <v>546.63177195500282</v>
      </c>
      <c r="AX325" s="80">
        <v>552.71104625365331</v>
      </c>
      <c r="AY325" s="80">
        <v>559.46389351065545</v>
      </c>
      <c r="AZ325" s="80">
        <v>566.2198001716331</v>
      </c>
    </row>
    <row r="326" spans="1:52" ht="12" customHeight="1" x14ac:dyDescent="0.45">
      <c r="A326" s="96" t="s">
        <v>194</v>
      </c>
      <c r="B326" s="107">
        <v>773.77654647013549</v>
      </c>
      <c r="C326" s="107">
        <v>755.15696326600778</v>
      </c>
      <c r="D326" s="107">
        <v>680.71247656147852</v>
      </c>
      <c r="E326" s="107">
        <v>717.86569837485786</v>
      </c>
      <c r="F326" s="107">
        <v>674.99827277630311</v>
      </c>
      <c r="G326" s="107">
        <v>697.43383670426249</v>
      </c>
      <c r="H326" s="107">
        <v>683.40798697487116</v>
      </c>
      <c r="I326" s="107">
        <v>733.6189604915163</v>
      </c>
      <c r="J326" s="107">
        <v>643.95936241629943</v>
      </c>
      <c r="K326" s="107">
        <v>753.85954659093068</v>
      </c>
      <c r="L326" s="107">
        <v>706.64675631152545</v>
      </c>
      <c r="M326" s="107">
        <v>641.97937434945868</v>
      </c>
      <c r="N326" s="107">
        <v>695.44031784800734</v>
      </c>
      <c r="O326" s="107">
        <v>642.37190114087616</v>
      </c>
      <c r="P326" s="107">
        <v>638.85558477687641</v>
      </c>
      <c r="Q326" s="107">
        <v>605.80404955381812</v>
      </c>
      <c r="R326" s="107">
        <v>601.88998677445989</v>
      </c>
      <c r="S326" s="107">
        <v>619.96277548394835</v>
      </c>
      <c r="T326" s="107">
        <v>621.81531338106072</v>
      </c>
      <c r="U326" s="107">
        <v>619.46525820394288</v>
      </c>
      <c r="V326" s="107">
        <v>621.00852739095751</v>
      </c>
      <c r="W326" s="107">
        <v>626.21303367435473</v>
      </c>
      <c r="X326" s="107">
        <v>629.92158016756343</v>
      </c>
      <c r="Y326" s="107">
        <v>631.0014135504731</v>
      </c>
      <c r="Z326" s="107">
        <v>631.57545086990069</v>
      </c>
      <c r="AA326" s="107">
        <v>636.27266567151003</v>
      </c>
      <c r="AB326" s="107">
        <v>641.78415463573492</v>
      </c>
      <c r="AC326" s="107">
        <v>647.877349195806</v>
      </c>
      <c r="AD326" s="107">
        <v>654.99320386388263</v>
      </c>
      <c r="AE326" s="107">
        <v>660.57082412527564</v>
      </c>
      <c r="AF326" s="107">
        <v>665.53539090092147</v>
      </c>
      <c r="AG326" s="107">
        <v>670.13034073655285</v>
      </c>
      <c r="AH326" s="107">
        <v>675.7707537613461</v>
      </c>
      <c r="AI326" s="107">
        <v>681.33578143582395</v>
      </c>
      <c r="AJ326" s="107">
        <v>684.39204629644246</v>
      </c>
      <c r="AK326" s="107">
        <v>690.36588593066858</v>
      </c>
      <c r="AL326" s="107">
        <v>696.82188760440999</v>
      </c>
      <c r="AM326" s="107">
        <v>702.75442776975638</v>
      </c>
      <c r="AN326" s="107">
        <v>709.93606481772122</v>
      </c>
      <c r="AO326" s="107">
        <v>716.56050080747457</v>
      </c>
      <c r="AP326" s="107">
        <v>724.23653181888074</v>
      </c>
      <c r="AQ326" s="107">
        <v>733.28764188845537</v>
      </c>
      <c r="AR326" s="107">
        <v>741.23852538675794</v>
      </c>
      <c r="AS326" s="107">
        <v>748.82990339863511</v>
      </c>
      <c r="AT326" s="107">
        <v>756.55736638687415</v>
      </c>
      <c r="AU326" s="107">
        <v>764.07086350687314</v>
      </c>
      <c r="AV326" s="107">
        <v>773.08338713724208</v>
      </c>
      <c r="AW326" s="107">
        <v>782.26431550497705</v>
      </c>
      <c r="AX326" s="107">
        <v>790.75682040412516</v>
      </c>
      <c r="AY326" s="107">
        <v>805.66065768991552</v>
      </c>
      <c r="AZ326" s="107">
        <v>816.71927772535662</v>
      </c>
    </row>
    <row r="327" spans="1:52" ht="12" customHeight="1" x14ac:dyDescent="0.45">
      <c r="A327" s="96" t="s">
        <v>185</v>
      </c>
      <c r="B327" s="107">
        <v>3548.3477204231449</v>
      </c>
      <c r="C327" s="107">
        <v>3502.9356981405417</v>
      </c>
      <c r="D327" s="107">
        <v>3382.327194029564</v>
      </c>
      <c r="E327" s="107">
        <v>3456.4967878417733</v>
      </c>
      <c r="F327" s="107">
        <v>3390.0670048476832</v>
      </c>
      <c r="G327" s="107">
        <v>3440.9687531724326</v>
      </c>
      <c r="H327" s="107">
        <v>3253.1550963907084</v>
      </c>
      <c r="I327" s="107">
        <v>3281.3775200372402</v>
      </c>
      <c r="J327" s="107">
        <v>2902.5490722209088</v>
      </c>
      <c r="K327" s="107">
        <v>2932.7728183730937</v>
      </c>
      <c r="L327" s="107">
        <v>2924.99537277337</v>
      </c>
      <c r="M327" s="107">
        <v>2838.86969118765</v>
      </c>
      <c r="N327" s="107">
        <v>2834.7818889408964</v>
      </c>
      <c r="O327" s="107">
        <v>2687.0993607205569</v>
      </c>
      <c r="P327" s="107">
        <v>2774.2009560443043</v>
      </c>
      <c r="Q327" s="107">
        <v>2616.8305339001522</v>
      </c>
      <c r="R327" s="107">
        <v>2593.1827131396817</v>
      </c>
      <c r="S327" s="107">
        <v>2634.8093636805575</v>
      </c>
      <c r="T327" s="107">
        <v>2637.0591738695002</v>
      </c>
      <c r="U327" s="107">
        <v>2618.1046168915295</v>
      </c>
      <c r="V327" s="107">
        <v>2621.9719139227072</v>
      </c>
      <c r="W327" s="107">
        <v>2637.5568918741387</v>
      </c>
      <c r="X327" s="107">
        <v>2643.8108952945745</v>
      </c>
      <c r="Y327" s="107">
        <v>2639.3183672286591</v>
      </c>
      <c r="Z327" s="107">
        <v>2635.7583142562244</v>
      </c>
      <c r="AA327" s="107">
        <v>2649.2640575009787</v>
      </c>
      <c r="AB327" s="107">
        <v>2674.6897065207463</v>
      </c>
      <c r="AC327" s="107">
        <v>2695.5538233525872</v>
      </c>
      <c r="AD327" s="107">
        <v>2722.981879988849</v>
      </c>
      <c r="AE327" s="107">
        <v>2744.113155903266</v>
      </c>
      <c r="AF327" s="107">
        <v>2763.844899885109</v>
      </c>
      <c r="AG327" s="107">
        <v>2785.1123874493296</v>
      </c>
      <c r="AH327" s="107">
        <v>2804.6829852358974</v>
      </c>
      <c r="AI327" s="107">
        <v>2828.8670290718455</v>
      </c>
      <c r="AJ327" s="107">
        <v>2843.8363861309276</v>
      </c>
      <c r="AK327" s="107">
        <v>2866.8269270374485</v>
      </c>
      <c r="AL327" s="107">
        <v>2893.2538995115979</v>
      </c>
      <c r="AM327" s="107">
        <v>2914.6568157793363</v>
      </c>
      <c r="AN327" s="107">
        <v>2941.9195299657267</v>
      </c>
      <c r="AO327" s="107">
        <v>2969.7025168110345</v>
      </c>
      <c r="AP327" s="107">
        <v>3000.7521658277974</v>
      </c>
      <c r="AQ327" s="107">
        <v>3036.4557196711585</v>
      </c>
      <c r="AR327" s="107">
        <v>3073.9802913456383</v>
      </c>
      <c r="AS327" s="107">
        <v>3107.7289450135709</v>
      </c>
      <c r="AT327" s="107">
        <v>3139.0102427559095</v>
      </c>
      <c r="AU327" s="107">
        <v>3172.6728821053048</v>
      </c>
      <c r="AV327" s="107">
        <v>3210.6385910444883</v>
      </c>
      <c r="AW327" s="107">
        <v>3245.8403755660597</v>
      </c>
      <c r="AX327" s="107">
        <v>3279.1908512398081</v>
      </c>
      <c r="AY327" s="107">
        <v>3311.1423402587966</v>
      </c>
      <c r="AZ327" s="107">
        <v>3347.3888848400566</v>
      </c>
    </row>
    <row r="328" spans="1:52" ht="12" customHeight="1" x14ac:dyDescent="0.45">
      <c r="A328" s="96" t="s">
        <v>188</v>
      </c>
      <c r="B328" s="107">
        <v>874.54746105300137</v>
      </c>
      <c r="C328" s="107">
        <v>855.23067372683499</v>
      </c>
      <c r="D328" s="107">
        <v>821.62276321956199</v>
      </c>
      <c r="E328" s="107">
        <v>835.28486891237594</v>
      </c>
      <c r="F328" s="107">
        <v>823.27079131424284</v>
      </c>
      <c r="G328" s="107">
        <v>833.36756652831616</v>
      </c>
      <c r="H328" s="107">
        <v>787.65984974392836</v>
      </c>
      <c r="I328" s="107">
        <v>789.06512707393006</v>
      </c>
      <c r="J328" s="107">
        <v>711.06696185594274</v>
      </c>
      <c r="K328" s="107">
        <v>731.39786260814253</v>
      </c>
      <c r="L328" s="107">
        <v>731.34475333763987</v>
      </c>
      <c r="M328" s="107">
        <v>711.65841628327871</v>
      </c>
      <c r="N328" s="107">
        <v>713.06267162014944</v>
      </c>
      <c r="O328" s="107">
        <v>670.91012236090717</v>
      </c>
      <c r="P328" s="107">
        <v>689.47585727708827</v>
      </c>
      <c r="Q328" s="107">
        <v>654.23214872451899</v>
      </c>
      <c r="R328" s="107">
        <v>650.77994311105613</v>
      </c>
      <c r="S328" s="107">
        <v>661.02270486517261</v>
      </c>
      <c r="T328" s="107">
        <v>665.13237248174437</v>
      </c>
      <c r="U328" s="107">
        <v>664.12559073326531</v>
      </c>
      <c r="V328" s="107">
        <v>667.13224620757615</v>
      </c>
      <c r="W328" s="107">
        <v>671.96031552462193</v>
      </c>
      <c r="X328" s="107">
        <v>675.99123294698836</v>
      </c>
      <c r="Y328" s="107">
        <v>677.00844809842215</v>
      </c>
      <c r="Z328" s="107">
        <v>677.96351781111957</v>
      </c>
      <c r="AA328" s="107">
        <v>682.61952405223042</v>
      </c>
      <c r="AB328" s="107">
        <v>689.52025611920078</v>
      </c>
      <c r="AC328" s="107">
        <v>695.76944218384097</v>
      </c>
      <c r="AD328" s="107">
        <v>703.21289926315649</v>
      </c>
      <c r="AE328" s="107">
        <v>709.24133808940519</v>
      </c>
      <c r="AF328" s="107">
        <v>714.92263580622614</v>
      </c>
      <c r="AG328" s="107">
        <v>720.68666951109935</v>
      </c>
      <c r="AH328" s="107">
        <v>726.7831569120284</v>
      </c>
      <c r="AI328" s="107">
        <v>733.21178714522478</v>
      </c>
      <c r="AJ328" s="107">
        <v>737.79212719673797</v>
      </c>
      <c r="AK328" s="107">
        <v>743.90959896085781</v>
      </c>
      <c r="AL328" s="107">
        <v>751.16864686695521</v>
      </c>
      <c r="AM328" s="107">
        <v>757.88357820038732</v>
      </c>
      <c r="AN328" s="107">
        <v>765.53489492866902</v>
      </c>
      <c r="AO328" s="107">
        <v>773.26968152014069</v>
      </c>
      <c r="AP328" s="107">
        <v>781.70744861111814</v>
      </c>
      <c r="AQ328" s="107">
        <v>791.4095110275149</v>
      </c>
      <c r="AR328" s="107">
        <v>801.43497580647511</v>
      </c>
      <c r="AS328" s="107">
        <v>810.30464202892676</v>
      </c>
      <c r="AT328" s="107">
        <v>819.33749201677597</v>
      </c>
      <c r="AU328" s="107">
        <v>828.60489168116032</v>
      </c>
      <c r="AV328" s="107">
        <v>839.61358620708427</v>
      </c>
      <c r="AW328" s="107">
        <v>850.36692130262259</v>
      </c>
      <c r="AX328" s="107">
        <v>859.9434323044436</v>
      </c>
      <c r="AY328" s="107">
        <v>871.09445213764934</v>
      </c>
      <c r="AZ328" s="107">
        <v>881.74636692904005</v>
      </c>
    </row>
    <row r="329" spans="1:52" ht="12" customHeight="1" x14ac:dyDescent="0.45">
      <c r="A329" s="98" t="s">
        <v>192</v>
      </c>
      <c r="B329" s="108">
        <v>1145.1574107695046</v>
      </c>
      <c r="C329" s="108">
        <v>1123.6593137072095</v>
      </c>
      <c r="D329" s="108">
        <v>1071.3888832610626</v>
      </c>
      <c r="E329" s="108">
        <v>1111.3388130172127</v>
      </c>
      <c r="F329" s="108">
        <v>1060.1017208888713</v>
      </c>
      <c r="G329" s="108">
        <v>1068.6198560100852</v>
      </c>
      <c r="H329" s="108">
        <v>1001.2635132016119</v>
      </c>
      <c r="I329" s="108">
        <v>1057.1674276265826</v>
      </c>
      <c r="J329" s="108">
        <v>920.2247982180711</v>
      </c>
      <c r="K329" s="108">
        <v>970.15588218303731</v>
      </c>
      <c r="L329" s="108">
        <v>935.69424576145946</v>
      </c>
      <c r="M329" s="108">
        <v>915.75819496407473</v>
      </c>
      <c r="N329" s="108">
        <v>901.59521514346977</v>
      </c>
      <c r="O329" s="108">
        <v>880.83189614073103</v>
      </c>
      <c r="P329" s="108">
        <v>918.86744600391955</v>
      </c>
      <c r="Q329" s="108">
        <v>887.98068821111849</v>
      </c>
      <c r="R329" s="108">
        <v>893.04735943983985</v>
      </c>
      <c r="S329" s="108">
        <v>902.09057966297632</v>
      </c>
      <c r="T329" s="108">
        <v>915.05265913625669</v>
      </c>
      <c r="U329" s="108">
        <v>919.33401230444986</v>
      </c>
      <c r="V329" s="108">
        <v>924.94824416333813</v>
      </c>
      <c r="W329" s="108">
        <v>933.34317286477915</v>
      </c>
      <c r="X329" s="108">
        <v>943.92142955811232</v>
      </c>
      <c r="Y329" s="108">
        <v>948.32986283569312</v>
      </c>
      <c r="Z329" s="108">
        <v>952.1751473608897</v>
      </c>
      <c r="AA329" s="108">
        <v>960.17692553191557</v>
      </c>
      <c r="AB329" s="108">
        <v>970.34341263958959</v>
      </c>
      <c r="AC329" s="108">
        <v>979.58650934659067</v>
      </c>
      <c r="AD329" s="108">
        <v>990.286189782007</v>
      </c>
      <c r="AE329" s="108">
        <v>999.94022889573728</v>
      </c>
      <c r="AF329" s="108">
        <v>1009.2258413564916</v>
      </c>
      <c r="AG329" s="108">
        <v>1017.1130784663331</v>
      </c>
      <c r="AH329" s="108">
        <v>1027.8791543001837</v>
      </c>
      <c r="AI329" s="108">
        <v>1036.942231397968</v>
      </c>
      <c r="AJ329" s="108">
        <v>1043.5457542074726</v>
      </c>
      <c r="AK329" s="108">
        <v>1051.3954905355438</v>
      </c>
      <c r="AL329" s="108">
        <v>1062.0410163841259</v>
      </c>
      <c r="AM329" s="108">
        <v>1072.3729389054329</v>
      </c>
      <c r="AN329" s="108">
        <v>1083.7575936911094</v>
      </c>
      <c r="AO329" s="108">
        <v>1095.018778327707</v>
      </c>
      <c r="AP329" s="108">
        <v>1106.4294703814376</v>
      </c>
      <c r="AQ329" s="108">
        <v>1119.2908940485222</v>
      </c>
      <c r="AR329" s="108">
        <v>1133.6447749938986</v>
      </c>
      <c r="AS329" s="108">
        <v>1145.5788648602547</v>
      </c>
      <c r="AT329" s="108">
        <v>1158.6887486868543</v>
      </c>
      <c r="AU329" s="108">
        <v>1171.4965925251511</v>
      </c>
      <c r="AV329" s="108">
        <v>1186.4560070301798</v>
      </c>
      <c r="AW329" s="108">
        <v>1202.6803064059902</v>
      </c>
      <c r="AX329" s="108">
        <v>1215.4022780658422</v>
      </c>
      <c r="AY329" s="108">
        <v>1230.0842550040011</v>
      </c>
      <c r="AZ329" s="108">
        <v>1244.6425937630293</v>
      </c>
    </row>
    <row r="330" spans="1:52" ht="12" customHeight="1" x14ac:dyDescent="0.45">
      <c r="A330" s="203" t="s">
        <v>174</v>
      </c>
      <c r="B330" s="204">
        <v>322.032002391714</v>
      </c>
      <c r="C330" s="204">
        <v>367.45392218458551</v>
      </c>
      <c r="D330" s="204">
        <v>379.76201225247155</v>
      </c>
      <c r="E330" s="204">
        <v>407.3017370478982</v>
      </c>
      <c r="F330" s="204">
        <v>373.12376258877043</v>
      </c>
      <c r="G330" s="204">
        <v>393.29780723400103</v>
      </c>
      <c r="H330" s="204">
        <v>390.13986125666958</v>
      </c>
      <c r="I330" s="204">
        <v>388.12802311211374</v>
      </c>
      <c r="J330" s="204">
        <v>387.79714140142812</v>
      </c>
      <c r="K330" s="204">
        <v>437.34532910002577</v>
      </c>
      <c r="L330" s="204">
        <v>393.01332930003116</v>
      </c>
      <c r="M330" s="204">
        <v>384.13599683283508</v>
      </c>
      <c r="N330" s="204">
        <v>399.15450768696121</v>
      </c>
      <c r="O330" s="204">
        <v>409.44619879750269</v>
      </c>
      <c r="P330" s="204">
        <v>402.96711588791857</v>
      </c>
      <c r="Q330" s="204">
        <v>412.17988966838982</v>
      </c>
      <c r="R330" s="204">
        <v>412.33251941500396</v>
      </c>
      <c r="S330" s="204">
        <v>417.98022817519029</v>
      </c>
      <c r="T330" s="204">
        <v>421.79305129082877</v>
      </c>
      <c r="U330" s="204">
        <v>422.83425136432066</v>
      </c>
      <c r="V330" s="204">
        <v>426.63236933882109</v>
      </c>
      <c r="W330" s="204">
        <v>428.17120060569607</v>
      </c>
      <c r="X330" s="204">
        <v>430.65689821390077</v>
      </c>
      <c r="Y330" s="204">
        <v>431.63071754151747</v>
      </c>
      <c r="Z330" s="204">
        <v>432.95180452195592</v>
      </c>
      <c r="AA330" s="204">
        <v>434.69831029019491</v>
      </c>
      <c r="AB330" s="204">
        <v>438.16539089538048</v>
      </c>
      <c r="AC330" s="204">
        <v>441.26632343965804</v>
      </c>
      <c r="AD330" s="204">
        <v>445.21486224894136</v>
      </c>
      <c r="AE330" s="204">
        <v>449.27636689467016</v>
      </c>
      <c r="AF330" s="204">
        <v>453.22333332057462</v>
      </c>
      <c r="AG330" s="204">
        <v>457.24756330375681</v>
      </c>
      <c r="AH330" s="204">
        <v>461.53236973120823</v>
      </c>
      <c r="AI330" s="204">
        <v>466.46369595006854</v>
      </c>
      <c r="AJ330" s="204">
        <v>471.07912906790853</v>
      </c>
      <c r="AK330" s="204">
        <v>475.57317554379051</v>
      </c>
      <c r="AL330" s="204">
        <v>480.52974151144701</v>
      </c>
      <c r="AM330" s="204">
        <v>485.41081939298761</v>
      </c>
      <c r="AN330" s="204">
        <v>490.98085867021052</v>
      </c>
      <c r="AO330" s="204">
        <v>496.65129754487691</v>
      </c>
      <c r="AP330" s="204">
        <v>502.55874813848766</v>
      </c>
      <c r="AQ330" s="204">
        <v>509.17661947180642</v>
      </c>
      <c r="AR330" s="204">
        <v>515.71171214729191</v>
      </c>
      <c r="AS330" s="204">
        <v>522.29127191731573</v>
      </c>
      <c r="AT330" s="204">
        <v>528.94317455628618</v>
      </c>
      <c r="AU330" s="204">
        <v>535.64948246120389</v>
      </c>
      <c r="AV330" s="204">
        <v>542.85455132773825</v>
      </c>
      <c r="AW330" s="204">
        <v>550.42844895668145</v>
      </c>
      <c r="AX330" s="204">
        <v>557.8908223745583</v>
      </c>
      <c r="AY330" s="204">
        <v>565.72367309642766</v>
      </c>
      <c r="AZ330" s="204">
        <v>573.47608213015678</v>
      </c>
    </row>
    <row r="331" spans="1:52" ht="12" customHeight="1" x14ac:dyDescent="0.45">
      <c r="A331" s="69" t="s">
        <v>47</v>
      </c>
      <c r="B331" s="70">
        <v>2.9012471243777713</v>
      </c>
      <c r="C331" s="70">
        <v>3.3336682031869596</v>
      </c>
      <c r="D331" s="70">
        <v>3.4413085847061238</v>
      </c>
      <c r="E331" s="70">
        <v>3.7059241409822752</v>
      </c>
      <c r="F331" s="70">
        <v>3.3669753936514124</v>
      </c>
      <c r="G331" s="70">
        <v>3.5454538695224715</v>
      </c>
      <c r="H331" s="70">
        <v>3.505557245992327</v>
      </c>
      <c r="I331" s="70">
        <v>3.5018737618842279</v>
      </c>
      <c r="J331" s="70">
        <v>3.4789406819505744</v>
      </c>
      <c r="K331" s="70">
        <v>3.9550412475328653</v>
      </c>
      <c r="L331" s="70">
        <v>3.5266666785924099</v>
      </c>
      <c r="M331" s="70">
        <v>3.4362827553447435</v>
      </c>
      <c r="N331" s="70">
        <v>3.5784561631938967</v>
      </c>
      <c r="O331" s="70">
        <v>3.7008174695148606</v>
      </c>
      <c r="P331" s="70">
        <v>3.6366352067943324</v>
      </c>
      <c r="Q331" s="70">
        <v>3.7138114854773594</v>
      </c>
      <c r="R331" s="70">
        <v>3.0505818013423727</v>
      </c>
      <c r="S331" s="70">
        <v>2.5105707610138315</v>
      </c>
      <c r="T331" s="70">
        <v>2.0448625811310945</v>
      </c>
      <c r="U331" s="70">
        <v>1.6577366388803225</v>
      </c>
      <c r="V331" s="70">
        <v>2.7865880590103118</v>
      </c>
      <c r="W331" s="70">
        <v>2.5665041698044946</v>
      </c>
      <c r="X331" s="70">
        <v>2.2472761532474701</v>
      </c>
      <c r="Y331" s="70">
        <v>2.2069032723312176</v>
      </c>
      <c r="Z331" s="70">
        <v>2.8273409868476693</v>
      </c>
      <c r="AA331" s="70">
        <v>2.4958895643091408</v>
      </c>
      <c r="AB331" s="70">
        <v>2.7027173866820098</v>
      </c>
      <c r="AC331" s="70">
        <v>2.5094546746293132</v>
      </c>
      <c r="AD331" s="70">
        <v>2.9952057149888516</v>
      </c>
      <c r="AE331" s="70">
        <v>3.2036045861856777</v>
      </c>
      <c r="AF331" s="70">
        <v>3.3032562143976141</v>
      </c>
      <c r="AG331" s="70">
        <v>3.5000936105052771</v>
      </c>
      <c r="AH331" s="70">
        <v>3.6707556296740771</v>
      </c>
      <c r="AI331" s="70">
        <v>3.9858341670065216</v>
      </c>
      <c r="AJ331" s="70">
        <v>4.3216151108247072</v>
      </c>
      <c r="AK331" s="70">
        <v>4.3617706161069103</v>
      </c>
      <c r="AL331" s="70">
        <v>4.4068138074071248</v>
      </c>
      <c r="AM331" s="70">
        <v>4.4520513600179097</v>
      </c>
      <c r="AN331" s="70">
        <v>4.5024621021128457</v>
      </c>
      <c r="AO331" s="70">
        <v>4.5534103545726961</v>
      </c>
      <c r="AP331" s="70">
        <v>4.6066560021174796</v>
      </c>
      <c r="AQ331" s="70">
        <v>4.6647775841357069</v>
      </c>
      <c r="AR331" s="70">
        <v>4.7222453888669769</v>
      </c>
      <c r="AS331" s="70">
        <v>4.779965173168045</v>
      </c>
      <c r="AT331" s="70">
        <v>4.8400857087459688</v>
      </c>
      <c r="AU331" s="70">
        <v>4.901494948290452</v>
      </c>
      <c r="AV331" s="70">
        <v>4.9671357876820545</v>
      </c>
      <c r="AW331" s="70">
        <v>5.0363580375392978</v>
      </c>
      <c r="AX331" s="70">
        <v>5.1032869814332056</v>
      </c>
      <c r="AY331" s="70">
        <v>5.1736441743462844</v>
      </c>
      <c r="AZ331" s="70">
        <v>5.2439881969086333</v>
      </c>
    </row>
    <row r="332" spans="1:52" ht="12" customHeight="1" x14ac:dyDescent="0.45">
      <c r="A332" s="77" t="s">
        <v>48</v>
      </c>
      <c r="B332" s="78">
        <v>13.286917150012727</v>
      </c>
      <c r="C332" s="78">
        <v>15.235074623579116</v>
      </c>
      <c r="D332" s="78">
        <v>15.726930567244025</v>
      </c>
      <c r="E332" s="78">
        <v>16.899265044676124</v>
      </c>
      <c r="F332" s="78">
        <v>15.202263714081898</v>
      </c>
      <c r="G332" s="78">
        <v>15.984737151994468</v>
      </c>
      <c r="H332" s="78">
        <v>15.852221125491756</v>
      </c>
      <c r="I332" s="78">
        <v>15.830901933546226</v>
      </c>
      <c r="J332" s="78">
        <v>15.682666383100836</v>
      </c>
      <c r="K332" s="78">
        <v>18.090366774133734</v>
      </c>
      <c r="L332" s="78">
        <v>16.131632565180968</v>
      </c>
      <c r="M332" s="78">
        <v>15.660703748846284</v>
      </c>
      <c r="N332" s="78">
        <v>16.337929113476854</v>
      </c>
      <c r="O332" s="78">
        <v>16.764345033642485</v>
      </c>
      <c r="P332" s="78">
        <v>16.471642853706744</v>
      </c>
      <c r="Q332" s="78">
        <v>16.848590957072442</v>
      </c>
      <c r="R332" s="78">
        <v>16.890600166934032</v>
      </c>
      <c r="S332" s="78">
        <v>17.136695250755846</v>
      </c>
      <c r="T332" s="78">
        <v>17.35511645728149</v>
      </c>
      <c r="U332" s="78">
        <v>17.474343276205076</v>
      </c>
      <c r="V332" s="78">
        <v>17.619884833083407</v>
      </c>
      <c r="W332" s="78">
        <v>17.712346713786278</v>
      </c>
      <c r="X332" s="78">
        <v>17.850096569592143</v>
      </c>
      <c r="Y332" s="78">
        <v>17.928629218138838</v>
      </c>
      <c r="Z332" s="78">
        <v>17.971540449133339</v>
      </c>
      <c r="AA332" s="78">
        <v>18.069643494658219</v>
      </c>
      <c r="AB332" s="78">
        <v>18.205926423818024</v>
      </c>
      <c r="AC332" s="78">
        <v>18.346863052654697</v>
      </c>
      <c r="AD332" s="78">
        <v>18.49155434967096</v>
      </c>
      <c r="AE332" s="78">
        <v>18.655506329168183</v>
      </c>
      <c r="AF332" s="78">
        <v>18.817239541258239</v>
      </c>
      <c r="AG332" s="78">
        <v>18.977110992537149</v>
      </c>
      <c r="AH332" s="78">
        <v>19.148714410627015</v>
      </c>
      <c r="AI332" s="78">
        <v>19.334315235400005</v>
      </c>
      <c r="AJ332" s="78">
        <v>19.509492524173879</v>
      </c>
      <c r="AK332" s="78">
        <v>19.690658446383985</v>
      </c>
      <c r="AL332" s="78">
        <v>19.894565311042882</v>
      </c>
      <c r="AM332" s="78">
        <v>20.099870725062384</v>
      </c>
      <c r="AN332" s="78">
        <v>20.330507463580915</v>
      </c>
      <c r="AO332" s="78">
        <v>20.561223842422628</v>
      </c>
      <c r="AP332" s="78">
        <v>20.802045041935095</v>
      </c>
      <c r="AQ332" s="78">
        <v>21.064778636093678</v>
      </c>
      <c r="AR332" s="78">
        <v>21.325548798946453</v>
      </c>
      <c r="AS332" s="78">
        <v>21.589775233072288</v>
      </c>
      <c r="AT332" s="78">
        <v>21.863861651946337</v>
      </c>
      <c r="AU332" s="78">
        <v>22.139801802326762</v>
      </c>
      <c r="AV332" s="78">
        <v>22.436129709226748</v>
      </c>
      <c r="AW332" s="78">
        <v>22.748189929351181</v>
      </c>
      <c r="AX332" s="78">
        <v>23.053549033954909</v>
      </c>
      <c r="AY332" s="78">
        <v>23.370234470550088</v>
      </c>
      <c r="AZ332" s="78">
        <v>23.687795476227141</v>
      </c>
    </row>
    <row r="333" spans="1:52" ht="12" customHeight="1" x14ac:dyDescent="0.45">
      <c r="A333" s="77" t="s">
        <v>51</v>
      </c>
      <c r="B333" s="78">
        <v>5.0280818152493927</v>
      </c>
      <c r="C333" s="78">
        <v>5.682653738897522</v>
      </c>
      <c r="D333" s="78">
        <v>5.8341323837580585</v>
      </c>
      <c r="E333" s="78">
        <v>6.3077568020227721</v>
      </c>
      <c r="F333" s="78">
        <v>5.7566846859202014</v>
      </c>
      <c r="G333" s="78">
        <v>6.0259445301871013</v>
      </c>
      <c r="H333" s="78">
        <v>5.9730738544287298</v>
      </c>
      <c r="I333" s="78">
        <v>6.0372946144203095</v>
      </c>
      <c r="J333" s="78">
        <v>6.0130830507881106</v>
      </c>
      <c r="K333" s="78">
        <v>6.7277121569675469</v>
      </c>
      <c r="L333" s="78">
        <v>6.0203823354505355</v>
      </c>
      <c r="M333" s="78">
        <v>5.9656426551725801</v>
      </c>
      <c r="N333" s="78">
        <v>6.2290549637030415</v>
      </c>
      <c r="O333" s="78">
        <v>6.4283839978364385</v>
      </c>
      <c r="P333" s="78">
        <v>6.3245305613136633</v>
      </c>
      <c r="Q333" s="78">
        <v>6.4501266987658781</v>
      </c>
      <c r="R333" s="78">
        <v>6.4547150206388499</v>
      </c>
      <c r="S333" s="78">
        <v>6.5444971355607588</v>
      </c>
      <c r="T333" s="78">
        <v>6.634502818035191</v>
      </c>
      <c r="U333" s="78">
        <v>6.6945914697693736</v>
      </c>
      <c r="V333" s="78">
        <v>6.7632887086376137</v>
      </c>
      <c r="W333" s="78">
        <v>6.7989408011759513</v>
      </c>
      <c r="X333" s="78">
        <v>6.8521111066617069</v>
      </c>
      <c r="Y333" s="78">
        <v>6.8830626685054961</v>
      </c>
      <c r="Z333" s="78">
        <v>6.8996824299511594</v>
      </c>
      <c r="AA333" s="78">
        <v>6.9375610668255403</v>
      </c>
      <c r="AB333" s="78">
        <v>6.9898073477302205</v>
      </c>
      <c r="AC333" s="78">
        <v>7.0435494607811195</v>
      </c>
      <c r="AD333" s="78">
        <v>7.0984395580162456</v>
      </c>
      <c r="AE333" s="78">
        <v>7.1597006910932892</v>
      </c>
      <c r="AF333" s="78">
        <v>7.2209889519378736</v>
      </c>
      <c r="AG333" s="78">
        <v>7.2818192105499131</v>
      </c>
      <c r="AH333" s="78">
        <v>7.3472567022551454</v>
      </c>
      <c r="AI333" s="78">
        <v>7.4168923076241073</v>
      </c>
      <c r="AJ333" s="78">
        <v>7.4839729864881335</v>
      </c>
      <c r="AK333" s="78">
        <v>7.5517443596764249</v>
      </c>
      <c r="AL333" s="78">
        <v>7.6292262495550016</v>
      </c>
      <c r="AM333" s="78">
        <v>7.7073654517779211</v>
      </c>
      <c r="AN333" s="78">
        <v>7.7940489881676021</v>
      </c>
      <c r="AO333" s="78">
        <v>7.8822442469682814</v>
      </c>
      <c r="AP333" s="78">
        <v>7.9737275823990181</v>
      </c>
      <c r="AQ333" s="78">
        <v>8.0733486172406757</v>
      </c>
      <c r="AR333" s="78">
        <v>8.1728737777655809</v>
      </c>
      <c r="AS333" s="78">
        <v>8.2730840221934994</v>
      </c>
      <c r="AT333" s="78">
        <v>8.3782549161706807</v>
      </c>
      <c r="AU333" s="78">
        <v>8.4842327313252675</v>
      </c>
      <c r="AV333" s="78">
        <v>8.5985839749587303</v>
      </c>
      <c r="AW333" s="78">
        <v>8.7188626108981353</v>
      </c>
      <c r="AX333" s="78">
        <v>8.8374399530064665</v>
      </c>
      <c r="AY333" s="78">
        <v>8.9591445490660426</v>
      </c>
      <c r="AZ333" s="78">
        <v>9.0819970068753886</v>
      </c>
    </row>
    <row r="334" spans="1:52" ht="12" customHeight="1" x14ac:dyDescent="0.45">
      <c r="A334" s="77" t="s">
        <v>52</v>
      </c>
      <c r="B334" s="78">
        <v>4.6637478306703679</v>
      </c>
      <c r="C334" s="78">
        <v>5.2715904471746811</v>
      </c>
      <c r="D334" s="78">
        <v>5.4160889915692083</v>
      </c>
      <c r="E334" s="78">
        <v>5.8553717290383469</v>
      </c>
      <c r="F334" s="78">
        <v>5.3437350517597286</v>
      </c>
      <c r="G334" s="78">
        <v>5.6004405602251888</v>
      </c>
      <c r="H334" s="78">
        <v>5.5489096839456824</v>
      </c>
      <c r="I334" s="78">
        <v>5.6259486027934935</v>
      </c>
      <c r="J334" s="78">
        <v>5.5878002315654207</v>
      </c>
      <c r="K334" s="78">
        <v>6.2745734874930825</v>
      </c>
      <c r="L334" s="78">
        <v>5.6125412366903804</v>
      </c>
      <c r="M334" s="78">
        <v>5.5378039077067358</v>
      </c>
      <c r="N334" s="78">
        <v>5.7918637163143751</v>
      </c>
      <c r="O334" s="78">
        <v>5.9853676358271208</v>
      </c>
      <c r="P334" s="78">
        <v>5.8854626808880246</v>
      </c>
      <c r="Q334" s="78">
        <v>5.9917330495520922</v>
      </c>
      <c r="R334" s="78">
        <v>5.9907525987683954</v>
      </c>
      <c r="S334" s="78">
        <v>6.0744055785247761</v>
      </c>
      <c r="T334" s="78">
        <v>6.1522045067168962</v>
      </c>
      <c r="U334" s="78">
        <v>6.1983213520429778</v>
      </c>
      <c r="V334" s="78">
        <v>6.253951487072559</v>
      </c>
      <c r="W334" s="78">
        <v>6.2860693247398158</v>
      </c>
      <c r="X334" s="78">
        <v>6.3347830284447495</v>
      </c>
      <c r="Y334" s="78">
        <v>6.3618177282608368</v>
      </c>
      <c r="Z334" s="78">
        <v>6.377514030081878</v>
      </c>
      <c r="AA334" s="78">
        <v>6.4128878278736865</v>
      </c>
      <c r="AB334" s="78">
        <v>6.4743945656253272</v>
      </c>
      <c r="AC334" s="78">
        <v>6.524014492567801</v>
      </c>
      <c r="AD334" s="78">
        <v>6.575346610840513</v>
      </c>
      <c r="AE334" s="78">
        <v>6.6327322237279329</v>
      </c>
      <c r="AF334" s="78">
        <v>6.6899757585876145</v>
      </c>
      <c r="AG334" s="78">
        <v>6.7473584004650018</v>
      </c>
      <c r="AH334" s="78">
        <v>6.8084946851191388</v>
      </c>
      <c r="AI334" s="78">
        <v>6.8742259945672544</v>
      </c>
      <c r="AJ334" s="78">
        <v>6.9353535454716679</v>
      </c>
      <c r="AK334" s="78">
        <v>6.9976032227901017</v>
      </c>
      <c r="AL334" s="78">
        <v>7.0697782606326944</v>
      </c>
      <c r="AM334" s="78">
        <v>7.1415347021291131</v>
      </c>
      <c r="AN334" s="78">
        <v>7.2225528440065609</v>
      </c>
      <c r="AO334" s="78">
        <v>7.3048944319697622</v>
      </c>
      <c r="AP334" s="78">
        <v>7.3900098303045496</v>
      </c>
      <c r="AQ334" s="78">
        <v>7.4831515755235376</v>
      </c>
      <c r="AR334" s="78">
        <v>7.5758380479488912</v>
      </c>
      <c r="AS334" s="78">
        <v>7.6686894854401233</v>
      </c>
      <c r="AT334" s="78">
        <v>7.7659875572638351</v>
      </c>
      <c r="AU334" s="78">
        <v>7.8641892926560564</v>
      </c>
      <c r="AV334" s="78">
        <v>7.9702943505170163</v>
      </c>
      <c r="AW334" s="78">
        <v>8.0818386150245516</v>
      </c>
      <c r="AX334" s="78">
        <v>8.1910196059949207</v>
      </c>
      <c r="AY334" s="78">
        <v>8.3041932699664098</v>
      </c>
      <c r="AZ334" s="78">
        <v>8.4179437914639124</v>
      </c>
    </row>
    <row r="335" spans="1:52" ht="12" customHeight="1" x14ac:dyDescent="0.45">
      <c r="A335" s="79" t="s">
        <v>53</v>
      </c>
      <c r="B335" s="80">
        <v>28.3441411591334</v>
      </c>
      <c r="C335" s="80">
        <v>32.2284686518447</v>
      </c>
      <c r="D335" s="80">
        <v>33.148789813319169</v>
      </c>
      <c r="E335" s="80">
        <v>35.790834879645828</v>
      </c>
      <c r="F335" s="80">
        <v>32.601551081512639</v>
      </c>
      <c r="G335" s="80">
        <v>34.173147574088333</v>
      </c>
      <c r="H335" s="80">
        <v>33.858715778915446</v>
      </c>
      <c r="I335" s="80">
        <v>34.020215036269327</v>
      </c>
      <c r="J335" s="80">
        <v>33.932102850803922</v>
      </c>
      <c r="K335" s="80">
        <v>38.051528566911053</v>
      </c>
      <c r="L335" s="80">
        <v>34.040512008811589</v>
      </c>
      <c r="M335" s="80">
        <v>33.646686944121782</v>
      </c>
      <c r="N335" s="80">
        <v>35.073062014296731</v>
      </c>
      <c r="O335" s="80">
        <v>36.189619091753706</v>
      </c>
      <c r="P335" s="80">
        <v>35.63192965050758</v>
      </c>
      <c r="Q335" s="80">
        <v>36.413546434363298</v>
      </c>
      <c r="R335" s="80">
        <v>36.424442998052825</v>
      </c>
      <c r="S335" s="80">
        <v>36.923836480379201</v>
      </c>
      <c r="T335" s="80">
        <v>37.420778956382165</v>
      </c>
      <c r="U335" s="80">
        <v>37.738094087750994</v>
      </c>
      <c r="V335" s="80">
        <v>38.107962105921104</v>
      </c>
      <c r="W335" s="80">
        <v>38.305862495321449</v>
      </c>
      <c r="X335" s="80">
        <v>38.603744485016605</v>
      </c>
      <c r="Y335" s="80">
        <v>38.776974190668355</v>
      </c>
      <c r="Z335" s="80">
        <v>38.873881590110969</v>
      </c>
      <c r="AA335" s="80">
        <v>39.091560037982248</v>
      </c>
      <c r="AB335" s="80">
        <v>39.416750332273281</v>
      </c>
      <c r="AC335" s="80">
        <v>39.719944334661086</v>
      </c>
      <c r="AD335" s="80">
        <v>40.031392577709013</v>
      </c>
      <c r="AE335" s="80">
        <v>40.379597951346675</v>
      </c>
      <c r="AF335" s="80">
        <v>40.726883505659202</v>
      </c>
      <c r="AG335" s="80">
        <v>41.07370043933517</v>
      </c>
      <c r="AH335" s="80">
        <v>41.445575582911992</v>
      </c>
      <c r="AI335" s="80">
        <v>41.842424009727928</v>
      </c>
      <c r="AJ335" s="80">
        <v>42.218408927027028</v>
      </c>
      <c r="AK335" s="80">
        <v>42.599576575395822</v>
      </c>
      <c r="AL335" s="80">
        <v>43.037803611216333</v>
      </c>
      <c r="AM335" s="80">
        <v>43.477449288502193</v>
      </c>
      <c r="AN335" s="80">
        <v>43.968107678900061</v>
      </c>
      <c r="AO335" s="80">
        <v>44.466574401330703</v>
      </c>
      <c r="AP335" s="80">
        <v>44.982136584334711</v>
      </c>
      <c r="AQ335" s="80">
        <v>45.542593373529563</v>
      </c>
      <c r="AR335" s="80">
        <v>46.102258984256466</v>
      </c>
      <c r="AS335" s="80">
        <v>46.663917125603611</v>
      </c>
      <c r="AT335" s="80">
        <v>47.255307407122636</v>
      </c>
      <c r="AU335" s="80">
        <v>47.851956363506446</v>
      </c>
      <c r="AV335" s="80">
        <v>48.49607740620074</v>
      </c>
      <c r="AW335" s="80">
        <v>49.173835318984175</v>
      </c>
      <c r="AX335" s="80">
        <v>49.839835845074475</v>
      </c>
      <c r="AY335" s="80">
        <v>50.525377316017682</v>
      </c>
      <c r="AZ335" s="80">
        <v>51.217299373953139</v>
      </c>
    </row>
    <row r="336" spans="1:52" ht="12" customHeight="1" x14ac:dyDescent="0.45">
      <c r="A336" s="96" t="s">
        <v>194</v>
      </c>
      <c r="B336" s="107">
        <v>40.295515003786655</v>
      </c>
      <c r="C336" s="107">
        <v>46.941155751399592</v>
      </c>
      <c r="D336" s="107">
        <v>48.708092130867918</v>
      </c>
      <c r="E336" s="107">
        <v>52.176504149859497</v>
      </c>
      <c r="F336" s="107">
        <v>47.466920029343676</v>
      </c>
      <c r="G336" s="107">
        <v>49.966861987646098</v>
      </c>
      <c r="H336" s="107">
        <v>49.116280454260675</v>
      </c>
      <c r="I336" s="107">
        <v>47.518782652878777</v>
      </c>
      <c r="J336" s="107">
        <v>47.481903096944684</v>
      </c>
      <c r="K336" s="107">
        <v>53.836131817240947</v>
      </c>
      <c r="L336" s="107">
        <v>48.915191887478784</v>
      </c>
      <c r="M336" s="107">
        <v>47.196634456643011</v>
      </c>
      <c r="N336" s="107">
        <v>47.958685696861949</v>
      </c>
      <c r="O336" s="107">
        <v>49.705802098492754</v>
      </c>
      <c r="P336" s="107">
        <v>49.258678483636508</v>
      </c>
      <c r="Q336" s="107">
        <v>51.176873479065094</v>
      </c>
      <c r="R336" s="107">
        <v>51.314621104536009</v>
      </c>
      <c r="S336" s="107">
        <v>52.042183216751795</v>
      </c>
      <c r="T336" s="107">
        <v>52.467773015861262</v>
      </c>
      <c r="U336" s="107">
        <v>52.482061324977686</v>
      </c>
      <c r="V336" s="107">
        <v>52.736495858717021</v>
      </c>
      <c r="W336" s="107">
        <v>52.88002012061105</v>
      </c>
      <c r="X336" s="107">
        <v>53.136598504721199</v>
      </c>
      <c r="Y336" s="107">
        <v>53.15423811412807</v>
      </c>
      <c r="Z336" s="107">
        <v>53.162850739672997</v>
      </c>
      <c r="AA336" s="107">
        <v>53.342446517669572</v>
      </c>
      <c r="AB336" s="107">
        <v>53.716299822478675</v>
      </c>
      <c r="AC336" s="107">
        <v>54.105625611342568</v>
      </c>
      <c r="AD336" s="107">
        <v>54.519654070835323</v>
      </c>
      <c r="AE336" s="107">
        <v>54.956009298890059</v>
      </c>
      <c r="AF336" s="107">
        <v>55.403959736520619</v>
      </c>
      <c r="AG336" s="107">
        <v>55.857776159115986</v>
      </c>
      <c r="AH336" s="107">
        <v>56.341740938350185</v>
      </c>
      <c r="AI336" s="107">
        <v>56.908425385061243</v>
      </c>
      <c r="AJ336" s="107">
        <v>57.436019883712213</v>
      </c>
      <c r="AK336" s="107">
        <v>57.971309563419666</v>
      </c>
      <c r="AL336" s="107">
        <v>58.560163762491968</v>
      </c>
      <c r="AM336" s="107">
        <v>59.16257254140509</v>
      </c>
      <c r="AN336" s="107">
        <v>59.838140586067396</v>
      </c>
      <c r="AO336" s="107">
        <v>60.534053611509499</v>
      </c>
      <c r="AP336" s="107">
        <v>61.271591698899073</v>
      </c>
      <c r="AQ336" s="107">
        <v>62.155288093898903</v>
      </c>
      <c r="AR336" s="107">
        <v>63.03322605269117</v>
      </c>
      <c r="AS336" s="107">
        <v>63.881145542406287</v>
      </c>
      <c r="AT336" s="107">
        <v>64.696231596673186</v>
      </c>
      <c r="AU336" s="107">
        <v>65.518961712017926</v>
      </c>
      <c r="AV336" s="107">
        <v>66.392286172389262</v>
      </c>
      <c r="AW336" s="107">
        <v>67.307049768579049</v>
      </c>
      <c r="AX336" s="107">
        <v>68.252235098197289</v>
      </c>
      <c r="AY336" s="107">
        <v>69.224667196754581</v>
      </c>
      <c r="AZ336" s="107">
        <v>70.183726677792734</v>
      </c>
    </row>
    <row r="337" spans="1:52" ht="12" customHeight="1" x14ac:dyDescent="0.45">
      <c r="A337" s="96" t="s">
        <v>185</v>
      </c>
      <c r="B337" s="107">
        <v>61.157093655307818</v>
      </c>
      <c r="C337" s="107">
        <v>71.144226607694279</v>
      </c>
      <c r="D337" s="107">
        <v>74.396452582995209</v>
      </c>
      <c r="E337" s="107">
        <v>79.044482005551174</v>
      </c>
      <c r="F337" s="107">
        <v>72.423996532063853</v>
      </c>
      <c r="G337" s="107">
        <v>77.095963654865471</v>
      </c>
      <c r="H337" s="107">
        <v>76.685573159361084</v>
      </c>
      <c r="I337" s="107">
        <v>75.15443872700618</v>
      </c>
      <c r="J337" s="107">
        <v>75.394306502955658</v>
      </c>
      <c r="K337" s="107">
        <v>86.12498608458462</v>
      </c>
      <c r="L337" s="107">
        <v>77.631102267032077</v>
      </c>
      <c r="M337" s="107">
        <v>74.528207884669342</v>
      </c>
      <c r="N337" s="107">
        <v>77.175280063793366</v>
      </c>
      <c r="O337" s="107">
        <v>78.511234394580583</v>
      </c>
      <c r="P337" s="107">
        <v>76.819312881742135</v>
      </c>
      <c r="Q337" s="107">
        <v>78.862864536952415</v>
      </c>
      <c r="R337" s="107">
        <v>79.29138371580494</v>
      </c>
      <c r="S337" s="107">
        <v>80.633980441794677</v>
      </c>
      <c r="T337" s="107">
        <v>81.285245712548246</v>
      </c>
      <c r="U337" s="107">
        <v>81.259353415629292</v>
      </c>
      <c r="V337" s="107">
        <v>81.582031561094666</v>
      </c>
      <c r="W337" s="107">
        <v>81.893288229295095</v>
      </c>
      <c r="X337" s="107">
        <v>82.375939047440554</v>
      </c>
      <c r="Y337" s="107">
        <v>82.486403138753133</v>
      </c>
      <c r="Z337" s="107">
        <v>82.590251267007076</v>
      </c>
      <c r="AA337" s="107">
        <v>82.966153244025222</v>
      </c>
      <c r="AB337" s="107">
        <v>83.603668146815025</v>
      </c>
      <c r="AC337" s="107">
        <v>84.269904382331191</v>
      </c>
      <c r="AD337" s="107">
        <v>84.976536906502602</v>
      </c>
      <c r="AE337" s="107">
        <v>85.782049982737746</v>
      </c>
      <c r="AF337" s="107">
        <v>86.552414777049734</v>
      </c>
      <c r="AG337" s="107">
        <v>87.332414900310155</v>
      </c>
      <c r="AH337" s="107">
        <v>88.161347581079383</v>
      </c>
      <c r="AI337" s="107">
        <v>89.160479099836678</v>
      </c>
      <c r="AJ337" s="107">
        <v>90.057046944292679</v>
      </c>
      <c r="AK337" s="107">
        <v>91.019489092494794</v>
      </c>
      <c r="AL337" s="107">
        <v>92.012109528306553</v>
      </c>
      <c r="AM337" s="107">
        <v>92.992006993874583</v>
      </c>
      <c r="AN337" s="107">
        <v>94.094049108790713</v>
      </c>
      <c r="AO337" s="107">
        <v>95.201011297937654</v>
      </c>
      <c r="AP337" s="107">
        <v>96.366118981111882</v>
      </c>
      <c r="AQ337" s="107">
        <v>97.661380316266332</v>
      </c>
      <c r="AR337" s="107">
        <v>98.929403846104108</v>
      </c>
      <c r="AS337" s="107">
        <v>100.24162199986668</v>
      </c>
      <c r="AT337" s="107">
        <v>101.5415880407356</v>
      </c>
      <c r="AU337" s="107">
        <v>102.83815850054161</v>
      </c>
      <c r="AV337" s="107">
        <v>104.22700050496094</v>
      </c>
      <c r="AW337" s="107">
        <v>105.67882369256554</v>
      </c>
      <c r="AX337" s="107">
        <v>107.1203990691305</v>
      </c>
      <c r="AY337" s="107">
        <v>108.64386512112357</v>
      </c>
      <c r="AZ337" s="107">
        <v>110.1296159188911</v>
      </c>
    </row>
    <row r="338" spans="1:52" ht="12" customHeight="1" x14ac:dyDescent="0.45">
      <c r="A338" s="96" t="s">
        <v>188</v>
      </c>
      <c r="B338" s="107">
        <v>55.21184631503003</v>
      </c>
      <c r="C338" s="107">
        <v>62.245185832371448</v>
      </c>
      <c r="D338" s="107">
        <v>64.487939002131142</v>
      </c>
      <c r="E338" s="107">
        <v>68.251336471840403</v>
      </c>
      <c r="F338" s="107">
        <v>63.566951535288268</v>
      </c>
      <c r="G338" s="107">
        <v>67.718511876446684</v>
      </c>
      <c r="H338" s="107">
        <v>67.798419786733788</v>
      </c>
      <c r="I338" s="107">
        <v>67.000771868384859</v>
      </c>
      <c r="J338" s="107">
        <v>68.252800625485563</v>
      </c>
      <c r="K338" s="107">
        <v>76.043344310440304</v>
      </c>
      <c r="L338" s="107">
        <v>69.31132995681611</v>
      </c>
      <c r="M338" s="107">
        <v>68.331770093427494</v>
      </c>
      <c r="N338" s="107">
        <v>70.763310529650298</v>
      </c>
      <c r="O338" s="107">
        <v>71.151484528872558</v>
      </c>
      <c r="P338" s="107">
        <v>70.218526452217958</v>
      </c>
      <c r="Q338" s="107">
        <v>71.778011036949394</v>
      </c>
      <c r="R338" s="107">
        <v>71.916343854062646</v>
      </c>
      <c r="S338" s="107">
        <v>73.058049674568011</v>
      </c>
      <c r="T338" s="107">
        <v>73.792359469038743</v>
      </c>
      <c r="U338" s="107">
        <v>74.027561776950378</v>
      </c>
      <c r="V338" s="107">
        <v>74.486662649075285</v>
      </c>
      <c r="W338" s="107">
        <v>74.802596919159868</v>
      </c>
      <c r="X338" s="107">
        <v>75.286766362814021</v>
      </c>
      <c r="Y338" s="107">
        <v>75.460617305721996</v>
      </c>
      <c r="Z338" s="107">
        <v>75.572236832688432</v>
      </c>
      <c r="AA338" s="107">
        <v>75.924065395284956</v>
      </c>
      <c r="AB338" s="107">
        <v>76.496986761915977</v>
      </c>
      <c r="AC338" s="107">
        <v>77.086943448059344</v>
      </c>
      <c r="AD338" s="107">
        <v>77.703051717702849</v>
      </c>
      <c r="AE338" s="107">
        <v>78.389675306651526</v>
      </c>
      <c r="AF338" s="107">
        <v>79.069204011539227</v>
      </c>
      <c r="AG338" s="107">
        <v>79.752229743837418</v>
      </c>
      <c r="AH338" s="107">
        <v>80.478947272427206</v>
      </c>
      <c r="AI338" s="107">
        <v>81.292088816461757</v>
      </c>
      <c r="AJ338" s="107">
        <v>82.0674634338327</v>
      </c>
      <c r="AK338" s="107">
        <v>82.885233376361782</v>
      </c>
      <c r="AL338" s="107">
        <v>83.754210976175457</v>
      </c>
      <c r="AM338" s="107">
        <v>84.630640731664883</v>
      </c>
      <c r="AN338" s="107">
        <v>85.609251916806585</v>
      </c>
      <c r="AO338" s="107">
        <v>86.60187040515676</v>
      </c>
      <c r="AP338" s="107">
        <v>87.644111903140924</v>
      </c>
      <c r="AQ338" s="107">
        <v>88.825233353152541</v>
      </c>
      <c r="AR338" s="107">
        <v>89.998615314458235</v>
      </c>
      <c r="AS338" s="107">
        <v>91.169329790705419</v>
      </c>
      <c r="AT338" s="107">
        <v>92.342988970237499</v>
      </c>
      <c r="AU338" s="107">
        <v>93.525085462359741</v>
      </c>
      <c r="AV338" s="107">
        <v>94.790658730249874</v>
      </c>
      <c r="AW338" s="107">
        <v>96.115599922692596</v>
      </c>
      <c r="AX338" s="107">
        <v>97.439731991573311</v>
      </c>
      <c r="AY338" s="107">
        <v>98.820391322208707</v>
      </c>
      <c r="AZ338" s="107">
        <v>100.19004424434796</v>
      </c>
    </row>
    <row r="339" spans="1:52" ht="12" customHeight="1" x14ac:dyDescent="0.45">
      <c r="A339" s="98" t="s">
        <v>192</v>
      </c>
      <c r="B339" s="108">
        <v>111.14341233814584</v>
      </c>
      <c r="C339" s="108">
        <v>125.3718983284372</v>
      </c>
      <c r="D339" s="108">
        <v>128.60227819588064</v>
      </c>
      <c r="E339" s="108">
        <v>139.27026182428173</v>
      </c>
      <c r="F339" s="108">
        <v>127.39468456514879</v>
      </c>
      <c r="G339" s="108">
        <v>133.18674602902519</v>
      </c>
      <c r="H339" s="108">
        <v>131.80111016754006</v>
      </c>
      <c r="I339" s="108">
        <v>133.43779591493038</v>
      </c>
      <c r="J339" s="108">
        <v>131.97353797783336</v>
      </c>
      <c r="K339" s="108">
        <v>148.2416446547216</v>
      </c>
      <c r="L339" s="108">
        <v>131.82397036397833</v>
      </c>
      <c r="M339" s="108">
        <v>129.83226438690312</v>
      </c>
      <c r="N339" s="108">
        <v>136.24686542567068</v>
      </c>
      <c r="O339" s="108">
        <v>141.00914454698216</v>
      </c>
      <c r="P339" s="108">
        <v>138.72039711711156</v>
      </c>
      <c r="Q339" s="108">
        <v>140.94433199019184</v>
      </c>
      <c r="R339" s="108">
        <v>140.99907815486395</v>
      </c>
      <c r="S339" s="108">
        <v>143.05600963584143</v>
      </c>
      <c r="T339" s="108">
        <v>144.64020777383368</v>
      </c>
      <c r="U339" s="108">
        <v>145.30218802211454</v>
      </c>
      <c r="V339" s="108">
        <v>146.29550407620911</v>
      </c>
      <c r="W339" s="108">
        <v>146.92557183180199</v>
      </c>
      <c r="X339" s="108">
        <v>147.96958295596232</v>
      </c>
      <c r="Y339" s="108">
        <v>148.37207190500951</v>
      </c>
      <c r="Z339" s="108">
        <v>148.67650619646241</v>
      </c>
      <c r="AA339" s="108">
        <v>149.45810314156631</v>
      </c>
      <c r="AB339" s="108">
        <v>150.55884010804195</v>
      </c>
      <c r="AC339" s="108">
        <v>151.66002398263089</v>
      </c>
      <c r="AD339" s="108">
        <v>152.82368074267495</v>
      </c>
      <c r="AE339" s="108">
        <v>154.11749052486908</v>
      </c>
      <c r="AF339" s="108">
        <v>155.43941082362446</v>
      </c>
      <c r="AG339" s="108">
        <v>156.72505984710074</v>
      </c>
      <c r="AH339" s="108">
        <v>158.12953692876408</v>
      </c>
      <c r="AI339" s="108">
        <v>159.64901093438303</v>
      </c>
      <c r="AJ339" s="108">
        <v>161.04975571208553</v>
      </c>
      <c r="AK339" s="108">
        <v>162.495790291161</v>
      </c>
      <c r="AL339" s="108">
        <v>164.165070004619</v>
      </c>
      <c r="AM339" s="108">
        <v>165.74732759855354</v>
      </c>
      <c r="AN339" s="108">
        <v>167.62173798177787</v>
      </c>
      <c r="AO339" s="108">
        <v>169.54601495300895</v>
      </c>
      <c r="AP339" s="108">
        <v>171.52235051424492</v>
      </c>
      <c r="AQ339" s="108">
        <v>173.70606792196548</v>
      </c>
      <c r="AR339" s="108">
        <v>175.85170193625405</v>
      </c>
      <c r="AS339" s="108">
        <v>178.02374354485974</v>
      </c>
      <c r="AT339" s="108">
        <v>180.25886870739041</v>
      </c>
      <c r="AU339" s="108">
        <v>182.52560164817965</v>
      </c>
      <c r="AV339" s="108">
        <v>184.97638469155291</v>
      </c>
      <c r="AW339" s="108">
        <v>187.56789106104688</v>
      </c>
      <c r="AX339" s="108">
        <v>190.05332479619327</v>
      </c>
      <c r="AY339" s="108">
        <v>192.70215567639431</v>
      </c>
      <c r="AZ339" s="108">
        <v>195.32367144369672</v>
      </c>
    </row>
    <row r="341" spans="1:52" ht="12" customHeight="1" x14ac:dyDescent="0.45">
      <c r="A341" s="138" t="s">
        <v>76</v>
      </c>
      <c r="B341" s="100"/>
      <c r="C341" s="100"/>
      <c r="D341" s="100"/>
      <c r="E341" s="100"/>
      <c r="F341" s="100"/>
      <c r="G341" s="100"/>
      <c r="H341" s="100"/>
      <c r="I341" s="100"/>
      <c r="J341" s="100"/>
      <c r="K341" s="100"/>
      <c r="L341" s="100"/>
      <c r="M341" s="100"/>
      <c r="N341" s="100"/>
      <c r="O341" s="100"/>
      <c r="P341" s="100"/>
      <c r="Q341" s="100"/>
      <c r="R341" s="100"/>
      <c r="S341" s="100"/>
      <c r="T341" s="100"/>
      <c r="U341" s="100"/>
      <c r="V341" s="100"/>
      <c r="W341" s="100"/>
      <c r="X341" s="100"/>
      <c r="Y341" s="100"/>
      <c r="Z341" s="100"/>
      <c r="AA341" s="100"/>
      <c r="AB341" s="100"/>
      <c r="AC341" s="100"/>
      <c r="AD341" s="100"/>
      <c r="AE341" s="100"/>
      <c r="AF341" s="100"/>
      <c r="AG341" s="100"/>
      <c r="AH341" s="100"/>
      <c r="AI341" s="100"/>
      <c r="AJ341" s="100"/>
      <c r="AK341" s="100"/>
      <c r="AL341" s="100"/>
      <c r="AM341" s="100"/>
      <c r="AN341" s="100"/>
      <c r="AO341" s="100"/>
      <c r="AP341" s="100"/>
      <c r="AQ341" s="100"/>
      <c r="AR341" s="100"/>
      <c r="AS341" s="100"/>
      <c r="AT341" s="100"/>
      <c r="AU341" s="100"/>
      <c r="AV341" s="100"/>
      <c r="AW341" s="100"/>
      <c r="AX341" s="100"/>
      <c r="AY341" s="100"/>
      <c r="AZ341" s="100"/>
    </row>
    <row r="342" spans="1:52" ht="12" customHeight="1" x14ac:dyDescent="0.45">
      <c r="A342" s="220" t="s">
        <v>178</v>
      </c>
      <c r="B342" s="227">
        <v>0.1535461868522241</v>
      </c>
      <c r="C342" s="227">
        <v>0.1562797679630957</v>
      </c>
      <c r="D342" s="227">
        <v>0.16135616870934064</v>
      </c>
      <c r="E342" s="227">
        <v>0.16717322534822432</v>
      </c>
      <c r="F342" s="227">
        <v>0.16099011827544016</v>
      </c>
      <c r="G342" s="227">
        <v>0.16246284221994356</v>
      </c>
      <c r="H342" s="227">
        <v>0.16213602930662105</v>
      </c>
      <c r="I342" s="227">
        <v>0.16826862806925641</v>
      </c>
      <c r="J342" s="227">
        <v>0.17888045815284589</v>
      </c>
      <c r="K342" s="227">
        <v>0.17066064039860701</v>
      </c>
      <c r="L342" s="227">
        <v>0.17787224758325015</v>
      </c>
      <c r="M342" s="227">
        <v>0.18838273193033428</v>
      </c>
      <c r="N342" s="227">
        <v>0.18990166957304599</v>
      </c>
      <c r="O342" s="227">
        <v>0.1963341225126333</v>
      </c>
      <c r="P342" s="227">
        <v>0.18636438611080527</v>
      </c>
      <c r="Q342" s="227">
        <v>0.19551801157610776</v>
      </c>
      <c r="R342" s="227">
        <v>0.19503021030496903</v>
      </c>
      <c r="S342" s="227">
        <v>0.19485285357381904</v>
      </c>
      <c r="T342" s="227">
        <v>0.19310443703944716</v>
      </c>
      <c r="U342" s="227">
        <v>0.19174740474166099</v>
      </c>
      <c r="V342" s="227">
        <v>0.19185936534935072</v>
      </c>
      <c r="W342" s="227">
        <v>0.19236026884141924</v>
      </c>
      <c r="X342" s="227">
        <v>0.19238072659406261</v>
      </c>
      <c r="Y342" s="227">
        <v>0.19369428110369383</v>
      </c>
      <c r="Z342" s="227">
        <v>0.19471709767009232</v>
      </c>
      <c r="AA342" s="227">
        <v>0.19542710210038838</v>
      </c>
      <c r="AB342" s="227">
        <v>0.19660298131503176</v>
      </c>
      <c r="AC342" s="227">
        <v>0.19855879907353455</v>
      </c>
      <c r="AD342" s="227">
        <v>0.19988610863042161</v>
      </c>
      <c r="AE342" s="227">
        <v>0.20006167409540543</v>
      </c>
      <c r="AF342" s="227">
        <v>0.2021347710461586</v>
      </c>
      <c r="AG342" s="227">
        <v>0.20333907734404216</v>
      </c>
      <c r="AH342" s="227">
        <v>0.20455057423539669</v>
      </c>
      <c r="AI342" s="227">
        <v>0.20719248222569817</v>
      </c>
      <c r="AJ342" s="227">
        <v>0.20785833983451052</v>
      </c>
      <c r="AK342" s="227">
        <v>0.20988251138563077</v>
      </c>
      <c r="AL342" s="227">
        <v>0.21008553781346204</v>
      </c>
      <c r="AM342" s="227">
        <v>0.211081018231117</v>
      </c>
      <c r="AN342" s="227">
        <v>0.21240565510956824</v>
      </c>
      <c r="AO342" s="227">
        <v>0.21376158628600583</v>
      </c>
      <c r="AP342" s="227">
        <v>0.21520802243959627</v>
      </c>
      <c r="AQ342" s="227">
        <v>0.21752155929389222</v>
      </c>
      <c r="AR342" s="227">
        <v>0.21949049890411143</v>
      </c>
      <c r="AS342" s="227">
        <v>0.22335241676561995</v>
      </c>
      <c r="AT342" s="227">
        <v>0.22547879860510822</v>
      </c>
      <c r="AU342" s="227">
        <v>0.22705877873469218</v>
      </c>
      <c r="AV342" s="227">
        <v>0.22898735602749545</v>
      </c>
      <c r="AW342" s="227">
        <v>0.23224507374686387</v>
      </c>
      <c r="AX342" s="227">
        <v>0.234446583030339</v>
      </c>
      <c r="AY342" s="227">
        <v>0.23513682359887181</v>
      </c>
      <c r="AZ342" s="227">
        <v>0.23802677781295489</v>
      </c>
    </row>
    <row r="343" spans="1:52" ht="12" customHeight="1" x14ac:dyDescent="0.45">
      <c r="A343" s="205" t="s">
        <v>183</v>
      </c>
      <c r="B343" s="228">
        <v>0.47697543768963746</v>
      </c>
      <c r="C343" s="228">
        <v>0.47615847824898705</v>
      </c>
      <c r="D343" s="228">
        <v>0.48204549251937678</v>
      </c>
      <c r="E343" s="228">
        <v>0.48588927635539192</v>
      </c>
      <c r="F343" s="228">
        <v>0.48929003277869537</v>
      </c>
      <c r="G343" s="228">
        <v>0.49676375736945372</v>
      </c>
      <c r="H343" s="228">
        <v>0.49897461093789997</v>
      </c>
      <c r="I343" s="228">
        <v>0.50406805982553782</v>
      </c>
      <c r="J343" s="228">
        <v>0.52193425237267643</v>
      </c>
      <c r="K343" s="228">
        <v>0.52191647353709136</v>
      </c>
      <c r="L343" s="228">
        <v>0.54315635737901791</v>
      </c>
      <c r="M343" s="228">
        <v>0.55691393784661314</v>
      </c>
      <c r="N343" s="228">
        <v>0.55723339582460951</v>
      </c>
      <c r="O343" s="228">
        <v>0.55904512896633018</v>
      </c>
      <c r="P343" s="228">
        <v>0.55736536917112278</v>
      </c>
      <c r="Q343" s="228">
        <v>0.57531247248474149</v>
      </c>
      <c r="R343" s="228">
        <v>0.57557851602740562</v>
      </c>
      <c r="S343" s="228">
        <v>0.57499321080601551</v>
      </c>
      <c r="T343" s="228">
        <v>0.57544791533373818</v>
      </c>
      <c r="U343" s="228">
        <v>0.57607593750517339</v>
      </c>
      <c r="V343" s="228">
        <v>0.57692082634953945</v>
      </c>
      <c r="W343" s="228">
        <v>0.57857845650484252</v>
      </c>
      <c r="X343" s="228">
        <v>0.58089812997877244</v>
      </c>
      <c r="Y343" s="228">
        <v>0.585019575629808</v>
      </c>
      <c r="Z343" s="228">
        <v>0.58744912759013868</v>
      </c>
      <c r="AA343" s="228">
        <v>0.58999525386471652</v>
      </c>
      <c r="AB343" s="228">
        <v>0.592408446860343</v>
      </c>
      <c r="AC343" s="228">
        <v>0.59724378651707666</v>
      </c>
      <c r="AD343" s="228">
        <v>0.60000102826086543</v>
      </c>
      <c r="AE343" s="228">
        <v>0.6012836802998377</v>
      </c>
      <c r="AF343" s="228">
        <v>0.60640118103873342</v>
      </c>
      <c r="AG343" s="228">
        <v>0.60915810654353864</v>
      </c>
      <c r="AH343" s="228">
        <v>0.61330373039697028</v>
      </c>
      <c r="AI343" s="228">
        <v>0.61842396416869572</v>
      </c>
      <c r="AJ343" s="228">
        <v>0.62094718467105048</v>
      </c>
      <c r="AK343" s="228">
        <v>0.62517778601596785</v>
      </c>
      <c r="AL343" s="228">
        <v>0.62598301176684412</v>
      </c>
      <c r="AM343" s="228">
        <v>0.62883817934883546</v>
      </c>
      <c r="AN343" s="228">
        <v>0.63192585863182249</v>
      </c>
      <c r="AO343" s="228">
        <v>0.63478897747091612</v>
      </c>
      <c r="AP343" s="228">
        <v>0.63782925335300289</v>
      </c>
      <c r="AQ343" s="228">
        <v>0.64200486135640433</v>
      </c>
      <c r="AR343" s="228">
        <v>0.64598959975417169</v>
      </c>
      <c r="AS343" s="228">
        <v>0.65231043112840403</v>
      </c>
      <c r="AT343" s="228">
        <v>0.65638278034343001</v>
      </c>
      <c r="AU343" s="228">
        <v>0.65945566886007423</v>
      </c>
      <c r="AV343" s="228">
        <v>0.66295625991170559</v>
      </c>
      <c r="AW343" s="228">
        <v>0.66893943334891204</v>
      </c>
      <c r="AX343" s="228">
        <v>0.67259679913337667</v>
      </c>
      <c r="AY343" s="228">
        <v>0.67438832445321473</v>
      </c>
      <c r="AZ343" s="228">
        <v>0.6796972260991061</v>
      </c>
    </row>
    <row r="344" spans="1:52" ht="12" customHeight="1" x14ac:dyDescent="0.45">
      <c r="A344" s="207" t="s">
        <v>47</v>
      </c>
      <c r="B344" s="102">
        <v>0.37901967160993333</v>
      </c>
      <c r="C344" s="102">
        <v>0.3795715466026871</v>
      </c>
      <c r="D344" s="102">
        <v>0.38365698902194451</v>
      </c>
      <c r="E344" s="102">
        <v>0.38758548163871426</v>
      </c>
      <c r="F344" s="102">
        <v>0.38945296671056084</v>
      </c>
      <c r="G344" s="102">
        <v>0.39441514220617607</v>
      </c>
      <c r="H344" s="102">
        <v>0.39540061213425987</v>
      </c>
      <c r="I344" s="102">
        <v>0.40002540377073192</v>
      </c>
      <c r="J344" s="102">
        <v>0.4141830374789765</v>
      </c>
      <c r="K344" s="102">
        <v>0.41438531545181351</v>
      </c>
      <c r="L344" s="102">
        <v>0.43142692736292787</v>
      </c>
      <c r="M344" s="102">
        <v>0.44039013351741979</v>
      </c>
      <c r="N344" s="102">
        <v>0.44095490450496411</v>
      </c>
      <c r="O344" s="102">
        <v>0.4420964454197216</v>
      </c>
      <c r="P344" s="102">
        <v>0.44211378742392338</v>
      </c>
      <c r="Q344" s="102">
        <v>0.45730598036770115</v>
      </c>
      <c r="R344" s="102">
        <v>0.4609681411054885</v>
      </c>
      <c r="S344" s="102">
        <v>0.46556801945098253</v>
      </c>
      <c r="T344" s="102">
        <v>0.47428944058614481</v>
      </c>
      <c r="U344" s="102">
        <v>0.4879227811937174</v>
      </c>
      <c r="V344" s="102">
        <v>0.48213230838938298</v>
      </c>
      <c r="W344" s="102">
        <v>0.49341861403943821</v>
      </c>
      <c r="X344" s="102">
        <v>0.51479932790328264</v>
      </c>
      <c r="Y344" s="102">
        <v>0.54549250318716103</v>
      </c>
      <c r="Z344" s="102">
        <v>0.54723291659929407</v>
      </c>
      <c r="AA344" s="102">
        <v>0.58958909193676756</v>
      </c>
      <c r="AB344" s="102">
        <v>0.60412624202840282</v>
      </c>
      <c r="AC344" s="102">
        <v>0.64775148616392231</v>
      </c>
      <c r="AD344" s="102">
        <v>0.6623356306143976</v>
      </c>
      <c r="AE344" s="102">
        <v>0.70460163228617545</v>
      </c>
      <c r="AF344" s="102">
        <v>0.72244545689270523</v>
      </c>
      <c r="AG344" s="102">
        <v>0.73079403328524928</v>
      </c>
      <c r="AH344" s="102">
        <v>0.73744792773462964</v>
      </c>
      <c r="AI344" s="102">
        <v>0.73857864820901609</v>
      </c>
      <c r="AJ344" s="102">
        <v>0.74442732792460753</v>
      </c>
      <c r="AK344" s="102">
        <v>0.74910867948198923</v>
      </c>
      <c r="AL344" s="102">
        <v>0.75141164157989282</v>
      </c>
      <c r="AM344" s="102">
        <v>0.75065089237680926</v>
      </c>
      <c r="AN344" s="102">
        <v>0.75084240274433234</v>
      </c>
      <c r="AO344" s="102">
        <v>0.75875786741439899</v>
      </c>
      <c r="AP344" s="102">
        <v>0.75828748687609693</v>
      </c>
      <c r="AQ344" s="102">
        <v>0.76050470684137728</v>
      </c>
      <c r="AR344" s="102">
        <v>0.76135652953284194</v>
      </c>
      <c r="AS344" s="102">
        <v>0.76320847337782172</v>
      </c>
      <c r="AT344" s="102">
        <v>0.76518897349755111</v>
      </c>
      <c r="AU344" s="102">
        <v>0.76536232609625765</v>
      </c>
      <c r="AV344" s="102">
        <v>0.76950605328611099</v>
      </c>
      <c r="AW344" s="102">
        <v>0.7729539820513911</v>
      </c>
      <c r="AX344" s="102">
        <v>0.77209183616734123</v>
      </c>
      <c r="AY344" s="102">
        <v>0.77728655291028925</v>
      </c>
      <c r="AZ344" s="102">
        <v>0.78155254581411693</v>
      </c>
    </row>
    <row r="345" spans="1:52" ht="12" customHeight="1" x14ac:dyDescent="0.45">
      <c r="A345" s="209" t="s">
        <v>48</v>
      </c>
      <c r="B345" s="103">
        <v>0.61759440100111562</v>
      </c>
      <c r="C345" s="103">
        <v>0.61947837031493169</v>
      </c>
      <c r="D345" s="103">
        <v>0.62610848208973646</v>
      </c>
      <c r="E345" s="103">
        <v>0.62971464996601223</v>
      </c>
      <c r="F345" s="103">
        <v>0.63071979637707376</v>
      </c>
      <c r="G345" s="103">
        <v>0.6382220408101591</v>
      </c>
      <c r="H345" s="103">
        <v>0.64051411364312039</v>
      </c>
      <c r="I345" s="103">
        <v>0.64637854250683791</v>
      </c>
      <c r="J345" s="103">
        <v>0.66758291856321217</v>
      </c>
      <c r="K345" s="103">
        <v>0.67667970751611173</v>
      </c>
      <c r="L345" s="103">
        <v>0.70475544613762819</v>
      </c>
      <c r="M345" s="103">
        <v>0.71847361013173472</v>
      </c>
      <c r="N345" s="103">
        <v>0.71833003100150961</v>
      </c>
      <c r="O345" s="103">
        <v>0.71904167128014562</v>
      </c>
      <c r="P345" s="103">
        <v>0.7192033445689755</v>
      </c>
      <c r="Q345" s="103">
        <v>0.74638390971277757</v>
      </c>
      <c r="R345" s="103">
        <v>0.74646660946473264</v>
      </c>
      <c r="S345" s="103">
        <v>0.74533213359873629</v>
      </c>
      <c r="T345" s="103">
        <v>0.74622967849132105</v>
      </c>
      <c r="U345" s="103">
        <v>0.74757090871421839</v>
      </c>
      <c r="V345" s="103">
        <v>0.74913790378826872</v>
      </c>
      <c r="W345" s="103">
        <v>0.75179318757097013</v>
      </c>
      <c r="X345" s="103">
        <v>0.75454273324160015</v>
      </c>
      <c r="Y345" s="103">
        <v>0.76035303716561931</v>
      </c>
      <c r="Z345" s="103">
        <v>0.76397612400440951</v>
      </c>
      <c r="AA345" s="103">
        <v>0.76695317607994329</v>
      </c>
      <c r="AB345" s="103">
        <v>0.77078670905134239</v>
      </c>
      <c r="AC345" s="103">
        <v>0.77842701622456112</v>
      </c>
      <c r="AD345" s="103">
        <v>0.78257790143712058</v>
      </c>
      <c r="AE345" s="103">
        <v>0.78421626699200608</v>
      </c>
      <c r="AF345" s="103">
        <v>0.79270479183761344</v>
      </c>
      <c r="AG345" s="103">
        <v>0.79675189162417515</v>
      </c>
      <c r="AH345" s="103">
        <v>0.80345116882172107</v>
      </c>
      <c r="AI345" s="103">
        <v>0.81115948230256951</v>
      </c>
      <c r="AJ345" s="103">
        <v>0.81525067127552275</v>
      </c>
      <c r="AK345" s="103">
        <v>0.82279471477827471</v>
      </c>
      <c r="AL345" s="103">
        <v>0.82378118358139452</v>
      </c>
      <c r="AM345" s="103">
        <v>0.82882160749806821</v>
      </c>
      <c r="AN345" s="103">
        <v>0.83489505909940409</v>
      </c>
      <c r="AO345" s="103">
        <v>0.84107893801552991</v>
      </c>
      <c r="AP345" s="103">
        <v>0.84753355925997653</v>
      </c>
      <c r="AQ345" s="103">
        <v>0.85756847822781934</v>
      </c>
      <c r="AR345" s="103">
        <v>0.86709422501458111</v>
      </c>
      <c r="AS345" s="103">
        <v>0.88385031698208916</v>
      </c>
      <c r="AT345" s="103">
        <v>0.89390462177652219</v>
      </c>
      <c r="AU345" s="103">
        <v>0.90166893381493052</v>
      </c>
      <c r="AV345" s="103">
        <v>0.91109915896160709</v>
      </c>
      <c r="AW345" s="103">
        <v>0.92741232710173072</v>
      </c>
      <c r="AX345" s="103">
        <v>0.93656209599761597</v>
      </c>
      <c r="AY345" s="103">
        <v>0.94121221768678864</v>
      </c>
      <c r="AZ345" s="103">
        <v>0.95683977572999268</v>
      </c>
    </row>
    <row r="346" spans="1:52" ht="12" customHeight="1" x14ac:dyDescent="0.45">
      <c r="A346" s="209" t="s">
        <v>51</v>
      </c>
      <c r="B346" s="103">
        <v>0.10040959611580184</v>
      </c>
      <c r="C346" s="103">
        <v>0.1007201779067991</v>
      </c>
      <c r="D346" s="103">
        <v>0.10175399799298965</v>
      </c>
      <c r="E346" s="103">
        <v>0.1029633834483171</v>
      </c>
      <c r="F346" s="103">
        <v>0.1034477044079733</v>
      </c>
      <c r="G346" s="103">
        <v>0.10475531869236231</v>
      </c>
      <c r="H346" s="103">
        <v>0.104989051207884</v>
      </c>
      <c r="I346" s="103">
        <v>0.1061780019622999</v>
      </c>
      <c r="J346" s="103">
        <v>0.11001538527660897</v>
      </c>
      <c r="K346" s="103">
        <v>0.11012239277626797</v>
      </c>
      <c r="L346" s="103">
        <v>0.11452778170512488</v>
      </c>
      <c r="M346" s="103">
        <v>0.11702842035418082</v>
      </c>
      <c r="N346" s="103">
        <v>0.11700774142477388</v>
      </c>
      <c r="O346" s="103">
        <v>0.11738727553617866</v>
      </c>
      <c r="P346" s="103">
        <v>0.11738981046837696</v>
      </c>
      <c r="Q346" s="103">
        <v>0.12138568078386744</v>
      </c>
      <c r="R346" s="103">
        <v>0.12131113035138756</v>
      </c>
      <c r="S346" s="103">
        <v>0.12124241237774637</v>
      </c>
      <c r="T346" s="103">
        <v>0.12142931152709431</v>
      </c>
      <c r="U346" s="103">
        <v>0.12169449118349773</v>
      </c>
      <c r="V346" s="103">
        <v>0.12202099731237459</v>
      </c>
      <c r="W346" s="103">
        <v>0.12256836138061304</v>
      </c>
      <c r="X346" s="103">
        <v>0.12312498816878341</v>
      </c>
      <c r="Y346" s="103">
        <v>0.12443423499883371</v>
      </c>
      <c r="Z346" s="103">
        <v>0.12507937436618202</v>
      </c>
      <c r="AA346" s="103">
        <v>0.12588350554450214</v>
      </c>
      <c r="AB346" s="103">
        <v>0.12698502611663368</v>
      </c>
      <c r="AC346" s="103">
        <v>0.12914173273354643</v>
      </c>
      <c r="AD346" s="103">
        <v>0.13030886418828327</v>
      </c>
      <c r="AE346" s="103">
        <v>0.13063247811733325</v>
      </c>
      <c r="AF346" s="103">
        <v>0.1331274239178353</v>
      </c>
      <c r="AG346" s="103">
        <v>0.13403588640041797</v>
      </c>
      <c r="AH346" s="103">
        <v>0.13587807539775038</v>
      </c>
      <c r="AI346" s="103">
        <v>0.13788503607024097</v>
      </c>
      <c r="AJ346" s="103">
        <v>0.139029745779395</v>
      </c>
      <c r="AK346" s="103">
        <v>0.14114481059520473</v>
      </c>
      <c r="AL346" s="103">
        <v>0.14137725513951441</v>
      </c>
      <c r="AM346" s="103">
        <v>0.14270650733936974</v>
      </c>
      <c r="AN346" s="103">
        <v>0.1441348621125606</v>
      </c>
      <c r="AO346" s="103">
        <v>0.14554476534244273</v>
      </c>
      <c r="AP346" s="103">
        <v>0.14692888729933223</v>
      </c>
      <c r="AQ346" s="103">
        <v>0.14898058362513741</v>
      </c>
      <c r="AR346" s="103">
        <v>0.15072162716766546</v>
      </c>
      <c r="AS346" s="103">
        <v>0.15386495820568799</v>
      </c>
      <c r="AT346" s="103">
        <v>0.15520461689048748</v>
      </c>
      <c r="AU346" s="103">
        <v>0.15651098771177671</v>
      </c>
      <c r="AV346" s="103">
        <v>0.15805657386732755</v>
      </c>
      <c r="AW346" s="103">
        <v>0.16036041862103173</v>
      </c>
      <c r="AX346" s="103">
        <v>0.16150867010013092</v>
      </c>
      <c r="AY346" s="103">
        <v>0.16188599844429394</v>
      </c>
      <c r="AZ346" s="103">
        <v>0.16349233022576748</v>
      </c>
    </row>
    <row r="347" spans="1:52" ht="12" customHeight="1" x14ac:dyDescent="0.45">
      <c r="A347" s="209" t="s">
        <v>52</v>
      </c>
      <c r="B347" s="103">
        <v>0.5386349388976972</v>
      </c>
      <c r="C347" s="103">
        <v>0.53949500184109356</v>
      </c>
      <c r="D347" s="103">
        <v>0.54526958078021037</v>
      </c>
      <c r="E347" s="103">
        <v>0.55119007948816046</v>
      </c>
      <c r="F347" s="103">
        <v>0.55400720249378965</v>
      </c>
      <c r="G347" s="103">
        <v>0.56090007945525711</v>
      </c>
      <c r="H347" s="103">
        <v>0.56144500785845675</v>
      </c>
      <c r="I347" s="103">
        <v>0.5671893205739108</v>
      </c>
      <c r="J347" s="103">
        <v>0.58716675875358348</v>
      </c>
      <c r="K347" s="103">
        <v>0.58750204221424218</v>
      </c>
      <c r="L347" s="103">
        <v>0.61137964650772558</v>
      </c>
      <c r="M347" s="103">
        <v>0.62438939362138401</v>
      </c>
      <c r="N347" s="103">
        <v>0.62496781618032982</v>
      </c>
      <c r="O347" s="103">
        <v>0.62638129726937675</v>
      </c>
      <c r="P347" s="103">
        <v>0.62659145338844968</v>
      </c>
      <c r="Q347" s="103">
        <v>0.64776413425373114</v>
      </c>
      <c r="R347" s="103">
        <v>0.64761982451093392</v>
      </c>
      <c r="S347" s="103">
        <v>0.6491160415908469</v>
      </c>
      <c r="T347" s="103">
        <v>0.6510309521722899</v>
      </c>
      <c r="U347" s="103">
        <v>0.65292031419112084</v>
      </c>
      <c r="V347" s="103">
        <v>0.65828086697817045</v>
      </c>
      <c r="W347" s="103">
        <v>0.66261461666942578</v>
      </c>
      <c r="X347" s="103">
        <v>0.66873218178975957</v>
      </c>
      <c r="Y347" s="103">
        <v>0.67885891774438945</v>
      </c>
      <c r="Z347" s="103">
        <v>0.68512948692738296</v>
      </c>
      <c r="AA347" s="103">
        <v>0.69374925576434499</v>
      </c>
      <c r="AB347" s="103">
        <v>0.69776076770063189</v>
      </c>
      <c r="AC347" s="103">
        <v>0.70849271494582378</v>
      </c>
      <c r="AD347" s="103">
        <v>0.7154319255323196</v>
      </c>
      <c r="AE347" s="103">
        <v>0.72044100973484093</v>
      </c>
      <c r="AF347" s="103">
        <v>0.73104939635019162</v>
      </c>
      <c r="AG347" s="103">
        <v>0.73874906791354455</v>
      </c>
      <c r="AH347" s="103">
        <v>0.74709899846701722</v>
      </c>
      <c r="AI347" s="103">
        <v>0.75782270342824964</v>
      </c>
      <c r="AJ347" s="103">
        <v>0.76304194466203412</v>
      </c>
      <c r="AK347" s="103">
        <v>0.76847194547485553</v>
      </c>
      <c r="AL347" s="103">
        <v>0.77102946171334763</v>
      </c>
      <c r="AM347" s="103">
        <v>0.77644584627771207</v>
      </c>
      <c r="AN347" s="103">
        <v>0.77973985774387133</v>
      </c>
      <c r="AO347" s="103">
        <v>0.78195652514905312</v>
      </c>
      <c r="AP347" s="103">
        <v>0.78612777231942654</v>
      </c>
      <c r="AQ347" s="103">
        <v>0.78904801029772509</v>
      </c>
      <c r="AR347" s="103">
        <v>0.79222777513534148</v>
      </c>
      <c r="AS347" s="103">
        <v>0.79646827001690534</v>
      </c>
      <c r="AT347" s="103">
        <v>0.798689354703915</v>
      </c>
      <c r="AU347" s="103">
        <v>0.80104587119564807</v>
      </c>
      <c r="AV347" s="103">
        <v>0.80244873710701681</v>
      </c>
      <c r="AW347" s="103">
        <v>0.80525786728466331</v>
      </c>
      <c r="AX347" s="103">
        <v>0.80722849375916816</v>
      </c>
      <c r="AY347" s="103">
        <v>0.8086616319944776</v>
      </c>
      <c r="AZ347" s="103">
        <v>0.81123282813532749</v>
      </c>
    </row>
    <row r="348" spans="1:52" ht="12" customHeight="1" x14ac:dyDescent="0.45">
      <c r="A348" s="210" t="s">
        <v>53</v>
      </c>
      <c r="B348" s="104">
        <v>0.38680638644863752</v>
      </c>
      <c r="C348" s="104">
        <v>0.38799629315297396</v>
      </c>
      <c r="D348" s="104">
        <v>0.39208109389916751</v>
      </c>
      <c r="E348" s="104">
        <v>0.39698867468548665</v>
      </c>
      <c r="F348" s="104">
        <v>0.39884652974951046</v>
      </c>
      <c r="G348" s="104">
        <v>0.40389397049822684</v>
      </c>
      <c r="H348" s="104">
        <v>0.40478466221407766</v>
      </c>
      <c r="I348" s="104">
        <v>0.40930720657506875</v>
      </c>
      <c r="J348" s="104">
        <v>0.4241149296197006</v>
      </c>
      <c r="K348" s="104">
        <v>0.42465776689865514</v>
      </c>
      <c r="L348" s="104">
        <v>0.44153715114442882</v>
      </c>
      <c r="M348" s="104">
        <v>0.45118258058884136</v>
      </c>
      <c r="N348" s="104">
        <v>0.45108543739872425</v>
      </c>
      <c r="O348" s="104">
        <v>0.45256134833100492</v>
      </c>
      <c r="P348" s="104">
        <v>0.45255317491682345</v>
      </c>
      <c r="Q348" s="104">
        <v>0.4678911529877533</v>
      </c>
      <c r="R348" s="104">
        <v>0.46766920135923956</v>
      </c>
      <c r="S348" s="104">
        <v>0.46812175086066538</v>
      </c>
      <c r="T348" s="104">
        <v>0.46914797203272401</v>
      </c>
      <c r="U348" s="104">
        <v>0.46994635509750454</v>
      </c>
      <c r="V348" s="104">
        <v>0.47302527047651427</v>
      </c>
      <c r="W348" s="104">
        <v>0.47548175591772612</v>
      </c>
      <c r="X348" s="104">
        <v>0.47938083659873992</v>
      </c>
      <c r="Y348" s="104">
        <v>0.48684528910454977</v>
      </c>
      <c r="Z348" s="104">
        <v>0.49065654226973249</v>
      </c>
      <c r="AA348" s="104">
        <v>0.49795805123206033</v>
      </c>
      <c r="AB348" s="104">
        <v>0.5025564057651245</v>
      </c>
      <c r="AC348" s="104">
        <v>0.51365177120766992</v>
      </c>
      <c r="AD348" s="104">
        <v>0.52124515672908789</v>
      </c>
      <c r="AE348" s="104">
        <v>0.52559031792941013</v>
      </c>
      <c r="AF348" s="104">
        <v>0.53717728164481648</v>
      </c>
      <c r="AG348" s="104">
        <v>0.54555244991217433</v>
      </c>
      <c r="AH348" s="104">
        <v>0.55529358458418698</v>
      </c>
      <c r="AI348" s="104">
        <v>0.56945203591868054</v>
      </c>
      <c r="AJ348" s="104">
        <v>0.57506103443079759</v>
      </c>
      <c r="AK348" s="104">
        <v>0.58259821101254727</v>
      </c>
      <c r="AL348" s="104">
        <v>0.58679620927920695</v>
      </c>
      <c r="AM348" s="104">
        <v>0.59428389226381706</v>
      </c>
      <c r="AN348" s="104">
        <v>0.59866148616610326</v>
      </c>
      <c r="AO348" s="104">
        <v>0.60091610132095452</v>
      </c>
      <c r="AP348" s="104">
        <v>0.6056664567804172</v>
      </c>
      <c r="AQ348" s="104">
        <v>0.60885390995195543</v>
      </c>
      <c r="AR348" s="104">
        <v>0.61234665791619292</v>
      </c>
      <c r="AS348" s="104">
        <v>0.61731667573977422</v>
      </c>
      <c r="AT348" s="104">
        <v>0.61946627325601267</v>
      </c>
      <c r="AU348" s="104">
        <v>0.62220346777822388</v>
      </c>
      <c r="AV348" s="104">
        <v>0.62405293995933486</v>
      </c>
      <c r="AW348" s="104">
        <v>0.62731063000478948</v>
      </c>
      <c r="AX348" s="104">
        <v>0.6295367897385894</v>
      </c>
      <c r="AY348" s="104">
        <v>0.63088500195821873</v>
      </c>
      <c r="AZ348" s="104">
        <v>0.63354740103067797</v>
      </c>
    </row>
    <row r="349" spans="1:52" ht="12" customHeight="1" x14ac:dyDescent="0.45">
      <c r="A349" s="223" t="s">
        <v>184</v>
      </c>
      <c r="B349" s="105">
        <v>0.53428089549600533</v>
      </c>
      <c r="C349" s="105">
        <v>0.53239443986360913</v>
      </c>
      <c r="D349" s="105">
        <v>0.53846117832457652</v>
      </c>
      <c r="E349" s="105">
        <v>0.54328137348587202</v>
      </c>
      <c r="F349" s="105">
        <v>0.54616865535023262</v>
      </c>
      <c r="G349" s="105">
        <v>0.55578311549107373</v>
      </c>
      <c r="H349" s="105">
        <v>0.55741406642680802</v>
      </c>
      <c r="I349" s="105">
        <v>0.56436885744502741</v>
      </c>
      <c r="J349" s="105">
        <v>0.58418333542753276</v>
      </c>
      <c r="K349" s="105">
        <v>0.58524617157975334</v>
      </c>
      <c r="L349" s="105">
        <v>0.60788416462021255</v>
      </c>
      <c r="M349" s="105">
        <v>0.62298712277347057</v>
      </c>
      <c r="N349" s="105">
        <v>0.62352183182662679</v>
      </c>
      <c r="O349" s="105">
        <v>0.62619791511606959</v>
      </c>
      <c r="P349" s="105">
        <v>0.62521009372205016</v>
      </c>
      <c r="Q349" s="105">
        <v>0.64509567690673475</v>
      </c>
      <c r="R349" s="105">
        <v>0.64533078512415232</v>
      </c>
      <c r="S349" s="105">
        <v>0.64424175174072673</v>
      </c>
      <c r="T349" s="105">
        <v>0.6455240035802684</v>
      </c>
      <c r="U349" s="105">
        <v>0.64665057773703138</v>
      </c>
      <c r="V349" s="105">
        <v>0.64788641140115377</v>
      </c>
      <c r="W349" s="105">
        <v>0.64950232312148171</v>
      </c>
      <c r="X349" s="105">
        <v>0.65209096666714528</v>
      </c>
      <c r="Y349" s="105">
        <v>0.65619850604801433</v>
      </c>
      <c r="Z349" s="105">
        <v>0.65879441512391979</v>
      </c>
      <c r="AA349" s="105">
        <v>0.6605839023111334</v>
      </c>
      <c r="AB349" s="105">
        <v>0.66277596515366333</v>
      </c>
      <c r="AC349" s="105">
        <v>0.66689024558189358</v>
      </c>
      <c r="AD349" s="105">
        <v>0.66912200074124895</v>
      </c>
      <c r="AE349" s="105">
        <v>0.6699498837886817</v>
      </c>
      <c r="AF349" s="105">
        <v>0.67448194281996943</v>
      </c>
      <c r="AG349" s="105">
        <v>0.67674206861572328</v>
      </c>
      <c r="AH349" s="105">
        <v>0.68049910227992771</v>
      </c>
      <c r="AI349" s="105">
        <v>0.68498206240722948</v>
      </c>
      <c r="AJ349" s="105">
        <v>0.68714009198507831</v>
      </c>
      <c r="AK349" s="105">
        <v>0.69104444522801578</v>
      </c>
      <c r="AL349" s="105">
        <v>0.69152304635089279</v>
      </c>
      <c r="AM349" s="105">
        <v>0.69397644352254229</v>
      </c>
      <c r="AN349" s="105">
        <v>0.69694138269013972</v>
      </c>
      <c r="AO349" s="105">
        <v>0.69963028424941642</v>
      </c>
      <c r="AP349" s="105">
        <v>0.70229916866656228</v>
      </c>
      <c r="AQ349" s="105">
        <v>0.70606181249833255</v>
      </c>
      <c r="AR349" s="105">
        <v>0.70960301420438121</v>
      </c>
      <c r="AS349" s="105">
        <v>0.71485615178064477</v>
      </c>
      <c r="AT349" s="105">
        <v>0.71829528263625497</v>
      </c>
      <c r="AU349" s="105">
        <v>0.72086975881447102</v>
      </c>
      <c r="AV349" s="105">
        <v>0.72393520434724867</v>
      </c>
      <c r="AW349" s="105">
        <v>0.72923031378368719</v>
      </c>
      <c r="AX349" s="105">
        <v>0.73266197345797635</v>
      </c>
      <c r="AY349" s="105">
        <v>0.73410161788005568</v>
      </c>
      <c r="AZ349" s="105">
        <v>0.73856851890476094</v>
      </c>
    </row>
    <row r="350" spans="1:52" ht="12" customHeight="1" x14ac:dyDescent="0.45">
      <c r="A350" s="223" t="s">
        <v>185</v>
      </c>
      <c r="B350" s="105">
        <v>0.37591653780672785</v>
      </c>
      <c r="C350" s="105">
        <v>0.37577347411914613</v>
      </c>
      <c r="D350" s="105">
        <v>0.38134275053668376</v>
      </c>
      <c r="E350" s="105">
        <v>0.38207485259422702</v>
      </c>
      <c r="F350" s="105">
        <v>0.38918539899658972</v>
      </c>
      <c r="G350" s="105">
        <v>0.39502637559671222</v>
      </c>
      <c r="H350" s="105">
        <v>0.39925880493394433</v>
      </c>
      <c r="I350" s="105">
        <v>0.40130384527658297</v>
      </c>
      <c r="J350" s="105">
        <v>0.41823566454292621</v>
      </c>
      <c r="K350" s="105">
        <v>0.41349111610869244</v>
      </c>
      <c r="L350" s="105">
        <v>0.44004090239287114</v>
      </c>
      <c r="M350" s="105">
        <v>0.4479821308320705</v>
      </c>
      <c r="N350" s="105">
        <v>0.4482755772060763</v>
      </c>
      <c r="O350" s="105">
        <v>0.44751441099132933</v>
      </c>
      <c r="P350" s="105">
        <v>0.44552570063046359</v>
      </c>
      <c r="Q350" s="105">
        <v>0.46215453968511211</v>
      </c>
      <c r="R350" s="105">
        <v>0.46185906694207274</v>
      </c>
      <c r="S350" s="105">
        <v>0.46130664853679842</v>
      </c>
      <c r="T350" s="105">
        <v>0.46172629764877182</v>
      </c>
      <c r="U350" s="105">
        <v>0.46236713855014427</v>
      </c>
      <c r="V350" s="105">
        <v>0.46295640703961499</v>
      </c>
      <c r="W350" s="105">
        <v>0.46371971095092934</v>
      </c>
      <c r="X350" s="105">
        <v>0.4648130132449711</v>
      </c>
      <c r="Y350" s="105">
        <v>0.46678311202162243</v>
      </c>
      <c r="Z350" s="105">
        <v>0.46850192981829841</v>
      </c>
      <c r="AA350" s="105">
        <v>0.46963335709315757</v>
      </c>
      <c r="AB350" s="105">
        <v>0.4708125700443494</v>
      </c>
      <c r="AC350" s="105">
        <v>0.4730644331247511</v>
      </c>
      <c r="AD350" s="105">
        <v>0.4742858630799649</v>
      </c>
      <c r="AE350" s="105">
        <v>0.47497062432295706</v>
      </c>
      <c r="AF350" s="105">
        <v>0.47743648649206144</v>
      </c>
      <c r="AG350" s="105">
        <v>0.47891562913724889</v>
      </c>
      <c r="AH350" s="105">
        <v>0.48124883763459225</v>
      </c>
      <c r="AI350" s="105">
        <v>0.48377501252883398</v>
      </c>
      <c r="AJ350" s="105">
        <v>0.48559900145545748</v>
      </c>
      <c r="AK350" s="105">
        <v>0.4884018454790704</v>
      </c>
      <c r="AL350" s="105">
        <v>0.48887129492228343</v>
      </c>
      <c r="AM350" s="105">
        <v>0.49066103224422469</v>
      </c>
      <c r="AN350" s="105">
        <v>0.49279514486078446</v>
      </c>
      <c r="AO350" s="105">
        <v>0.49499092861819427</v>
      </c>
      <c r="AP350" s="105">
        <v>0.49736390051598939</v>
      </c>
      <c r="AQ350" s="105">
        <v>0.5008429976498141</v>
      </c>
      <c r="AR350" s="105">
        <v>0.50442381914439771</v>
      </c>
      <c r="AS350" s="105">
        <v>0.510383474749869</v>
      </c>
      <c r="AT350" s="105">
        <v>0.51534662529231512</v>
      </c>
      <c r="AU350" s="105">
        <v>0.51850874805427072</v>
      </c>
      <c r="AV350" s="105">
        <v>0.52191405916898304</v>
      </c>
      <c r="AW350" s="105">
        <v>0.52790303995565013</v>
      </c>
      <c r="AX350" s="105">
        <v>0.53123698032392985</v>
      </c>
      <c r="AY350" s="105">
        <v>0.53351787134692263</v>
      </c>
      <c r="AZ350" s="105">
        <v>0.53966786496524899</v>
      </c>
    </row>
    <row r="351" spans="1:52" ht="12" customHeight="1" x14ac:dyDescent="0.45">
      <c r="A351" s="223" t="s">
        <v>188</v>
      </c>
      <c r="B351" s="105">
        <v>0.49032803206380127</v>
      </c>
      <c r="C351" s="105">
        <v>0.48728918022477485</v>
      </c>
      <c r="D351" s="105">
        <v>0.4939478555425621</v>
      </c>
      <c r="E351" s="105">
        <v>0.49435588078501091</v>
      </c>
      <c r="F351" s="105">
        <v>0.50540242895254495</v>
      </c>
      <c r="G351" s="105">
        <v>0.51674348139322113</v>
      </c>
      <c r="H351" s="105">
        <v>0.52269012083087474</v>
      </c>
      <c r="I351" s="105">
        <v>0.52182706865731165</v>
      </c>
      <c r="J351" s="105">
        <v>0.54786430667463126</v>
      </c>
      <c r="K351" s="105">
        <v>0.53590050199823036</v>
      </c>
      <c r="L351" s="105">
        <v>0.56683761126354804</v>
      </c>
      <c r="M351" s="105">
        <v>0.58173837913926152</v>
      </c>
      <c r="N351" s="105">
        <v>0.5789143664704256</v>
      </c>
      <c r="O351" s="105">
        <v>0.57134030445765682</v>
      </c>
      <c r="P351" s="105">
        <v>0.57182265204789051</v>
      </c>
      <c r="Q351" s="105">
        <v>0.58986154729045559</v>
      </c>
      <c r="R351" s="105">
        <v>0.59002087374752621</v>
      </c>
      <c r="S351" s="105">
        <v>0.58877174329157089</v>
      </c>
      <c r="T351" s="105">
        <v>0.58986298095466949</v>
      </c>
      <c r="U351" s="105">
        <v>0.59089453273510395</v>
      </c>
      <c r="V351" s="105">
        <v>0.59202445471518161</v>
      </c>
      <c r="W351" s="105">
        <v>0.59364943886289145</v>
      </c>
      <c r="X351" s="105">
        <v>0.59614418915677292</v>
      </c>
      <c r="Y351" s="105">
        <v>0.60061893782852194</v>
      </c>
      <c r="Z351" s="105">
        <v>0.60372899711198869</v>
      </c>
      <c r="AA351" s="105">
        <v>0.60581144240007145</v>
      </c>
      <c r="AB351" s="105">
        <v>0.60842031791327067</v>
      </c>
      <c r="AC351" s="105">
        <v>0.6134442447487839</v>
      </c>
      <c r="AD351" s="105">
        <v>0.6165979291569158</v>
      </c>
      <c r="AE351" s="105">
        <v>0.61788637092887289</v>
      </c>
      <c r="AF351" s="105">
        <v>0.62373797476498039</v>
      </c>
      <c r="AG351" s="105">
        <v>0.62702048648133246</v>
      </c>
      <c r="AH351" s="105">
        <v>0.63222649443698775</v>
      </c>
      <c r="AI351" s="105">
        <v>0.63895715960366051</v>
      </c>
      <c r="AJ351" s="105">
        <v>0.64225117108018015</v>
      </c>
      <c r="AK351" s="105">
        <v>0.64780024834793759</v>
      </c>
      <c r="AL351" s="105">
        <v>0.64883153673405525</v>
      </c>
      <c r="AM351" s="105">
        <v>0.65292433228335811</v>
      </c>
      <c r="AN351" s="105">
        <v>0.65782891007649547</v>
      </c>
      <c r="AO351" s="105">
        <v>0.66263712227000182</v>
      </c>
      <c r="AP351" s="105">
        <v>0.66765293724875363</v>
      </c>
      <c r="AQ351" s="105">
        <v>0.6752954406574867</v>
      </c>
      <c r="AR351" s="105">
        <v>0.68275604948952773</v>
      </c>
      <c r="AS351" s="105">
        <v>0.69547592874539299</v>
      </c>
      <c r="AT351" s="105">
        <v>0.70402122018935842</v>
      </c>
      <c r="AU351" s="105">
        <v>0.71039557721687308</v>
      </c>
      <c r="AV351" s="105">
        <v>0.71794718302618621</v>
      </c>
      <c r="AW351" s="105">
        <v>0.73066550214443327</v>
      </c>
      <c r="AX351" s="105">
        <v>0.73879760205522127</v>
      </c>
      <c r="AY351" s="105">
        <v>0.74289077653563851</v>
      </c>
      <c r="AZ351" s="105">
        <v>0.75520080323200645</v>
      </c>
    </row>
    <row r="352" spans="1:52" ht="12" customHeight="1" x14ac:dyDescent="0.45">
      <c r="A352" s="224" t="s">
        <v>192</v>
      </c>
      <c r="B352" s="106">
        <v>0.54387670530149401</v>
      </c>
      <c r="C352" s="106">
        <v>0.54560559422111876</v>
      </c>
      <c r="D352" s="106">
        <v>0.55136891412164557</v>
      </c>
      <c r="E352" s="106">
        <v>0.55789341331500142</v>
      </c>
      <c r="F352" s="106">
        <v>0.56006192675334954</v>
      </c>
      <c r="G352" s="106">
        <v>0.56664485533968556</v>
      </c>
      <c r="H352" s="106">
        <v>0.56729831073113024</v>
      </c>
      <c r="I352" s="106">
        <v>0.57386673776256181</v>
      </c>
      <c r="J352" s="106">
        <v>0.59482152220736739</v>
      </c>
      <c r="K352" s="106">
        <v>0.59424789263759514</v>
      </c>
      <c r="L352" s="106">
        <v>0.61837929979678974</v>
      </c>
      <c r="M352" s="106">
        <v>0.63250009779872174</v>
      </c>
      <c r="N352" s="106">
        <v>0.63236910106540323</v>
      </c>
      <c r="O352" s="106">
        <v>0.63522518488345558</v>
      </c>
      <c r="P352" s="106">
        <v>0.63518525961082961</v>
      </c>
      <c r="Q352" s="106">
        <v>0.65674937971591851</v>
      </c>
      <c r="R352" s="106">
        <v>0.65614965729841079</v>
      </c>
      <c r="S352" s="106">
        <v>0.65488201800187229</v>
      </c>
      <c r="T352" s="106">
        <v>0.65506697367888012</v>
      </c>
      <c r="U352" s="106">
        <v>0.65542322204577363</v>
      </c>
      <c r="V352" s="106">
        <v>0.65585475015210537</v>
      </c>
      <c r="W352" s="106">
        <v>0.6564087311649347</v>
      </c>
      <c r="X352" s="106">
        <v>0.65704620583790274</v>
      </c>
      <c r="Y352" s="106">
        <v>0.65841882791656559</v>
      </c>
      <c r="Z352" s="106">
        <v>0.65928217793655286</v>
      </c>
      <c r="AA352" s="106">
        <v>0.65993831483347376</v>
      </c>
      <c r="AB352" s="106">
        <v>0.66066443756033189</v>
      </c>
      <c r="AC352" s="106">
        <v>0.66224504510154858</v>
      </c>
      <c r="AD352" s="106">
        <v>0.66316756135620591</v>
      </c>
      <c r="AE352" s="106">
        <v>0.66343551891912778</v>
      </c>
      <c r="AF352" s="106">
        <v>0.66511631869547416</v>
      </c>
      <c r="AG352" s="106">
        <v>0.66590648939871866</v>
      </c>
      <c r="AH352" s="106">
        <v>0.66706760507040475</v>
      </c>
      <c r="AI352" s="106">
        <v>0.66877608696012925</v>
      </c>
      <c r="AJ352" s="106">
        <v>0.6697710843724578</v>
      </c>
      <c r="AK352" s="106">
        <v>0.67148818020953149</v>
      </c>
      <c r="AL352" s="106">
        <v>0.67173549135352195</v>
      </c>
      <c r="AM352" s="106">
        <v>0.67285592295478469</v>
      </c>
      <c r="AN352" s="106">
        <v>0.67408678646197673</v>
      </c>
      <c r="AO352" s="106">
        <v>0.67538733210525836</v>
      </c>
      <c r="AP352" s="106">
        <v>0.67680434510162624</v>
      </c>
      <c r="AQ352" s="106">
        <v>0.67872606917493605</v>
      </c>
      <c r="AR352" s="106">
        <v>0.68066739385906183</v>
      </c>
      <c r="AS352" s="106">
        <v>0.68410460112170202</v>
      </c>
      <c r="AT352" s="106">
        <v>0.68626310789995815</v>
      </c>
      <c r="AU352" s="106">
        <v>0.68776721159106269</v>
      </c>
      <c r="AV352" s="106">
        <v>0.6894171902102465</v>
      </c>
      <c r="AW352" s="106">
        <v>0.69227578428617409</v>
      </c>
      <c r="AX352" s="106">
        <v>0.69407904391785924</v>
      </c>
      <c r="AY352" s="106">
        <v>0.69484322620988304</v>
      </c>
      <c r="AZ352" s="106">
        <v>0.69748104727909876</v>
      </c>
    </row>
    <row r="353" spans="1:52" ht="12" customHeight="1" x14ac:dyDescent="0.45">
      <c r="A353" s="225" t="s">
        <v>193</v>
      </c>
      <c r="B353" s="229">
        <v>0</v>
      </c>
      <c r="C353" s="229">
        <v>0</v>
      </c>
      <c r="D353" s="229">
        <v>0</v>
      </c>
      <c r="E353" s="229">
        <v>0</v>
      </c>
      <c r="F353" s="229">
        <v>0</v>
      </c>
      <c r="G353" s="229">
        <v>0</v>
      </c>
      <c r="H353" s="229">
        <v>0</v>
      </c>
      <c r="I353" s="229">
        <v>0</v>
      </c>
      <c r="J353" s="229">
        <v>0</v>
      </c>
      <c r="K353" s="229">
        <v>0</v>
      </c>
      <c r="L353" s="229">
        <v>0</v>
      </c>
      <c r="M353" s="229">
        <v>0</v>
      </c>
      <c r="N353" s="229">
        <v>0</v>
      </c>
      <c r="O353" s="229">
        <v>0</v>
      </c>
      <c r="P353" s="229">
        <v>0</v>
      </c>
      <c r="Q353" s="229">
        <v>0</v>
      </c>
      <c r="R353" s="229">
        <v>0</v>
      </c>
      <c r="S353" s="229">
        <v>0</v>
      </c>
      <c r="T353" s="229">
        <v>0</v>
      </c>
      <c r="U353" s="229">
        <v>0</v>
      </c>
      <c r="V353" s="229">
        <v>0</v>
      </c>
      <c r="W353" s="229">
        <v>0</v>
      </c>
      <c r="X353" s="229">
        <v>0</v>
      </c>
      <c r="Y353" s="229">
        <v>0</v>
      </c>
      <c r="Z353" s="229">
        <v>0</v>
      </c>
      <c r="AA353" s="229">
        <v>0</v>
      </c>
      <c r="AB353" s="229">
        <v>0</v>
      </c>
      <c r="AC353" s="229">
        <v>0</v>
      </c>
      <c r="AD353" s="229">
        <v>0</v>
      </c>
      <c r="AE353" s="229">
        <v>0</v>
      </c>
      <c r="AF353" s="229">
        <v>0</v>
      </c>
      <c r="AG353" s="229">
        <v>0</v>
      </c>
      <c r="AH353" s="229">
        <v>0</v>
      </c>
      <c r="AI353" s="229">
        <v>0</v>
      </c>
      <c r="AJ353" s="229">
        <v>0</v>
      </c>
      <c r="AK353" s="229">
        <v>0</v>
      </c>
      <c r="AL353" s="229">
        <v>0</v>
      </c>
      <c r="AM353" s="229">
        <v>0</v>
      </c>
      <c r="AN353" s="229">
        <v>0</v>
      </c>
      <c r="AO353" s="229">
        <v>0</v>
      </c>
      <c r="AP353" s="229">
        <v>0</v>
      </c>
      <c r="AQ353" s="229">
        <v>0</v>
      </c>
      <c r="AR353" s="229">
        <v>0</v>
      </c>
      <c r="AS353" s="229">
        <v>0</v>
      </c>
      <c r="AT353" s="229">
        <v>0</v>
      </c>
      <c r="AU353" s="229">
        <v>0</v>
      </c>
      <c r="AV353" s="229">
        <v>0</v>
      </c>
      <c r="AW353" s="229">
        <v>0</v>
      </c>
      <c r="AX353" s="229">
        <v>0</v>
      </c>
      <c r="AY353" s="229">
        <v>0</v>
      </c>
      <c r="AZ353" s="229">
        <v>0</v>
      </c>
    </row>
    <row r="354" spans="1:52" ht="12" customHeight="1" x14ac:dyDescent="0.45">
      <c r="A354" s="220" t="s">
        <v>173</v>
      </c>
      <c r="B354" s="227">
        <v>0.46289284288703364</v>
      </c>
      <c r="C354" s="227">
        <v>0.46201733292821656</v>
      </c>
      <c r="D354" s="227">
        <v>0.4643046633519286</v>
      </c>
      <c r="E354" s="227">
        <v>0.46491608660530653</v>
      </c>
      <c r="F354" s="227">
        <v>0.46770465208607515</v>
      </c>
      <c r="G354" s="227">
        <v>0.47504042679709424</v>
      </c>
      <c r="H354" s="227">
        <v>0.48085757966549197</v>
      </c>
      <c r="I354" s="227">
        <v>0.47674075694128865</v>
      </c>
      <c r="J354" s="227">
        <v>0.48300817482006086</v>
      </c>
      <c r="K354" s="227">
        <v>0.51987010960263991</v>
      </c>
      <c r="L354" s="227">
        <v>0.5245273593843307</v>
      </c>
      <c r="M354" s="227">
        <v>0.52146994279212089</v>
      </c>
      <c r="N354" s="227">
        <v>0.51961623476485919</v>
      </c>
      <c r="O354" s="227">
        <v>0.51893134283033793</v>
      </c>
      <c r="P354" s="227">
        <v>0.52143647878258681</v>
      </c>
      <c r="Q354" s="227">
        <v>0.52572238707197838</v>
      </c>
      <c r="R354" s="227">
        <v>0.52579309965317145</v>
      </c>
      <c r="S354" s="227">
        <v>0.52578835514513023</v>
      </c>
      <c r="T354" s="227">
        <v>0.52657224505522715</v>
      </c>
      <c r="U354" s="227">
        <v>0.52786637081434562</v>
      </c>
      <c r="V354" s="227">
        <v>0.52881087637410695</v>
      </c>
      <c r="W354" s="227">
        <v>0.52988722395112964</v>
      </c>
      <c r="X354" s="227">
        <v>0.53165370484386021</v>
      </c>
      <c r="Y354" s="227">
        <v>0.53466694438292872</v>
      </c>
      <c r="Z354" s="227">
        <v>0.53652808823118769</v>
      </c>
      <c r="AA354" s="227">
        <v>0.53866592857480988</v>
      </c>
      <c r="AB354" s="227">
        <v>0.54082852737632581</v>
      </c>
      <c r="AC354" s="227">
        <v>0.54558255309861525</v>
      </c>
      <c r="AD354" s="227">
        <v>0.54691140559150275</v>
      </c>
      <c r="AE354" s="227">
        <v>0.55105630014968721</v>
      </c>
      <c r="AF354" s="227">
        <v>0.55295010437781089</v>
      </c>
      <c r="AG354" s="227">
        <v>0.5562701601507104</v>
      </c>
      <c r="AH354" s="227">
        <v>0.55873685812700002</v>
      </c>
      <c r="AI354" s="227">
        <v>0.5630907049789079</v>
      </c>
      <c r="AJ354" s="227">
        <v>0.56650093331839213</v>
      </c>
      <c r="AK354" s="227">
        <v>0.57039764410746085</v>
      </c>
      <c r="AL354" s="227">
        <v>0.57118191889873626</v>
      </c>
      <c r="AM354" s="227">
        <v>0.57253769822167466</v>
      </c>
      <c r="AN354" s="227">
        <v>0.5748403681401304</v>
      </c>
      <c r="AO354" s="227">
        <v>0.57795373405109696</v>
      </c>
      <c r="AP354" s="227">
        <v>0.58102728676782389</v>
      </c>
      <c r="AQ354" s="227">
        <v>0.58401721389149996</v>
      </c>
      <c r="AR354" s="227">
        <v>0.58746541152970966</v>
      </c>
      <c r="AS354" s="227">
        <v>0.59295931405050983</v>
      </c>
      <c r="AT354" s="227">
        <v>0.59626604884458512</v>
      </c>
      <c r="AU354" s="227">
        <v>0.59971168188048318</v>
      </c>
      <c r="AV354" s="227">
        <v>0.60389871754789726</v>
      </c>
      <c r="AW354" s="227">
        <v>0.61131177450411756</v>
      </c>
      <c r="AX354" s="227">
        <v>0.61336581205070861</v>
      </c>
      <c r="AY354" s="227">
        <v>0.61957771764402414</v>
      </c>
      <c r="AZ354" s="227">
        <v>0.62242401646093037</v>
      </c>
    </row>
    <row r="355" spans="1:52" ht="12" customHeight="1" x14ac:dyDescent="0.45">
      <c r="A355" s="69" t="s">
        <v>47</v>
      </c>
      <c r="B355" s="102">
        <v>0.40884422607816928</v>
      </c>
      <c r="C355" s="102">
        <v>0.40911604575813637</v>
      </c>
      <c r="D355" s="102">
        <v>0.4111598948235819</v>
      </c>
      <c r="E355" s="102">
        <v>0.41453189321885719</v>
      </c>
      <c r="F355" s="102">
        <v>0.41410693787992836</v>
      </c>
      <c r="G355" s="102">
        <v>0.41901959277000911</v>
      </c>
      <c r="H355" s="102">
        <v>0.42230351508911479</v>
      </c>
      <c r="I355" s="102">
        <v>0.42110854024428285</v>
      </c>
      <c r="J355" s="102">
        <v>0.42317866361131173</v>
      </c>
      <c r="K355" s="102">
        <v>0.45517913234783969</v>
      </c>
      <c r="L355" s="102">
        <v>0.45552374389962469</v>
      </c>
      <c r="M355" s="102">
        <v>0.45481006718361577</v>
      </c>
      <c r="N355" s="102">
        <v>0.45245534713216651</v>
      </c>
      <c r="O355" s="102">
        <v>0.45618786206665024</v>
      </c>
      <c r="P355" s="102">
        <v>0.4583720543781204</v>
      </c>
      <c r="Q355" s="102">
        <v>0.45856284205593173</v>
      </c>
      <c r="R355" s="102">
        <v>0.4625571386279006</v>
      </c>
      <c r="S355" s="102">
        <v>0.46702857541221843</v>
      </c>
      <c r="T355" s="102">
        <v>0.47504807626595114</v>
      </c>
      <c r="U355" s="102">
        <v>0.48864054578138955</v>
      </c>
      <c r="V355" s="102">
        <v>0.48274180425562846</v>
      </c>
      <c r="W355" s="102">
        <v>0.49598843200279702</v>
      </c>
      <c r="X355" s="102">
        <v>0.51735941099236016</v>
      </c>
      <c r="Y355" s="102">
        <v>0.5433737683820985</v>
      </c>
      <c r="Z355" s="102">
        <v>0.53903463143986663</v>
      </c>
      <c r="AA355" s="102">
        <v>0.58564465735095628</v>
      </c>
      <c r="AB355" s="102">
        <v>0.59849313075458976</v>
      </c>
      <c r="AC355" s="102">
        <v>0.64549486249201515</v>
      </c>
      <c r="AD355" s="102">
        <v>0.66111376324475646</v>
      </c>
      <c r="AE355" s="102">
        <v>0.70413235548009789</v>
      </c>
      <c r="AF355" s="102">
        <v>0.72352402065420629</v>
      </c>
      <c r="AG355" s="102">
        <v>0.72888916166243023</v>
      </c>
      <c r="AH355" s="102">
        <v>0.73676112912494229</v>
      </c>
      <c r="AI355" s="102">
        <v>0.74198481334967159</v>
      </c>
      <c r="AJ355" s="102">
        <v>0.74222573236495171</v>
      </c>
      <c r="AK355" s="102">
        <v>0.74876645478427473</v>
      </c>
      <c r="AL355" s="102">
        <v>0.74822299898579436</v>
      </c>
      <c r="AM355" s="102">
        <v>0.75190598541705433</v>
      </c>
      <c r="AN355" s="102">
        <v>0.75263893281171346</v>
      </c>
      <c r="AO355" s="102">
        <v>0.75751150981017812</v>
      </c>
      <c r="AP355" s="102">
        <v>0.75543284132815403</v>
      </c>
      <c r="AQ355" s="102">
        <v>0.75981273648646519</v>
      </c>
      <c r="AR355" s="102">
        <v>0.7612298659627148</v>
      </c>
      <c r="AS355" s="102">
        <v>0.76685873146094263</v>
      </c>
      <c r="AT355" s="102">
        <v>0.76310858317526664</v>
      </c>
      <c r="AU355" s="102">
        <v>0.76627172930742127</v>
      </c>
      <c r="AV355" s="102">
        <v>0.76842908674546961</v>
      </c>
      <c r="AW355" s="102">
        <v>0.77457351089676418</v>
      </c>
      <c r="AX355" s="102">
        <v>0.77401288887255004</v>
      </c>
      <c r="AY355" s="102">
        <v>0.77712554253659161</v>
      </c>
      <c r="AZ355" s="102">
        <v>0.78162867269560754</v>
      </c>
    </row>
    <row r="356" spans="1:52" ht="12" customHeight="1" x14ac:dyDescent="0.45">
      <c r="A356" s="77" t="s">
        <v>48</v>
      </c>
      <c r="B356" s="103">
        <v>0.66936883914146039</v>
      </c>
      <c r="C356" s="103">
        <v>0.669644901547363</v>
      </c>
      <c r="D356" s="103">
        <v>0.67309032041404027</v>
      </c>
      <c r="E356" s="103">
        <v>0.67662821990924749</v>
      </c>
      <c r="F356" s="103">
        <v>0.66800174918773747</v>
      </c>
      <c r="G356" s="103">
        <v>0.6745573707714615</v>
      </c>
      <c r="H356" s="103">
        <v>0.68338079717539091</v>
      </c>
      <c r="I356" s="103">
        <v>0.68028779831070407</v>
      </c>
      <c r="J356" s="103">
        <v>0.68433221234728614</v>
      </c>
      <c r="K356" s="103">
        <v>0.74536383935867601</v>
      </c>
      <c r="L356" s="103">
        <v>0.74545646525322151</v>
      </c>
      <c r="M356" s="103">
        <v>0.73942101651638192</v>
      </c>
      <c r="N356" s="103">
        <v>0.73744223601700998</v>
      </c>
      <c r="O356" s="103">
        <v>0.73796633861440575</v>
      </c>
      <c r="P356" s="103">
        <v>0.74189802955809636</v>
      </c>
      <c r="Q356" s="103">
        <v>0.74410407364030939</v>
      </c>
      <c r="R356" s="103">
        <v>0.74368138264729289</v>
      </c>
      <c r="S356" s="103">
        <v>0.74282192508261113</v>
      </c>
      <c r="T356" s="103">
        <v>0.74375236306839088</v>
      </c>
      <c r="U356" s="103">
        <v>0.7457024026931498</v>
      </c>
      <c r="V356" s="103">
        <v>0.74805147642330538</v>
      </c>
      <c r="W356" s="103">
        <v>0.75009622421248123</v>
      </c>
      <c r="X356" s="103">
        <v>0.75282559581571018</v>
      </c>
      <c r="Y356" s="103">
        <v>0.75797824345356724</v>
      </c>
      <c r="Z356" s="103">
        <v>0.76123998123700376</v>
      </c>
      <c r="AA356" s="103">
        <v>0.76484408531886094</v>
      </c>
      <c r="AB356" s="103">
        <v>0.7696106576490932</v>
      </c>
      <c r="AC356" s="103">
        <v>0.77906479120449912</v>
      </c>
      <c r="AD356" s="103">
        <v>0.78107800339866396</v>
      </c>
      <c r="AE356" s="103">
        <v>0.78965142476951333</v>
      </c>
      <c r="AF356" s="103">
        <v>0.79326304198383712</v>
      </c>
      <c r="AG356" s="103">
        <v>0.80028630663968103</v>
      </c>
      <c r="AH356" s="103">
        <v>0.80457617585772856</v>
      </c>
      <c r="AI356" s="103">
        <v>0.81383549641371777</v>
      </c>
      <c r="AJ356" s="103">
        <v>0.8213915280943237</v>
      </c>
      <c r="AK356" s="103">
        <v>0.83080373691923193</v>
      </c>
      <c r="AL356" s="103">
        <v>0.83192763505225087</v>
      </c>
      <c r="AM356" s="103">
        <v>0.83372663722217244</v>
      </c>
      <c r="AN356" s="103">
        <v>0.83908973982767798</v>
      </c>
      <c r="AO356" s="103">
        <v>0.84647759096457897</v>
      </c>
      <c r="AP356" s="103">
        <v>0.8544006805447496</v>
      </c>
      <c r="AQ356" s="103">
        <v>0.86206270345248015</v>
      </c>
      <c r="AR356" s="103">
        <v>0.87070266627251625</v>
      </c>
      <c r="AS356" s="103">
        <v>0.88457384422826901</v>
      </c>
      <c r="AT356" s="103">
        <v>0.89297992475529042</v>
      </c>
      <c r="AU356" s="103">
        <v>0.9018817786397485</v>
      </c>
      <c r="AV356" s="103">
        <v>0.91337606000667904</v>
      </c>
      <c r="AW356" s="103">
        <v>0.93283153544707553</v>
      </c>
      <c r="AX356" s="103">
        <v>0.93789030425718767</v>
      </c>
      <c r="AY356" s="103">
        <v>0.95393307909116631</v>
      </c>
      <c r="AZ356" s="103">
        <v>0.96127431402060526</v>
      </c>
    </row>
    <row r="357" spans="1:52" ht="12" customHeight="1" x14ac:dyDescent="0.45">
      <c r="A357" s="77" t="s">
        <v>51</v>
      </c>
      <c r="B357" s="103">
        <v>0.11110811146120143</v>
      </c>
      <c r="C357" s="103">
        <v>0.1111460251856935</v>
      </c>
      <c r="D357" s="103">
        <v>0.11152424794527424</v>
      </c>
      <c r="E357" s="103">
        <v>0.11244921889047074</v>
      </c>
      <c r="F357" s="103">
        <v>0.11236891444863095</v>
      </c>
      <c r="G357" s="103">
        <v>0.1135229532246928</v>
      </c>
      <c r="H357" s="103">
        <v>0.11445460855045206</v>
      </c>
      <c r="I357" s="103">
        <v>0.11414250962690038</v>
      </c>
      <c r="J357" s="103">
        <v>0.11490568175157863</v>
      </c>
      <c r="K357" s="103">
        <v>0.12336994805567483</v>
      </c>
      <c r="L357" s="103">
        <v>0.12361215926975413</v>
      </c>
      <c r="M357" s="103">
        <v>0.12327974581871268</v>
      </c>
      <c r="N357" s="103">
        <v>0.12266715925031961</v>
      </c>
      <c r="O357" s="103">
        <v>0.12347060540613683</v>
      </c>
      <c r="P357" s="103">
        <v>0.12419163900488568</v>
      </c>
      <c r="Q357" s="103">
        <v>0.12449808651521869</v>
      </c>
      <c r="R357" s="103">
        <v>0.12443400177904175</v>
      </c>
      <c r="S357" s="103">
        <v>0.12438956871733894</v>
      </c>
      <c r="T357" s="103">
        <v>0.12458553896229982</v>
      </c>
      <c r="U357" s="103">
        <v>0.12493845149938274</v>
      </c>
      <c r="V357" s="103">
        <v>0.12538103039330403</v>
      </c>
      <c r="W357" s="103">
        <v>0.12572942412964092</v>
      </c>
      <c r="X357" s="103">
        <v>0.12633818446217984</v>
      </c>
      <c r="Y357" s="103">
        <v>0.12751601843677518</v>
      </c>
      <c r="Z357" s="103">
        <v>0.12821928137407362</v>
      </c>
      <c r="AA357" s="103">
        <v>0.12898110568897456</v>
      </c>
      <c r="AB357" s="103">
        <v>0.13021698375136712</v>
      </c>
      <c r="AC357" s="103">
        <v>0.13285945478848366</v>
      </c>
      <c r="AD357" s="103">
        <v>0.13324348699983712</v>
      </c>
      <c r="AE357" s="103">
        <v>0.13513531004610099</v>
      </c>
      <c r="AF357" s="103">
        <v>0.13592075200613105</v>
      </c>
      <c r="AG357" s="103">
        <v>0.13818179354023841</v>
      </c>
      <c r="AH357" s="103">
        <v>0.13903040769723973</v>
      </c>
      <c r="AI357" s="103">
        <v>0.14112562482061672</v>
      </c>
      <c r="AJ357" s="103">
        <v>0.1428631403681915</v>
      </c>
      <c r="AK357" s="103">
        <v>0.14479316115559923</v>
      </c>
      <c r="AL357" s="103">
        <v>0.14502485230798132</v>
      </c>
      <c r="AM357" s="103">
        <v>0.14533588284982263</v>
      </c>
      <c r="AN357" s="103">
        <v>0.14653349588508915</v>
      </c>
      <c r="AO357" s="103">
        <v>0.14811946874435933</v>
      </c>
      <c r="AP357" s="103">
        <v>0.149743906335427</v>
      </c>
      <c r="AQ357" s="103">
        <v>0.15112646670750002</v>
      </c>
      <c r="AR357" s="103">
        <v>0.15282901618584496</v>
      </c>
      <c r="AS357" s="103">
        <v>0.15540675123561462</v>
      </c>
      <c r="AT357" s="103">
        <v>0.15673446288296142</v>
      </c>
      <c r="AU357" s="103">
        <v>0.15799314317068999</v>
      </c>
      <c r="AV357" s="103">
        <v>0.15964383537421939</v>
      </c>
      <c r="AW357" s="103">
        <v>0.1623101521677664</v>
      </c>
      <c r="AX357" s="103">
        <v>0.16276794940606196</v>
      </c>
      <c r="AY357" s="103">
        <v>0.16428166110964457</v>
      </c>
      <c r="AZ357" s="103">
        <v>0.16492819709524684</v>
      </c>
    </row>
    <row r="358" spans="1:52" ht="12" customHeight="1" x14ac:dyDescent="0.45">
      <c r="A358" s="77" t="s">
        <v>52</v>
      </c>
      <c r="B358" s="103">
        <v>0.5871435950224736</v>
      </c>
      <c r="C358" s="103">
        <v>0.58749999431992272</v>
      </c>
      <c r="D358" s="103">
        <v>0.58988048542600335</v>
      </c>
      <c r="E358" s="103">
        <v>0.59485560078473265</v>
      </c>
      <c r="F358" s="103">
        <v>0.59389795785790744</v>
      </c>
      <c r="G358" s="103">
        <v>0.60100047092557596</v>
      </c>
      <c r="H358" s="103">
        <v>0.60596931893573291</v>
      </c>
      <c r="I358" s="103">
        <v>0.60407235674644266</v>
      </c>
      <c r="J358" s="103">
        <v>0.60773544944810343</v>
      </c>
      <c r="K358" s="103">
        <v>0.65291337065118626</v>
      </c>
      <c r="L358" s="103">
        <v>0.6543372801010936</v>
      </c>
      <c r="M358" s="103">
        <v>0.6527363179711051</v>
      </c>
      <c r="N358" s="103">
        <v>0.64956313313662484</v>
      </c>
      <c r="O358" s="103">
        <v>0.65430835859046743</v>
      </c>
      <c r="P358" s="103">
        <v>0.65746281619205993</v>
      </c>
      <c r="Q358" s="103">
        <v>0.65863572995384789</v>
      </c>
      <c r="R358" s="103">
        <v>0.658377366345413</v>
      </c>
      <c r="S358" s="103">
        <v>0.660220963957042</v>
      </c>
      <c r="T358" s="103">
        <v>0.66150285716160184</v>
      </c>
      <c r="U358" s="103">
        <v>0.66549560181663303</v>
      </c>
      <c r="V358" s="103">
        <v>0.66868571760885753</v>
      </c>
      <c r="W358" s="103">
        <v>0.67356797230355525</v>
      </c>
      <c r="X358" s="103">
        <v>0.67803763048870103</v>
      </c>
      <c r="Y358" s="103">
        <v>0.68768080532573961</v>
      </c>
      <c r="Z358" s="103">
        <v>0.69502894507711688</v>
      </c>
      <c r="AA358" s="103">
        <v>0.70403531903702732</v>
      </c>
      <c r="AB358" s="103">
        <v>0.70962631403236331</v>
      </c>
      <c r="AC358" s="103">
        <v>0.72090599662391885</v>
      </c>
      <c r="AD358" s="103">
        <v>0.72530378249843752</v>
      </c>
      <c r="AE358" s="103">
        <v>0.73532034506474375</v>
      </c>
      <c r="AF358" s="103">
        <v>0.74123688261426257</v>
      </c>
      <c r="AG358" s="103">
        <v>0.7497505946202081</v>
      </c>
      <c r="AH358" s="103">
        <v>0.75581322893498826</v>
      </c>
      <c r="AI358" s="103">
        <v>0.76570436662402352</v>
      </c>
      <c r="AJ358" s="103">
        <v>0.7716021839577708</v>
      </c>
      <c r="AK358" s="103">
        <v>0.77731311559853367</v>
      </c>
      <c r="AL358" s="103">
        <v>0.78058931386441144</v>
      </c>
      <c r="AM358" s="103">
        <v>0.78599906031334132</v>
      </c>
      <c r="AN358" s="103">
        <v>0.78814461368066757</v>
      </c>
      <c r="AO358" s="103">
        <v>0.7924977488273155</v>
      </c>
      <c r="AP358" s="103">
        <v>0.7951791272565123</v>
      </c>
      <c r="AQ358" s="103">
        <v>0.7986247265276043</v>
      </c>
      <c r="AR358" s="103">
        <v>0.80103383123369021</v>
      </c>
      <c r="AS358" s="103">
        <v>0.80506469047008467</v>
      </c>
      <c r="AT358" s="103">
        <v>0.80776243746713905</v>
      </c>
      <c r="AU358" s="103">
        <v>0.81063728442641703</v>
      </c>
      <c r="AV358" s="103">
        <v>0.81246044602568179</v>
      </c>
      <c r="AW358" s="103">
        <v>0.81526019475247702</v>
      </c>
      <c r="AX358" s="103">
        <v>0.81659888117440771</v>
      </c>
      <c r="AY358" s="103">
        <v>0.81938876259168725</v>
      </c>
      <c r="AZ358" s="103">
        <v>0.82123463817162068</v>
      </c>
    </row>
    <row r="359" spans="1:52" ht="12" customHeight="1" x14ac:dyDescent="0.45">
      <c r="A359" s="79" t="s">
        <v>53</v>
      </c>
      <c r="B359" s="104">
        <v>0.43419937859470942</v>
      </c>
      <c r="C359" s="104">
        <v>0.43445943486399874</v>
      </c>
      <c r="D359" s="104">
        <v>0.43601884232072946</v>
      </c>
      <c r="E359" s="104">
        <v>0.43954965909757188</v>
      </c>
      <c r="F359" s="104">
        <v>0.43836976575104203</v>
      </c>
      <c r="G359" s="104">
        <v>0.44344822123713168</v>
      </c>
      <c r="H359" s="104">
        <v>0.44696490850786047</v>
      </c>
      <c r="I359" s="104">
        <v>0.44629605017904606</v>
      </c>
      <c r="J359" s="104">
        <v>0.44873399364338612</v>
      </c>
      <c r="K359" s="104">
        <v>0.48191953348881866</v>
      </c>
      <c r="L359" s="104">
        <v>0.48303242678727265</v>
      </c>
      <c r="M359" s="104">
        <v>0.48173412078718425</v>
      </c>
      <c r="N359" s="104">
        <v>0.47952310999527653</v>
      </c>
      <c r="O359" s="104">
        <v>0.48231511938458527</v>
      </c>
      <c r="P359" s="104">
        <v>0.48524164583832063</v>
      </c>
      <c r="Q359" s="104">
        <v>0.48653862790527191</v>
      </c>
      <c r="R359" s="104">
        <v>0.4864068176303295</v>
      </c>
      <c r="S359" s="104">
        <v>0.48721843453732838</v>
      </c>
      <c r="T359" s="104">
        <v>0.48788756375927295</v>
      </c>
      <c r="U359" s="104">
        <v>0.49014077651730426</v>
      </c>
      <c r="V359" s="104">
        <v>0.492049332188641</v>
      </c>
      <c r="W359" s="104">
        <v>0.4952887609092741</v>
      </c>
      <c r="X359" s="104">
        <v>0.49798113360732138</v>
      </c>
      <c r="Y359" s="104">
        <v>0.50448188275896022</v>
      </c>
      <c r="Z359" s="104">
        <v>0.50956528582507288</v>
      </c>
      <c r="AA359" s="104">
        <v>0.515875119071602</v>
      </c>
      <c r="AB359" s="104">
        <v>0.52072775738192778</v>
      </c>
      <c r="AC359" s="104">
        <v>0.53062726655779768</v>
      </c>
      <c r="AD359" s="104">
        <v>0.53499047885568873</v>
      </c>
      <c r="AE359" s="104">
        <v>0.54577215485510955</v>
      </c>
      <c r="AF359" s="104">
        <v>0.55261399952425949</v>
      </c>
      <c r="AG359" s="104">
        <v>0.56281003319634149</v>
      </c>
      <c r="AH359" s="104">
        <v>0.56939859379462521</v>
      </c>
      <c r="AI359" s="104">
        <v>0.58122866505423265</v>
      </c>
      <c r="AJ359" s="104">
        <v>0.58830040923539861</v>
      </c>
      <c r="AK359" s="104">
        <v>0.59495482079760031</v>
      </c>
      <c r="AL359" s="104">
        <v>0.59914070337991332</v>
      </c>
      <c r="AM359" s="104">
        <v>0.60563689029271195</v>
      </c>
      <c r="AN359" s="104">
        <v>0.60826312807245619</v>
      </c>
      <c r="AO359" s="104">
        <v>0.61347001646377208</v>
      </c>
      <c r="AP359" s="104">
        <v>0.61655817277544134</v>
      </c>
      <c r="AQ359" s="104">
        <v>0.62053566760645729</v>
      </c>
      <c r="AR359" s="104">
        <v>0.62302760547764746</v>
      </c>
      <c r="AS359" s="104">
        <v>0.62731514262941412</v>
      </c>
      <c r="AT359" s="104">
        <v>0.63003450150931917</v>
      </c>
      <c r="AU359" s="104">
        <v>0.63279435595091693</v>
      </c>
      <c r="AV359" s="104">
        <v>0.6346733959855636</v>
      </c>
      <c r="AW359" s="104">
        <v>0.63753067849763856</v>
      </c>
      <c r="AX359" s="104">
        <v>0.63893737636709669</v>
      </c>
      <c r="AY359" s="104">
        <v>0.64183457259881826</v>
      </c>
      <c r="AZ359" s="104">
        <v>0.64373573896341685</v>
      </c>
    </row>
    <row r="360" spans="1:52" ht="12" customHeight="1" x14ac:dyDescent="0.45">
      <c r="A360" s="96" t="s">
        <v>194</v>
      </c>
      <c r="B360" s="105">
        <v>0.5720572951616304</v>
      </c>
      <c r="C360" s="105">
        <v>0.5769123647142671</v>
      </c>
      <c r="D360" s="105">
        <v>0.57965345297520066</v>
      </c>
      <c r="E360" s="105">
        <v>0.57896914592540927</v>
      </c>
      <c r="F360" s="105">
        <v>0.57490537894312665</v>
      </c>
      <c r="G360" s="105">
        <v>0.58528986350932388</v>
      </c>
      <c r="H360" s="105">
        <v>0.59293749465480783</v>
      </c>
      <c r="I360" s="105">
        <v>0.59848910350243834</v>
      </c>
      <c r="J360" s="105">
        <v>0.59647057420200089</v>
      </c>
      <c r="K360" s="105">
        <v>0.65857909911175139</v>
      </c>
      <c r="L360" s="105">
        <v>0.65589581250369589</v>
      </c>
      <c r="M360" s="105">
        <v>0.65311985567405362</v>
      </c>
      <c r="N360" s="105">
        <v>0.65812213114577001</v>
      </c>
      <c r="O360" s="105">
        <v>0.65697275357716334</v>
      </c>
      <c r="P360" s="105">
        <v>0.65870017113112944</v>
      </c>
      <c r="Q360" s="105">
        <v>0.65667722625241853</v>
      </c>
      <c r="R360" s="105">
        <v>0.65754862671717262</v>
      </c>
      <c r="S360" s="105">
        <v>0.65545435784435402</v>
      </c>
      <c r="T360" s="105">
        <v>0.65633258405334383</v>
      </c>
      <c r="U360" s="105">
        <v>0.65789266319241613</v>
      </c>
      <c r="V360" s="105">
        <v>0.65948181539833484</v>
      </c>
      <c r="W360" s="105">
        <v>0.66021956121652126</v>
      </c>
      <c r="X360" s="105">
        <v>0.66272465871952679</v>
      </c>
      <c r="Y360" s="105">
        <v>0.66675194383219394</v>
      </c>
      <c r="Z360" s="105">
        <v>0.66964670894161749</v>
      </c>
      <c r="AA360" s="105">
        <v>0.670696389856969</v>
      </c>
      <c r="AB360" s="105">
        <v>0.67270312037175994</v>
      </c>
      <c r="AC360" s="105">
        <v>0.67776120471786516</v>
      </c>
      <c r="AD360" s="105">
        <v>0.68093576272684342</v>
      </c>
      <c r="AE360" s="105">
        <v>0.68737826403854518</v>
      </c>
      <c r="AF360" s="105">
        <v>0.68924235663547984</v>
      </c>
      <c r="AG360" s="105">
        <v>0.69073395660694514</v>
      </c>
      <c r="AH360" s="105">
        <v>0.69397741094047782</v>
      </c>
      <c r="AI360" s="105">
        <v>0.69584853385321133</v>
      </c>
      <c r="AJ360" s="105">
        <v>0.69836829317904192</v>
      </c>
      <c r="AK360" s="105">
        <v>0.70232567233954613</v>
      </c>
      <c r="AL360" s="105">
        <v>0.70309115518079368</v>
      </c>
      <c r="AM360" s="105">
        <v>0.70523525824580002</v>
      </c>
      <c r="AN360" s="105">
        <v>0.7082404409760108</v>
      </c>
      <c r="AO360" s="105">
        <v>0.71148098255144376</v>
      </c>
      <c r="AP360" s="105">
        <v>0.71467749322671292</v>
      </c>
      <c r="AQ360" s="105">
        <v>0.71691948183792953</v>
      </c>
      <c r="AR360" s="105">
        <v>0.71966114894814059</v>
      </c>
      <c r="AS360" s="105">
        <v>0.72397541436489776</v>
      </c>
      <c r="AT360" s="105">
        <v>0.72741026101020778</v>
      </c>
      <c r="AU360" s="105">
        <v>0.7300666685548669</v>
      </c>
      <c r="AV360" s="105">
        <v>0.7340383788931738</v>
      </c>
      <c r="AW360" s="105">
        <v>0.73945679690089416</v>
      </c>
      <c r="AX360" s="105">
        <v>0.74353983260513012</v>
      </c>
      <c r="AY360" s="105">
        <v>0.75365578786517584</v>
      </c>
      <c r="AZ360" s="105">
        <v>0.75709842448393094</v>
      </c>
    </row>
    <row r="361" spans="1:52" ht="12" customHeight="1" x14ac:dyDescent="0.45">
      <c r="A361" s="96" t="s">
        <v>185</v>
      </c>
      <c r="B361" s="105">
        <v>0.42412938073231915</v>
      </c>
      <c r="C361" s="105">
        <v>0.42291401368034415</v>
      </c>
      <c r="D361" s="105">
        <v>0.42636607107442254</v>
      </c>
      <c r="E361" s="105">
        <v>0.42593492677190459</v>
      </c>
      <c r="F361" s="105">
        <v>0.43132689188836354</v>
      </c>
      <c r="G361" s="105">
        <v>0.43875963825600311</v>
      </c>
      <c r="H361" s="105">
        <v>0.44475336033074181</v>
      </c>
      <c r="I361" s="105">
        <v>0.43932574613844466</v>
      </c>
      <c r="J361" s="105">
        <v>0.44689096205980411</v>
      </c>
      <c r="K361" s="105">
        <v>0.47533167689864586</v>
      </c>
      <c r="L361" s="105">
        <v>0.48335375005665698</v>
      </c>
      <c r="M361" s="105">
        <v>0.48214682752940891</v>
      </c>
      <c r="N361" s="105">
        <v>0.47775888514406906</v>
      </c>
      <c r="O361" s="105">
        <v>0.47742399574604949</v>
      </c>
      <c r="P361" s="105">
        <v>0.48051008984675997</v>
      </c>
      <c r="Q361" s="105">
        <v>0.48537898204733193</v>
      </c>
      <c r="R361" s="105">
        <v>0.48506627361762095</v>
      </c>
      <c r="S361" s="105">
        <v>0.48492257004306416</v>
      </c>
      <c r="T361" s="105">
        <v>0.48556610186469706</v>
      </c>
      <c r="U361" s="105">
        <v>0.48654701457873667</v>
      </c>
      <c r="V361" s="105">
        <v>0.48740210555162655</v>
      </c>
      <c r="W361" s="105">
        <v>0.4879598144487981</v>
      </c>
      <c r="X361" s="105">
        <v>0.48914262658068741</v>
      </c>
      <c r="Y361" s="105">
        <v>0.49108658555914164</v>
      </c>
      <c r="Z361" s="105">
        <v>0.49221453768814361</v>
      </c>
      <c r="AA361" s="105">
        <v>0.49349641600904526</v>
      </c>
      <c r="AB361" s="105">
        <v>0.49489504589026984</v>
      </c>
      <c r="AC361" s="105">
        <v>0.49795014740605897</v>
      </c>
      <c r="AD361" s="105">
        <v>0.49852820462764458</v>
      </c>
      <c r="AE361" s="105">
        <v>0.50088232520687959</v>
      </c>
      <c r="AF361" s="105">
        <v>0.5018744890784852</v>
      </c>
      <c r="AG361" s="105">
        <v>0.50391226302530678</v>
      </c>
      <c r="AH361" s="105">
        <v>0.50568406714909342</v>
      </c>
      <c r="AI361" s="105">
        <v>0.50897741624591941</v>
      </c>
      <c r="AJ361" s="105">
        <v>0.51157657590274652</v>
      </c>
      <c r="AK361" s="105">
        <v>0.51460402540339334</v>
      </c>
      <c r="AL361" s="105">
        <v>0.51499572395107207</v>
      </c>
      <c r="AM361" s="105">
        <v>0.5156768526148664</v>
      </c>
      <c r="AN361" s="105">
        <v>0.51750979294594435</v>
      </c>
      <c r="AO361" s="105">
        <v>0.5199179897333055</v>
      </c>
      <c r="AP361" s="105">
        <v>0.52251373161684045</v>
      </c>
      <c r="AQ361" s="105">
        <v>0.52504142360417405</v>
      </c>
      <c r="AR361" s="105">
        <v>0.52823208724347093</v>
      </c>
      <c r="AS361" s="105">
        <v>0.53332035452339821</v>
      </c>
      <c r="AT361" s="105">
        <v>0.53634290605937207</v>
      </c>
      <c r="AU361" s="105">
        <v>0.53968130787159418</v>
      </c>
      <c r="AV361" s="105">
        <v>0.54368769344930801</v>
      </c>
      <c r="AW361" s="105">
        <v>0.55111995984725748</v>
      </c>
      <c r="AX361" s="105">
        <v>0.55294168079893113</v>
      </c>
      <c r="AY361" s="105">
        <v>0.55869690108269643</v>
      </c>
      <c r="AZ361" s="105">
        <v>0.56139188442825483</v>
      </c>
    </row>
    <row r="362" spans="1:52" ht="12" customHeight="1" x14ac:dyDescent="0.45">
      <c r="A362" s="96" t="s">
        <v>188</v>
      </c>
      <c r="B362" s="105">
        <v>0.54859273182007762</v>
      </c>
      <c r="C362" s="105">
        <v>0.54532631858454994</v>
      </c>
      <c r="D362" s="105">
        <v>0.55108177859071927</v>
      </c>
      <c r="E362" s="105">
        <v>0.54535836986079023</v>
      </c>
      <c r="F362" s="105">
        <v>0.553573362715436</v>
      </c>
      <c r="G362" s="105">
        <v>0.56451472654418045</v>
      </c>
      <c r="H362" s="105">
        <v>0.57092295960953676</v>
      </c>
      <c r="I362" s="105">
        <v>0.55201987887721959</v>
      </c>
      <c r="J362" s="105">
        <v>0.57005765725042712</v>
      </c>
      <c r="K362" s="105">
        <v>0.61016776087517755</v>
      </c>
      <c r="L362" s="105">
        <v>0.6227226442692515</v>
      </c>
      <c r="M362" s="105">
        <v>0.61687083138916832</v>
      </c>
      <c r="N362" s="105">
        <v>0.61584257626026884</v>
      </c>
      <c r="O362" s="105">
        <v>0.60774053254917115</v>
      </c>
      <c r="P362" s="105">
        <v>0.60936475047427741</v>
      </c>
      <c r="Q362" s="105">
        <v>0.61806687111149272</v>
      </c>
      <c r="R362" s="105">
        <v>0.61761546927299116</v>
      </c>
      <c r="S362" s="105">
        <v>0.61709967587443293</v>
      </c>
      <c r="T362" s="105">
        <v>0.61795403162671259</v>
      </c>
      <c r="U362" s="105">
        <v>0.61962291923463364</v>
      </c>
      <c r="V362" s="105">
        <v>0.62145180247886644</v>
      </c>
      <c r="W362" s="105">
        <v>0.62245762536543303</v>
      </c>
      <c r="X362" s="105">
        <v>0.62475820231951684</v>
      </c>
      <c r="Y362" s="105">
        <v>0.62888402045927172</v>
      </c>
      <c r="Z362" s="105">
        <v>0.63143551570388667</v>
      </c>
      <c r="AA362" s="105">
        <v>0.63351986458254483</v>
      </c>
      <c r="AB362" s="105">
        <v>0.63626279411932674</v>
      </c>
      <c r="AC362" s="105">
        <v>0.64275117787692226</v>
      </c>
      <c r="AD362" s="105">
        <v>0.64413862561765078</v>
      </c>
      <c r="AE362" s="105">
        <v>0.64943358437134935</v>
      </c>
      <c r="AF362" s="105">
        <v>0.65162082653223719</v>
      </c>
      <c r="AG362" s="105">
        <v>0.65574448664476914</v>
      </c>
      <c r="AH362" s="105">
        <v>0.65898466424516178</v>
      </c>
      <c r="AI362" s="105">
        <v>0.66511496521853952</v>
      </c>
      <c r="AJ362" s="105">
        <v>0.67042910186683524</v>
      </c>
      <c r="AK362" s="105">
        <v>0.67703750139636842</v>
      </c>
      <c r="AL362" s="105">
        <v>0.67794897465489345</v>
      </c>
      <c r="AM362" s="105">
        <v>0.67958885221741516</v>
      </c>
      <c r="AN362" s="105">
        <v>0.68359582588054568</v>
      </c>
      <c r="AO362" s="105">
        <v>0.68888373823995352</v>
      </c>
      <c r="AP362" s="105">
        <v>0.69452778831997286</v>
      </c>
      <c r="AQ362" s="105">
        <v>0.70015689163366668</v>
      </c>
      <c r="AR362" s="105">
        <v>0.70686106825285688</v>
      </c>
      <c r="AS362" s="105">
        <v>0.71751859584062405</v>
      </c>
      <c r="AT362" s="105">
        <v>0.72395837161257448</v>
      </c>
      <c r="AU362" s="105">
        <v>0.73086715660962043</v>
      </c>
      <c r="AV362" s="105">
        <v>0.7393266555987773</v>
      </c>
      <c r="AW362" s="105">
        <v>0.75472297335526173</v>
      </c>
      <c r="AX362" s="105">
        <v>0.75893785245341849</v>
      </c>
      <c r="AY362" s="105">
        <v>0.77094452983878237</v>
      </c>
      <c r="AZ362" s="105">
        <v>0.77653854747563356</v>
      </c>
    </row>
    <row r="363" spans="1:52" ht="12" customHeight="1" x14ac:dyDescent="0.45">
      <c r="A363" s="98" t="s">
        <v>192</v>
      </c>
      <c r="B363" s="106">
        <v>0.59106445251047779</v>
      </c>
      <c r="C363" s="106">
        <v>0.59154075544880025</v>
      </c>
      <c r="D363" s="106">
        <v>0.59328117462662866</v>
      </c>
      <c r="E363" s="106">
        <v>0.5979930397234271</v>
      </c>
      <c r="F363" s="106">
        <v>0.59674011702145568</v>
      </c>
      <c r="G363" s="106">
        <v>0.60357641677174867</v>
      </c>
      <c r="H363" s="106">
        <v>0.608124655950811</v>
      </c>
      <c r="I363" s="106">
        <v>0.60687031852166085</v>
      </c>
      <c r="J363" s="106">
        <v>0.61090364275019415</v>
      </c>
      <c r="K363" s="106">
        <v>0.65452678488306448</v>
      </c>
      <c r="L363" s="106">
        <v>0.65613269041903077</v>
      </c>
      <c r="M363" s="106">
        <v>0.65468182431946198</v>
      </c>
      <c r="N363" s="106">
        <v>0.65174876580851338</v>
      </c>
      <c r="O363" s="106">
        <v>0.65474539810720922</v>
      </c>
      <c r="P363" s="106">
        <v>0.66016514415100669</v>
      </c>
      <c r="Q363" s="106">
        <v>0.66193230142264459</v>
      </c>
      <c r="R363" s="106">
        <v>0.66154329780395527</v>
      </c>
      <c r="S363" s="106">
        <v>0.66112929016623301</v>
      </c>
      <c r="T363" s="106">
        <v>0.66146014347053284</v>
      </c>
      <c r="U363" s="106">
        <v>0.66211578433692597</v>
      </c>
      <c r="V363" s="106">
        <v>0.66282716412520748</v>
      </c>
      <c r="W363" s="106">
        <v>0.66339315381842245</v>
      </c>
      <c r="X363" s="106">
        <v>0.66427396652256032</v>
      </c>
      <c r="Y363" s="106">
        <v>0.66577483559175077</v>
      </c>
      <c r="Z363" s="106">
        <v>0.66676043834193921</v>
      </c>
      <c r="AA363" s="106">
        <v>0.66756832523230802</v>
      </c>
      <c r="AB363" s="106">
        <v>0.66881466387224009</v>
      </c>
      <c r="AC363" s="106">
        <v>0.67123530425315825</v>
      </c>
      <c r="AD363" s="106">
        <v>0.67170354326982196</v>
      </c>
      <c r="AE363" s="106">
        <v>0.67352284002108986</v>
      </c>
      <c r="AF363" s="106">
        <v>0.67442285435805849</v>
      </c>
      <c r="AG363" s="106">
        <v>0.67618873253281242</v>
      </c>
      <c r="AH363" s="106">
        <v>0.67685758794015971</v>
      </c>
      <c r="AI363" s="106">
        <v>0.67870027072557648</v>
      </c>
      <c r="AJ363" s="106">
        <v>0.68058394042419867</v>
      </c>
      <c r="AK363" s="106">
        <v>0.68264143384518661</v>
      </c>
      <c r="AL363" s="106">
        <v>0.68303742367402875</v>
      </c>
      <c r="AM363" s="106">
        <v>0.68346844810463192</v>
      </c>
      <c r="AN363" s="106">
        <v>0.68480677587686334</v>
      </c>
      <c r="AO363" s="106">
        <v>0.68653764837904985</v>
      </c>
      <c r="AP363" s="106">
        <v>0.68839297721986492</v>
      </c>
      <c r="AQ363" s="106">
        <v>0.69008083223383831</v>
      </c>
      <c r="AR363" s="106">
        <v>0.69203917083174249</v>
      </c>
      <c r="AS363" s="106">
        <v>0.69505125153173331</v>
      </c>
      <c r="AT363" s="106">
        <v>0.69693003631482686</v>
      </c>
      <c r="AU363" s="106">
        <v>0.69861612809640983</v>
      </c>
      <c r="AV363" s="106">
        <v>0.70100359422678049</v>
      </c>
      <c r="AW363" s="106">
        <v>0.70506770053151724</v>
      </c>
      <c r="AX363" s="106">
        <v>0.70601848168669668</v>
      </c>
      <c r="AY363" s="106">
        <v>0.70896755880410411</v>
      </c>
      <c r="AZ363" s="106">
        <v>0.71046324731086496</v>
      </c>
    </row>
    <row r="364" spans="1:52" ht="12" customHeight="1" x14ac:dyDescent="0.45">
      <c r="A364" s="220" t="s">
        <v>174</v>
      </c>
      <c r="B364" s="227">
        <v>0.44966223488487778</v>
      </c>
      <c r="C364" s="227">
        <v>0.44467256174880171</v>
      </c>
      <c r="D364" s="227">
        <v>0.44549926024097702</v>
      </c>
      <c r="E364" s="227">
        <v>0.44915840837586596</v>
      </c>
      <c r="F364" s="227">
        <v>0.4536912802790577</v>
      </c>
      <c r="G364" s="227">
        <v>0.47378777270666916</v>
      </c>
      <c r="H364" s="227">
        <v>0.47620547824867243</v>
      </c>
      <c r="I364" s="227">
        <v>0.47787569956449705</v>
      </c>
      <c r="J364" s="227">
        <v>0.48282263840564021</v>
      </c>
      <c r="K364" s="227">
        <v>0.5152435233097924</v>
      </c>
      <c r="L364" s="227">
        <v>0.52374440992706384</v>
      </c>
      <c r="M364" s="227">
        <v>0.52602742799827651</v>
      </c>
      <c r="N364" s="227">
        <v>0.54967332849401151</v>
      </c>
      <c r="O364" s="227">
        <v>0.54638400575076773</v>
      </c>
      <c r="P364" s="227">
        <v>0.54749026275107959</v>
      </c>
      <c r="Q364" s="227">
        <v>0.54712817107752043</v>
      </c>
      <c r="R364" s="227">
        <v>0.54812006432571159</v>
      </c>
      <c r="S364" s="227">
        <v>0.54833196559726538</v>
      </c>
      <c r="T364" s="227">
        <v>0.54885044098762592</v>
      </c>
      <c r="U364" s="227">
        <v>0.54954458071300338</v>
      </c>
      <c r="V364" s="227">
        <v>0.54975733026338325</v>
      </c>
      <c r="W364" s="227">
        <v>0.55168091047801404</v>
      </c>
      <c r="X364" s="227">
        <v>0.55425743477844791</v>
      </c>
      <c r="Y364" s="227">
        <v>0.55761856065738036</v>
      </c>
      <c r="Z364" s="227">
        <v>0.55899099047246326</v>
      </c>
      <c r="AA364" s="227">
        <v>0.56115888898157307</v>
      </c>
      <c r="AB364" s="227">
        <v>0.56240697706493492</v>
      </c>
      <c r="AC364" s="227">
        <v>0.56378763575055846</v>
      </c>
      <c r="AD364" s="227">
        <v>0.56740929302190357</v>
      </c>
      <c r="AE364" s="227">
        <v>0.57195652038627898</v>
      </c>
      <c r="AF364" s="227">
        <v>0.57327835289360052</v>
      </c>
      <c r="AG364" s="227">
        <v>0.57583000897426839</v>
      </c>
      <c r="AH364" s="227">
        <v>0.57844616329317111</v>
      </c>
      <c r="AI364" s="227">
        <v>0.58262206593138643</v>
      </c>
      <c r="AJ364" s="227">
        <v>0.58668601996114489</v>
      </c>
      <c r="AK364" s="227">
        <v>0.58947889571837941</v>
      </c>
      <c r="AL364" s="227">
        <v>0.59024991991886477</v>
      </c>
      <c r="AM364" s="227">
        <v>0.5911430101546018</v>
      </c>
      <c r="AN364" s="227">
        <v>0.59241589206893164</v>
      </c>
      <c r="AO364" s="227">
        <v>0.59376113440122813</v>
      </c>
      <c r="AP364" s="227">
        <v>0.59560238497659546</v>
      </c>
      <c r="AQ364" s="227">
        <v>0.60023637551991504</v>
      </c>
      <c r="AR364" s="227">
        <v>0.60542715160689531</v>
      </c>
      <c r="AS364" s="227">
        <v>0.61101950954000883</v>
      </c>
      <c r="AT364" s="227">
        <v>0.61299007144593998</v>
      </c>
      <c r="AU364" s="227">
        <v>0.61582111912256021</v>
      </c>
      <c r="AV364" s="227">
        <v>0.61791579107275418</v>
      </c>
      <c r="AW364" s="227">
        <v>0.61990544286539673</v>
      </c>
      <c r="AX364" s="227">
        <v>0.62430128842368671</v>
      </c>
      <c r="AY364" s="227">
        <v>0.62945538816357283</v>
      </c>
      <c r="AZ364" s="227">
        <v>0.63099367316573352</v>
      </c>
    </row>
    <row r="365" spans="1:52" ht="12" customHeight="1" x14ac:dyDescent="0.45">
      <c r="A365" s="69" t="s">
        <v>47</v>
      </c>
      <c r="B365" s="102">
        <v>0.36753205882554291</v>
      </c>
      <c r="C365" s="102">
        <v>0.36580323124195252</v>
      </c>
      <c r="D365" s="102">
        <v>0.3657840378008414</v>
      </c>
      <c r="E365" s="102">
        <v>0.37067016274144032</v>
      </c>
      <c r="F365" s="102">
        <v>0.37150317854318948</v>
      </c>
      <c r="G365" s="102">
        <v>0.38669468043137079</v>
      </c>
      <c r="H365" s="102">
        <v>0.38694237533648207</v>
      </c>
      <c r="I365" s="102">
        <v>0.38969408270588157</v>
      </c>
      <c r="J365" s="102">
        <v>0.39013946846666148</v>
      </c>
      <c r="K365" s="102">
        <v>0.41918853439090081</v>
      </c>
      <c r="L365" s="102">
        <v>0.42153862162122152</v>
      </c>
      <c r="M365" s="102">
        <v>0.4216625299777389</v>
      </c>
      <c r="N365" s="102">
        <v>0.44264546004288369</v>
      </c>
      <c r="O365" s="102">
        <v>0.4435142342856595</v>
      </c>
      <c r="P365" s="102">
        <v>0.44402566803312232</v>
      </c>
      <c r="Q365" s="102">
        <v>0.44270759179924801</v>
      </c>
      <c r="R365" s="102">
        <v>0.44680373123858863</v>
      </c>
      <c r="S365" s="102">
        <v>0.45094575400192966</v>
      </c>
      <c r="T365" s="102">
        <v>0.45742614770666296</v>
      </c>
      <c r="U365" s="102">
        <v>0.46798666711528164</v>
      </c>
      <c r="V365" s="102">
        <v>0.46075208294222264</v>
      </c>
      <c r="W365" s="102">
        <v>0.47156108021323667</v>
      </c>
      <c r="X365" s="102">
        <v>0.49683139902051898</v>
      </c>
      <c r="Y365" s="102">
        <v>0.53234829264042727</v>
      </c>
      <c r="Z365" s="102">
        <v>0.53386479400025189</v>
      </c>
      <c r="AA365" s="102">
        <v>0.57763855791834551</v>
      </c>
      <c r="AB365" s="102">
        <v>0.58660135611818565</v>
      </c>
      <c r="AC365" s="102">
        <v>0.63528454247646737</v>
      </c>
      <c r="AD365" s="102">
        <v>0.64624301734086775</v>
      </c>
      <c r="AE365" s="102">
        <v>0.69903707221086353</v>
      </c>
      <c r="AF365" s="102">
        <v>0.72293810343223497</v>
      </c>
      <c r="AG365" s="102">
        <v>0.72548433904505427</v>
      </c>
      <c r="AH365" s="102">
        <v>0.73512498790271164</v>
      </c>
      <c r="AI365" s="102">
        <v>0.73841942862801679</v>
      </c>
      <c r="AJ365" s="102">
        <v>0.7401374373757218</v>
      </c>
      <c r="AK365" s="102">
        <v>0.74347990630894933</v>
      </c>
      <c r="AL365" s="102">
        <v>0.74545147697037362</v>
      </c>
      <c r="AM365" s="102">
        <v>0.75158607939338418</v>
      </c>
      <c r="AN365" s="102">
        <v>0.74988645064919313</v>
      </c>
      <c r="AO365" s="102">
        <v>0.75114863850361335</v>
      </c>
      <c r="AP365" s="102">
        <v>0.75278456684600603</v>
      </c>
      <c r="AQ365" s="102">
        <v>0.7585292673026387</v>
      </c>
      <c r="AR365" s="102">
        <v>0.76035032523414114</v>
      </c>
      <c r="AS365" s="102">
        <v>0.75797565133322531</v>
      </c>
      <c r="AT365" s="102">
        <v>0.75764807229079656</v>
      </c>
      <c r="AU365" s="102">
        <v>0.76313816787358513</v>
      </c>
      <c r="AV365" s="102">
        <v>0.7660105468123406</v>
      </c>
      <c r="AW365" s="102">
        <v>0.76907907699267375</v>
      </c>
      <c r="AX365" s="102">
        <v>0.76674849968661107</v>
      </c>
      <c r="AY365" s="102">
        <v>0.77182305158405928</v>
      </c>
      <c r="AZ365" s="102">
        <v>0.77780807212173453</v>
      </c>
    </row>
    <row r="366" spans="1:52" ht="12" customHeight="1" x14ac:dyDescent="0.45">
      <c r="A366" s="77" t="s">
        <v>48</v>
      </c>
      <c r="B366" s="103">
        <v>0.60114148529880984</v>
      </c>
      <c r="C366" s="103">
        <v>0.59705139737980495</v>
      </c>
      <c r="D366" s="103">
        <v>0.59701751149734872</v>
      </c>
      <c r="E366" s="103">
        <v>0.60367180126633202</v>
      </c>
      <c r="F366" s="103">
        <v>0.59906344827660418</v>
      </c>
      <c r="G366" s="103">
        <v>0.62264976222740909</v>
      </c>
      <c r="H366" s="103">
        <v>0.62491553372347186</v>
      </c>
      <c r="I366" s="103">
        <v>0.62821865937771437</v>
      </c>
      <c r="J366" s="103">
        <v>0.6281085954233282</v>
      </c>
      <c r="K366" s="103">
        <v>0.68477471987477234</v>
      </c>
      <c r="L366" s="103">
        <v>0.68864158787110674</v>
      </c>
      <c r="M366" s="103">
        <v>0.68632427560809373</v>
      </c>
      <c r="N366" s="103">
        <v>0.7217707679727704</v>
      </c>
      <c r="O366" s="103">
        <v>0.71752734479259572</v>
      </c>
      <c r="P366" s="103">
        <v>0.71826916580702493</v>
      </c>
      <c r="Q366" s="103">
        <v>0.71730303768822556</v>
      </c>
      <c r="R366" s="103">
        <v>0.71787380347150653</v>
      </c>
      <c r="S366" s="103">
        <v>0.71721279025319296</v>
      </c>
      <c r="T366" s="103">
        <v>0.717669487399896</v>
      </c>
      <c r="U366" s="103">
        <v>0.71853918167982822</v>
      </c>
      <c r="V366" s="103">
        <v>0.71988240784839141</v>
      </c>
      <c r="W366" s="103">
        <v>0.72344418366762964</v>
      </c>
      <c r="X366" s="103">
        <v>0.72811205268124857</v>
      </c>
      <c r="Y366" s="103">
        <v>0.73385416311314744</v>
      </c>
      <c r="Z366" s="103">
        <v>0.73555962861911151</v>
      </c>
      <c r="AA366" s="103">
        <v>0.73871106335924774</v>
      </c>
      <c r="AB366" s="103">
        <v>0.74107778588081341</v>
      </c>
      <c r="AC366" s="103">
        <v>0.74345154463539065</v>
      </c>
      <c r="AD366" s="103">
        <v>0.75088740545226118</v>
      </c>
      <c r="AE366" s="103">
        <v>0.75967661622422711</v>
      </c>
      <c r="AF366" s="103">
        <v>0.76183802876654727</v>
      </c>
      <c r="AG366" s="103">
        <v>0.76561675908562343</v>
      </c>
      <c r="AH366" s="103">
        <v>0.76949597090179522</v>
      </c>
      <c r="AI366" s="103">
        <v>0.77716146668630082</v>
      </c>
      <c r="AJ366" s="103">
        <v>0.78603780386021638</v>
      </c>
      <c r="AK366" s="103">
        <v>0.79228353200496426</v>
      </c>
      <c r="AL366" s="103">
        <v>0.79397413998832567</v>
      </c>
      <c r="AM366" s="103">
        <v>0.79582348505225098</v>
      </c>
      <c r="AN366" s="103">
        <v>0.79817504597896805</v>
      </c>
      <c r="AO366" s="103">
        <v>0.80094492738586021</v>
      </c>
      <c r="AP366" s="103">
        <v>0.80578473794538041</v>
      </c>
      <c r="AQ366" s="103">
        <v>0.81788327618630563</v>
      </c>
      <c r="AR366" s="103">
        <v>0.83182868769029883</v>
      </c>
      <c r="AS366" s="103">
        <v>0.84749025852022175</v>
      </c>
      <c r="AT366" s="103">
        <v>0.85264304318769479</v>
      </c>
      <c r="AU366" s="103">
        <v>0.86093817285137453</v>
      </c>
      <c r="AV366" s="103">
        <v>0.86728821572314296</v>
      </c>
      <c r="AW366" s="103">
        <v>0.87350855870350053</v>
      </c>
      <c r="AX366" s="103">
        <v>0.88787488928821345</v>
      </c>
      <c r="AY366" s="103">
        <v>0.90420268464256492</v>
      </c>
      <c r="AZ366" s="103">
        <v>0.90922924389061821</v>
      </c>
    </row>
    <row r="367" spans="1:52" ht="12" customHeight="1" x14ac:dyDescent="0.45">
      <c r="A367" s="77" t="s">
        <v>51</v>
      </c>
      <c r="B367" s="103">
        <v>0.10006050939324446</v>
      </c>
      <c r="C367" s="103">
        <v>9.9775140700512494E-2</v>
      </c>
      <c r="D367" s="103">
        <v>9.9811684040663318E-2</v>
      </c>
      <c r="E367" s="103">
        <v>0.10110791079998085</v>
      </c>
      <c r="F367" s="103">
        <v>0.10129664925967455</v>
      </c>
      <c r="G367" s="103">
        <v>0.10549883469922902</v>
      </c>
      <c r="H367" s="103">
        <v>0.10557186853461732</v>
      </c>
      <c r="I367" s="103">
        <v>0.10617279975110973</v>
      </c>
      <c r="J367" s="103">
        <v>0.10624527264955388</v>
      </c>
      <c r="K367" s="103">
        <v>0.1142918950661197</v>
      </c>
      <c r="L367" s="103">
        <v>0.11489828203460792</v>
      </c>
      <c r="M367" s="103">
        <v>0.11484144948265439</v>
      </c>
      <c r="N367" s="103">
        <v>0.12045057278224691</v>
      </c>
      <c r="O367" s="103">
        <v>0.12066957933698937</v>
      </c>
      <c r="P367" s="103">
        <v>0.12082470696188588</v>
      </c>
      <c r="Q367" s="103">
        <v>0.12057582959495683</v>
      </c>
      <c r="R367" s="103">
        <v>0.12077043957622688</v>
      </c>
      <c r="S367" s="103">
        <v>0.12074652137411436</v>
      </c>
      <c r="T367" s="103">
        <v>0.1208327155538254</v>
      </c>
      <c r="U367" s="103">
        <v>0.12098061440032271</v>
      </c>
      <c r="V367" s="103">
        <v>0.12126872564334729</v>
      </c>
      <c r="W367" s="103">
        <v>0.12202138450762498</v>
      </c>
      <c r="X367" s="103">
        <v>0.12297275245456273</v>
      </c>
      <c r="Y367" s="103">
        <v>0.12447983267177896</v>
      </c>
      <c r="Z367" s="103">
        <v>0.12494052313648076</v>
      </c>
      <c r="AA367" s="103">
        <v>0.1257895279947355</v>
      </c>
      <c r="AB367" s="103">
        <v>0.126454193594119</v>
      </c>
      <c r="AC367" s="103">
        <v>0.12704769993639939</v>
      </c>
      <c r="AD367" s="103">
        <v>0.12917948972456142</v>
      </c>
      <c r="AE367" s="103">
        <v>0.13164549934878719</v>
      </c>
      <c r="AF367" s="103">
        <v>0.13215514218703173</v>
      </c>
      <c r="AG367" s="103">
        <v>0.13336274596298184</v>
      </c>
      <c r="AH367" s="103">
        <v>0.13457023602087137</v>
      </c>
      <c r="AI367" s="103">
        <v>0.13672764360383446</v>
      </c>
      <c r="AJ367" s="103">
        <v>0.13944078254709494</v>
      </c>
      <c r="AK367" s="103">
        <v>0.14125281806701159</v>
      </c>
      <c r="AL367" s="103">
        <v>0.14160977166997732</v>
      </c>
      <c r="AM367" s="103">
        <v>0.14208593493904528</v>
      </c>
      <c r="AN367" s="103">
        <v>0.14269978417240589</v>
      </c>
      <c r="AO367" s="103">
        <v>0.14338930177399922</v>
      </c>
      <c r="AP367" s="103">
        <v>0.14456811748725498</v>
      </c>
      <c r="AQ367" s="103">
        <v>0.14716661790186972</v>
      </c>
      <c r="AR367" s="103">
        <v>0.14984511695603309</v>
      </c>
      <c r="AS367" s="103">
        <v>0.15324465740611232</v>
      </c>
      <c r="AT367" s="103">
        <v>0.15420057930587042</v>
      </c>
      <c r="AU367" s="103">
        <v>0.15561420048763017</v>
      </c>
      <c r="AV367" s="103">
        <v>0.15659600888669281</v>
      </c>
      <c r="AW367" s="103">
        <v>0.15737608624036284</v>
      </c>
      <c r="AX367" s="103">
        <v>0.15927327604904715</v>
      </c>
      <c r="AY367" s="103">
        <v>0.16102946823743011</v>
      </c>
      <c r="AZ367" s="103">
        <v>0.16150521124357883</v>
      </c>
    </row>
    <row r="368" spans="1:52" ht="12" customHeight="1" x14ac:dyDescent="0.45">
      <c r="A368" s="77" t="s">
        <v>52</v>
      </c>
      <c r="B368" s="103">
        <v>0.52554796127538428</v>
      </c>
      <c r="C368" s="103">
        <v>0.52402139300950679</v>
      </c>
      <c r="D368" s="103">
        <v>0.52422452955315169</v>
      </c>
      <c r="E368" s="103">
        <v>0.53103168576281023</v>
      </c>
      <c r="F368" s="103">
        <v>0.53203090378791351</v>
      </c>
      <c r="G368" s="103">
        <v>0.5541105946671796</v>
      </c>
      <c r="H368" s="103">
        <v>0.55444044886222188</v>
      </c>
      <c r="I368" s="103">
        <v>0.5573858303127619</v>
      </c>
      <c r="J368" s="103">
        <v>0.55804739161468309</v>
      </c>
      <c r="K368" s="103">
        <v>0.60025268669246812</v>
      </c>
      <c r="L368" s="103">
        <v>0.60355649552897794</v>
      </c>
      <c r="M368" s="103">
        <v>0.60320220872885855</v>
      </c>
      <c r="N368" s="103">
        <v>0.63275640180620951</v>
      </c>
      <c r="O368" s="103">
        <v>0.63393326420604446</v>
      </c>
      <c r="P368" s="103">
        <v>0.63476269356946657</v>
      </c>
      <c r="Q368" s="103">
        <v>0.63341815125138023</v>
      </c>
      <c r="R368" s="103">
        <v>0.63451274172948968</v>
      </c>
      <c r="S368" s="103">
        <v>0.63471969314433019</v>
      </c>
      <c r="T368" s="103">
        <v>0.63721356182734423</v>
      </c>
      <c r="U368" s="103">
        <v>0.64120054296038131</v>
      </c>
      <c r="V368" s="103">
        <v>0.64331561745673549</v>
      </c>
      <c r="W368" s="103">
        <v>0.64939887498932813</v>
      </c>
      <c r="X368" s="103">
        <v>0.65666843312373258</v>
      </c>
      <c r="Y368" s="103">
        <v>0.66925555487438515</v>
      </c>
      <c r="Z368" s="103">
        <v>0.67792517978716038</v>
      </c>
      <c r="AA368" s="103">
        <v>0.68663602141888425</v>
      </c>
      <c r="AB368" s="103">
        <v>0.69032730380187657</v>
      </c>
      <c r="AC368" s="103">
        <v>0.69367041342800684</v>
      </c>
      <c r="AD368" s="103">
        <v>0.70294556419307375</v>
      </c>
      <c r="AE368" s="103">
        <v>0.71285349413516685</v>
      </c>
      <c r="AF368" s="103">
        <v>0.71702433998340698</v>
      </c>
      <c r="AG368" s="103">
        <v>0.7270868133113344</v>
      </c>
      <c r="AH368" s="103">
        <v>0.73668645865726834</v>
      </c>
      <c r="AI368" s="103">
        <v>0.7494032724147035</v>
      </c>
      <c r="AJ368" s="103">
        <v>0.75624437554990864</v>
      </c>
      <c r="AK368" s="103">
        <v>0.76177225552067551</v>
      </c>
      <c r="AL368" s="103">
        <v>0.76402465573029188</v>
      </c>
      <c r="AM368" s="103">
        <v>0.76594108870785815</v>
      </c>
      <c r="AN368" s="103">
        <v>0.76997669657428447</v>
      </c>
      <c r="AO368" s="103">
        <v>0.77384101321006815</v>
      </c>
      <c r="AP368" s="103">
        <v>0.77570202142720057</v>
      </c>
      <c r="AQ368" s="103">
        <v>0.77904633142198165</v>
      </c>
      <c r="AR368" s="103">
        <v>0.78234017000465517</v>
      </c>
      <c r="AS368" s="103">
        <v>0.7866475800433993</v>
      </c>
      <c r="AT368" s="103">
        <v>0.78914275538217216</v>
      </c>
      <c r="AU368" s="103">
        <v>0.79150961533649111</v>
      </c>
      <c r="AV368" s="103">
        <v>0.79273818107701088</v>
      </c>
      <c r="AW368" s="103">
        <v>0.79385369061695066</v>
      </c>
      <c r="AX368" s="103">
        <v>0.79602335766150778</v>
      </c>
      <c r="AY368" s="103">
        <v>0.7982440159909352</v>
      </c>
      <c r="AZ368" s="103">
        <v>0.79951266577313695</v>
      </c>
    </row>
    <row r="369" spans="1:52" ht="12" customHeight="1" x14ac:dyDescent="0.45">
      <c r="A369" s="79" t="s">
        <v>53</v>
      </c>
      <c r="B369" s="104">
        <v>0.39517524842792651</v>
      </c>
      <c r="C369" s="104">
        <v>0.39378973185772098</v>
      </c>
      <c r="D369" s="104">
        <v>0.39386398929619615</v>
      </c>
      <c r="E369" s="104">
        <v>0.39904105906289511</v>
      </c>
      <c r="F369" s="104">
        <v>0.39985718305667695</v>
      </c>
      <c r="G369" s="104">
        <v>0.41635608878791386</v>
      </c>
      <c r="H369" s="104">
        <v>0.41667674713932024</v>
      </c>
      <c r="I369" s="104">
        <v>0.41939421663875703</v>
      </c>
      <c r="J369" s="104">
        <v>0.41958853326445039</v>
      </c>
      <c r="K369" s="104">
        <v>0.45125683930830535</v>
      </c>
      <c r="L369" s="104">
        <v>0.45363719566838817</v>
      </c>
      <c r="M369" s="104">
        <v>0.4535391869589514</v>
      </c>
      <c r="N369" s="104">
        <v>0.47582556908260965</v>
      </c>
      <c r="O369" s="104">
        <v>0.47672011062969299</v>
      </c>
      <c r="P369" s="104">
        <v>0.47729971584929903</v>
      </c>
      <c r="Q369" s="104">
        <v>0.47616517488082877</v>
      </c>
      <c r="R369" s="104">
        <v>0.476915182344188</v>
      </c>
      <c r="S369" s="104">
        <v>0.47694499793637501</v>
      </c>
      <c r="T369" s="104">
        <v>0.47815548477214292</v>
      </c>
      <c r="U369" s="104">
        <v>0.48009561114691035</v>
      </c>
      <c r="V369" s="104">
        <v>0.48122018889422769</v>
      </c>
      <c r="W369" s="104">
        <v>0.48472141926863249</v>
      </c>
      <c r="X369" s="104">
        <v>0.4892150764718402</v>
      </c>
      <c r="Y369" s="104">
        <v>0.49718321103568502</v>
      </c>
      <c r="Z369" s="104">
        <v>0.50292847489824044</v>
      </c>
      <c r="AA369" s="104">
        <v>0.50915808459346956</v>
      </c>
      <c r="AB369" s="104">
        <v>0.51207347754079457</v>
      </c>
      <c r="AC369" s="104">
        <v>0.51494690240939078</v>
      </c>
      <c r="AD369" s="104">
        <v>0.52347870082236514</v>
      </c>
      <c r="AE369" s="104">
        <v>0.53294920399144208</v>
      </c>
      <c r="AF369" s="104">
        <v>0.53734032854419767</v>
      </c>
      <c r="AG369" s="104">
        <v>0.54820772847847565</v>
      </c>
      <c r="AH369" s="104">
        <v>0.55905450147742675</v>
      </c>
      <c r="AI369" s="104">
        <v>0.57369099335062257</v>
      </c>
      <c r="AJ369" s="104">
        <v>0.58176757984126581</v>
      </c>
      <c r="AK369" s="104">
        <v>0.58847764514751555</v>
      </c>
      <c r="AL369" s="104">
        <v>0.5911948307521514</v>
      </c>
      <c r="AM369" s="104">
        <v>0.59343071568663408</v>
      </c>
      <c r="AN369" s="104">
        <v>0.59815787820366595</v>
      </c>
      <c r="AO369" s="104">
        <v>0.60245637456261192</v>
      </c>
      <c r="AP369" s="104">
        <v>0.6045230222059732</v>
      </c>
      <c r="AQ369" s="104">
        <v>0.6082342850164425</v>
      </c>
      <c r="AR369" s="104">
        <v>0.61185280560467559</v>
      </c>
      <c r="AS369" s="104">
        <v>0.61648589231041218</v>
      </c>
      <c r="AT369" s="104">
        <v>0.61926922295406406</v>
      </c>
      <c r="AU369" s="104">
        <v>0.62171182447847817</v>
      </c>
      <c r="AV369" s="104">
        <v>0.62295363096648326</v>
      </c>
      <c r="AW369" s="104">
        <v>0.62407248803045023</v>
      </c>
      <c r="AX369" s="104">
        <v>0.6263318688001418</v>
      </c>
      <c r="AY369" s="104">
        <v>0.62856803112649484</v>
      </c>
      <c r="AZ369" s="104">
        <v>0.62987216566032578</v>
      </c>
    </row>
    <row r="370" spans="1:52" ht="12" customHeight="1" x14ac:dyDescent="0.45">
      <c r="A370" s="96" t="s">
        <v>194</v>
      </c>
      <c r="B370" s="105">
        <v>0.54910003154305187</v>
      </c>
      <c r="C370" s="105">
        <v>0.54081503882017612</v>
      </c>
      <c r="D370" s="105">
        <v>0.5409854623402498</v>
      </c>
      <c r="E370" s="105">
        <v>0.54792475916042327</v>
      </c>
      <c r="F370" s="105">
        <v>0.55302050169443429</v>
      </c>
      <c r="G370" s="105">
        <v>0.5739606828513002</v>
      </c>
      <c r="H370" s="105">
        <v>0.57331101947366292</v>
      </c>
      <c r="I370" s="105">
        <v>0.57301551577359788</v>
      </c>
      <c r="J370" s="105">
        <v>0.57851169826600879</v>
      </c>
      <c r="K370" s="105">
        <v>0.61550347719021092</v>
      </c>
      <c r="L370" s="105">
        <v>0.63325011302216183</v>
      </c>
      <c r="M370" s="105">
        <v>0.63372834200643247</v>
      </c>
      <c r="N370" s="105">
        <v>0.65295923078469598</v>
      </c>
      <c r="O370" s="105">
        <v>0.65706170770023065</v>
      </c>
      <c r="P370" s="105">
        <v>0.66160774656959398</v>
      </c>
      <c r="Q370" s="105">
        <v>0.66488118182546529</v>
      </c>
      <c r="R370" s="105">
        <v>0.6654466010887089</v>
      </c>
      <c r="S370" s="105">
        <v>0.6652781461436843</v>
      </c>
      <c r="T370" s="105">
        <v>0.66544091585059284</v>
      </c>
      <c r="U370" s="105">
        <v>0.66572425622036557</v>
      </c>
      <c r="V370" s="105">
        <v>0.66602382732421861</v>
      </c>
      <c r="W370" s="105">
        <v>0.66723147918077164</v>
      </c>
      <c r="X370" s="105">
        <v>0.66877273019624861</v>
      </c>
      <c r="Y370" s="105">
        <v>0.67025332520679926</v>
      </c>
      <c r="Z370" s="105">
        <v>0.67064028628549321</v>
      </c>
      <c r="AA370" s="105">
        <v>0.67128133305708104</v>
      </c>
      <c r="AB370" s="105">
        <v>0.67176698548735336</v>
      </c>
      <c r="AC370" s="105">
        <v>0.67221891860511906</v>
      </c>
      <c r="AD370" s="105">
        <v>0.67363979197416812</v>
      </c>
      <c r="AE370" s="105">
        <v>0.67561157924795434</v>
      </c>
      <c r="AF370" s="105">
        <v>0.67597042374808769</v>
      </c>
      <c r="AG370" s="105">
        <v>0.67672628931581802</v>
      </c>
      <c r="AH370" s="105">
        <v>0.67747539232208176</v>
      </c>
      <c r="AI370" s="105">
        <v>0.67893511798522277</v>
      </c>
      <c r="AJ370" s="105">
        <v>0.6808935847739741</v>
      </c>
      <c r="AK370" s="105">
        <v>0.68215951844988199</v>
      </c>
      <c r="AL370" s="105">
        <v>0.68240615348481359</v>
      </c>
      <c r="AM370" s="105">
        <v>0.68281613050816414</v>
      </c>
      <c r="AN370" s="105">
        <v>0.68337910711569316</v>
      </c>
      <c r="AO370" s="105">
        <v>0.68401510959111511</v>
      </c>
      <c r="AP370" s="105">
        <v>0.68514969411592541</v>
      </c>
      <c r="AQ370" s="105">
        <v>0.68858388515208158</v>
      </c>
      <c r="AR370" s="105">
        <v>0.69271561529531656</v>
      </c>
      <c r="AS370" s="105">
        <v>0.69635617345846312</v>
      </c>
      <c r="AT370" s="105">
        <v>0.69762481287898881</v>
      </c>
      <c r="AU370" s="105">
        <v>0.69943875092411101</v>
      </c>
      <c r="AV370" s="105">
        <v>0.70080092469261457</v>
      </c>
      <c r="AW370" s="105">
        <v>0.70209890441859635</v>
      </c>
      <c r="AX370" s="105">
        <v>0.70518267879532504</v>
      </c>
      <c r="AY370" s="105">
        <v>0.70896968659044068</v>
      </c>
      <c r="AZ370" s="105">
        <v>0.71000609251249314</v>
      </c>
    </row>
    <row r="371" spans="1:52" ht="12" customHeight="1" x14ac:dyDescent="0.45">
      <c r="A371" s="96" t="s">
        <v>185</v>
      </c>
      <c r="B371" s="105">
        <v>0.3675128909229069</v>
      </c>
      <c r="C371" s="105">
        <v>0.36181288391247668</v>
      </c>
      <c r="D371" s="105">
        <v>0.36392502445197628</v>
      </c>
      <c r="E371" s="105">
        <v>0.36501693897214726</v>
      </c>
      <c r="F371" s="105">
        <v>0.37201136239318916</v>
      </c>
      <c r="G371" s="105">
        <v>0.39024453165204709</v>
      </c>
      <c r="H371" s="105">
        <v>0.39449941373383834</v>
      </c>
      <c r="I371" s="105">
        <v>0.39631312758007636</v>
      </c>
      <c r="J371" s="105">
        <v>0.40363312398374845</v>
      </c>
      <c r="K371" s="105">
        <v>0.42707810101534621</v>
      </c>
      <c r="L371" s="105">
        <v>0.43752342538207578</v>
      </c>
      <c r="M371" s="105">
        <v>0.44189365884699444</v>
      </c>
      <c r="N371" s="105">
        <v>0.46204056377834929</v>
      </c>
      <c r="O371" s="105">
        <v>0.45545164387554316</v>
      </c>
      <c r="P371" s="105">
        <v>0.45467188554831744</v>
      </c>
      <c r="Q371" s="105">
        <v>0.45479210071207432</v>
      </c>
      <c r="R371" s="105">
        <v>0.45560214683408068</v>
      </c>
      <c r="S371" s="105">
        <v>0.45571701885988625</v>
      </c>
      <c r="T371" s="105">
        <v>0.45601837396818706</v>
      </c>
      <c r="U371" s="105">
        <v>0.45642672442959398</v>
      </c>
      <c r="V371" s="105">
        <v>0.45683195285558664</v>
      </c>
      <c r="W371" s="105">
        <v>0.45825099260578767</v>
      </c>
      <c r="X371" s="105">
        <v>0.46020207083297093</v>
      </c>
      <c r="Y371" s="105">
        <v>0.4621772862150289</v>
      </c>
      <c r="Z371" s="105">
        <v>0.46286914030444348</v>
      </c>
      <c r="AA371" s="105">
        <v>0.46393351911642705</v>
      </c>
      <c r="AB371" s="105">
        <v>0.46469804203517862</v>
      </c>
      <c r="AC371" s="105">
        <v>0.46556187416568762</v>
      </c>
      <c r="AD371" s="105">
        <v>0.46773803342669229</v>
      </c>
      <c r="AE371" s="105">
        <v>0.47087193439641628</v>
      </c>
      <c r="AF371" s="105">
        <v>0.47157860386286882</v>
      </c>
      <c r="AG371" s="105">
        <v>0.47277248791704646</v>
      </c>
      <c r="AH371" s="105">
        <v>0.47395369407505167</v>
      </c>
      <c r="AI371" s="105">
        <v>0.47623761085073291</v>
      </c>
      <c r="AJ371" s="105">
        <v>0.47900581864838804</v>
      </c>
      <c r="AK371" s="105">
        <v>0.48086852199007896</v>
      </c>
      <c r="AL371" s="105">
        <v>0.4813478801850678</v>
      </c>
      <c r="AM371" s="105">
        <v>0.48195423705022827</v>
      </c>
      <c r="AN371" s="105">
        <v>0.48271741474047952</v>
      </c>
      <c r="AO371" s="105">
        <v>0.48356475284007716</v>
      </c>
      <c r="AP371" s="105">
        <v>0.48505716456983927</v>
      </c>
      <c r="AQ371" s="105">
        <v>0.4893425889355898</v>
      </c>
      <c r="AR371" s="105">
        <v>0.49449272005457368</v>
      </c>
      <c r="AS371" s="105">
        <v>0.49927031999367466</v>
      </c>
      <c r="AT371" s="105">
        <v>0.50095805375436131</v>
      </c>
      <c r="AU371" s="105">
        <v>0.50339363361927991</v>
      </c>
      <c r="AV371" s="105">
        <v>0.50532813613332428</v>
      </c>
      <c r="AW371" s="105">
        <v>0.50740522284615974</v>
      </c>
      <c r="AX371" s="105">
        <v>0.5116747231262917</v>
      </c>
      <c r="AY371" s="105">
        <v>0.51721413900150393</v>
      </c>
      <c r="AZ371" s="105">
        <v>0.5186587817355236</v>
      </c>
    </row>
    <row r="372" spans="1:52" ht="12" customHeight="1" x14ac:dyDescent="0.45">
      <c r="A372" s="96" t="s">
        <v>188</v>
      </c>
      <c r="B372" s="105">
        <v>0.51269405348507735</v>
      </c>
      <c r="C372" s="105">
        <v>0.50048562124009022</v>
      </c>
      <c r="D372" s="105">
        <v>0.50291544542885591</v>
      </c>
      <c r="E372" s="105">
        <v>0.50118504776766104</v>
      </c>
      <c r="F372" s="105">
        <v>0.51418486119163676</v>
      </c>
      <c r="G372" s="105">
        <v>0.54188260638895958</v>
      </c>
      <c r="H372" s="105">
        <v>0.5503638747244004</v>
      </c>
      <c r="I372" s="105">
        <v>0.54969560832811093</v>
      </c>
      <c r="J372" s="105">
        <v>0.56653814956792992</v>
      </c>
      <c r="K372" s="105">
        <v>0.59713342220778654</v>
      </c>
      <c r="L372" s="105">
        <v>0.61678092607788659</v>
      </c>
      <c r="M372" s="105">
        <v>0.62554909434362793</v>
      </c>
      <c r="N372" s="105">
        <v>0.65180123675429247</v>
      </c>
      <c r="O372" s="105">
        <v>0.63439417863233949</v>
      </c>
      <c r="P372" s="105">
        <v>0.63667905425478089</v>
      </c>
      <c r="Q372" s="105">
        <v>0.63579422864153701</v>
      </c>
      <c r="R372" s="105">
        <v>0.63686576697784281</v>
      </c>
      <c r="S372" s="105">
        <v>0.63763907210666182</v>
      </c>
      <c r="T372" s="105">
        <v>0.63804434210603278</v>
      </c>
      <c r="U372" s="105">
        <v>0.63874255897786525</v>
      </c>
      <c r="V372" s="105">
        <v>0.63960450620300591</v>
      </c>
      <c r="W372" s="105">
        <v>0.64201331305405063</v>
      </c>
      <c r="X372" s="105">
        <v>0.64525028668301665</v>
      </c>
      <c r="Y372" s="105">
        <v>0.64905495826961646</v>
      </c>
      <c r="Z372" s="105">
        <v>0.65044295957577869</v>
      </c>
      <c r="AA372" s="105">
        <v>0.65250329213599434</v>
      </c>
      <c r="AB372" s="105">
        <v>0.65405340334583284</v>
      </c>
      <c r="AC372" s="105">
        <v>0.65563419983918658</v>
      </c>
      <c r="AD372" s="105">
        <v>0.6602307753220128</v>
      </c>
      <c r="AE372" s="105">
        <v>0.66577797400064753</v>
      </c>
      <c r="AF372" s="105">
        <v>0.66717141498472243</v>
      </c>
      <c r="AG372" s="105">
        <v>0.66935419296146736</v>
      </c>
      <c r="AH372" s="105">
        <v>0.67189453591905091</v>
      </c>
      <c r="AI372" s="105">
        <v>0.67674664212628322</v>
      </c>
      <c r="AJ372" s="105">
        <v>0.68266720660638924</v>
      </c>
      <c r="AK372" s="105">
        <v>0.68657962139228768</v>
      </c>
      <c r="AL372" s="105">
        <v>0.68766363477771653</v>
      </c>
      <c r="AM372" s="105">
        <v>0.68896558068437264</v>
      </c>
      <c r="AN372" s="105">
        <v>0.69055482232734133</v>
      </c>
      <c r="AO372" s="105">
        <v>0.69226542460599316</v>
      </c>
      <c r="AP372" s="105">
        <v>0.69538922718246821</v>
      </c>
      <c r="AQ372" s="105">
        <v>0.70381937644955284</v>
      </c>
      <c r="AR372" s="105">
        <v>0.71354925123166824</v>
      </c>
      <c r="AS372" s="105">
        <v>0.72432117896306247</v>
      </c>
      <c r="AT372" s="105">
        <v>0.72798881683059491</v>
      </c>
      <c r="AU372" s="105">
        <v>0.73364505851015915</v>
      </c>
      <c r="AV372" s="105">
        <v>0.73812595741705989</v>
      </c>
      <c r="AW372" s="105">
        <v>0.74237660799401584</v>
      </c>
      <c r="AX372" s="105">
        <v>0.75217837244088992</v>
      </c>
      <c r="AY372" s="105">
        <v>0.76340986232242269</v>
      </c>
      <c r="AZ372" s="105">
        <v>0.7667489618147324</v>
      </c>
    </row>
    <row r="373" spans="1:52" ht="12" customHeight="1" x14ac:dyDescent="0.45">
      <c r="A373" s="98" t="s">
        <v>192</v>
      </c>
      <c r="B373" s="106">
        <v>0.53476693605501913</v>
      </c>
      <c r="C373" s="106">
        <v>0.53335871154687198</v>
      </c>
      <c r="D373" s="106">
        <v>0.53350254331780445</v>
      </c>
      <c r="E373" s="106">
        <v>0.54031360308349086</v>
      </c>
      <c r="F373" s="106">
        <v>0.54111501286457542</v>
      </c>
      <c r="G373" s="106">
        <v>0.56342563317565586</v>
      </c>
      <c r="H373" s="106">
        <v>0.56385677386925015</v>
      </c>
      <c r="I373" s="106">
        <v>0.56664814282160958</v>
      </c>
      <c r="J373" s="106">
        <v>0.5676662043385341</v>
      </c>
      <c r="K373" s="106">
        <v>0.61044029252334764</v>
      </c>
      <c r="L373" s="106">
        <v>0.61367509130501008</v>
      </c>
      <c r="M373" s="106">
        <v>0.6135431305687038</v>
      </c>
      <c r="N373" s="106">
        <v>0.64320992141497191</v>
      </c>
      <c r="O373" s="106">
        <v>0.64431336924431171</v>
      </c>
      <c r="P373" s="106">
        <v>0.64540157573378187</v>
      </c>
      <c r="Q373" s="106">
        <v>0.64423738686121179</v>
      </c>
      <c r="R373" s="106">
        <v>0.64508027940080703</v>
      </c>
      <c r="S373" s="106">
        <v>0.64472638839918006</v>
      </c>
      <c r="T373" s="106">
        <v>0.64491726944269556</v>
      </c>
      <c r="U373" s="106">
        <v>0.64523431395284203</v>
      </c>
      <c r="V373" s="106">
        <v>0.64558210277030548</v>
      </c>
      <c r="W373" s="106">
        <v>0.6464070296904566</v>
      </c>
      <c r="X373" s="106">
        <v>0.64742648726083607</v>
      </c>
      <c r="Y373" s="106">
        <v>0.6489040121885995</v>
      </c>
      <c r="Z373" s="106">
        <v>0.64929787882415368</v>
      </c>
      <c r="AA373" s="106">
        <v>0.64998827404874948</v>
      </c>
      <c r="AB373" s="106">
        <v>0.65048668878048632</v>
      </c>
      <c r="AC373" s="106">
        <v>0.65089225996025379</v>
      </c>
      <c r="AD373" s="106">
        <v>0.65223225181997047</v>
      </c>
      <c r="AE373" s="106">
        <v>0.65401088862156931</v>
      </c>
      <c r="AF373" s="106">
        <v>0.65438549482167774</v>
      </c>
      <c r="AG373" s="106">
        <v>0.65510275650552485</v>
      </c>
      <c r="AH373" s="106">
        <v>0.65593827626972889</v>
      </c>
      <c r="AI373" s="106">
        <v>0.65743086241828819</v>
      </c>
      <c r="AJ373" s="106">
        <v>0.6592269035637971</v>
      </c>
      <c r="AK373" s="106">
        <v>0.66048329152054552</v>
      </c>
      <c r="AL373" s="106">
        <v>0.6607495849956101</v>
      </c>
      <c r="AM373" s="106">
        <v>0.66114781290818803</v>
      </c>
      <c r="AN373" s="106">
        <v>0.66165327499253235</v>
      </c>
      <c r="AO373" s="106">
        <v>0.66222106247556434</v>
      </c>
      <c r="AP373" s="106">
        <v>0.66321754806246214</v>
      </c>
      <c r="AQ373" s="106">
        <v>0.66553790481266561</v>
      </c>
      <c r="AR373" s="106">
        <v>0.66810958476612747</v>
      </c>
      <c r="AS373" s="106">
        <v>0.67129098361315798</v>
      </c>
      <c r="AT373" s="106">
        <v>0.67236323710447166</v>
      </c>
      <c r="AU373" s="106">
        <v>0.67400711881921427</v>
      </c>
      <c r="AV373" s="106">
        <v>0.67523229170932886</v>
      </c>
      <c r="AW373" s="106">
        <v>0.67629397201041119</v>
      </c>
      <c r="AX373" s="106">
        <v>0.67883195504700855</v>
      </c>
      <c r="AY373" s="106">
        <v>0.68180081432955963</v>
      </c>
      <c r="AZ373" s="106">
        <v>0.68265921395306406</v>
      </c>
    </row>
    <row r="375" spans="1:52" ht="12" customHeight="1" x14ac:dyDescent="0.45">
      <c r="A375" s="135" t="s">
        <v>77</v>
      </c>
      <c r="B375" s="66"/>
      <c r="C375" s="66"/>
      <c r="D375" s="66"/>
      <c r="E375" s="66"/>
      <c r="F375" s="66"/>
      <c r="G375" s="66"/>
      <c r="H375" s="66"/>
      <c r="I375" s="66"/>
      <c r="J375" s="66"/>
      <c r="K375" s="66"/>
      <c r="L375" s="66"/>
      <c r="M375" s="66"/>
      <c r="N375" s="66"/>
      <c r="O375" s="66"/>
      <c r="P375" s="66"/>
      <c r="Q375" s="66"/>
      <c r="R375" s="66"/>
      <c r="S375" s="66"/>
      <c r="T375" s="66"/>
      <c r="U375" s="66"/>
      <c r="V375" s="66"/>
      <c r="W375" s="66"/>
      <c r="X375" s="66"/>
      <c r="Y375" s="66"/>
      <c r="Z375" s="66"/>
      <c r="AA375" s="66"/>
      <c r="AB375" s="66"/>
      <c r="AC375" s="66"/>
      <c r="AD375" s="66"/>
      <c r="AE375" s="66"/>
      <c r="AF375" s="66"/>
      <c r="AG375" s="66"/>
      <c r="AH375" s="66"/>
      <c r="AI375" s="66"/>
      <c r="AJ375" s="66"/>
      <c r="AK375" s="66"/>
      <c r="AL375" s="66"/>
      <c r="AM375" s="66"/>
      <c r="AN375" s="66"/>
      <c r="AO375" s="66"/>
      <c r="AP375" s="66"/>
      <c r="AQ375" s="66"/>
      <c r="AR375" s="66"/>
      <c r="AS375" s="66"/>
      <c r="AT375" s="66"/>
      <c r="AU375" s="66"/>
      <c r="AV375" s="66"/>
      <c r="AW375" s="66"/>
      <c r="AX375" s="66"/>
      <c r="AY375" s="66"/>
      <c r="AZ375" s="66"/>
    </row>
    <row r="376" spans="1:52" ht="12" customHeight="1" x14ac:dyDescent="0.45">
      <c r="A376" s="203" t="s">
        <v>178</v>
      </c>
      <c r="B376" s="204">
        <v>124946.6185682528</v>
      </c>
      <c r="C376" s="204">
        <v>124822.90539365125</v>
      </c>
      <c r="D376" s="204">
        <v>123279.10394013993</v>
      </c>
      <c r="E376" s="204">
        <v>130363.66068316797</v>
      </c>
      <c r="F376" s="204">
        <v>126602.14832617191</v>
      </c>
      <c r="G376" s="204">
        <v>126276.60081218947</v>
      </c>
      <c r="H376" s="204">
        <v>120267.61444609397</v>
      </c>
      <c r="I376" s="204">
        <v>125515.1297296327</v>
      </c>
      <c r="J376" s="204">
        <v>122860.43676282317</v>
      </c>
      <c r="K376" s="204">
        <v>105297.42294676675</v>
      </c>
      <c r="L376" s="204">
        <v>112946.60047010393</v>
      </c>
      <c r="M376" s="204">
        <v>115143.39145064974</v>
      </c>
      <c r="N376" s="204">
        <v>113338.21975064369</v>
      </c>
      <c r="O376" s="204">
        <v>113864.53298990801</v>
      </c>
      <c r="P376" s="204">
        <v>111939.8355382607</v>
      </c>
      <c r="Q376" s="204">
        <v>111940.77281780154</v>
      </c>
      <c r="R376" s="204">
        <v>111440.18911661493</v>
      </c>
      <c r="S376" s="204">
        <v>114296.14384713255</v>
      </c>
      <c r="T376" s="204">
        <v>113893.88536330222</v>
      </c>
      <c r="U376" s="204">
        <v>113949.78089849773</v>
      </c>
      <c r="V376" s="204">
        <v>114620.77851057265</v>
      </c>
      <c r="W376" s="204">
        <v>114865.01362063493</v>
      </c>
      <c r="X376" s="204">
        <v>114180.67188315703</v>
      </c>
      <c r="Y376" s="204">
        <v>112497.89685534491</v>
      </c>
      <c r="Z376" s="204">
        <v>111764.87237881195</v>
      </c>
      <c r="AA376" s="204">
        <v>111741.95193353208</v>
      </c>
      <c r="AB376" s="204">
        <v>111662.05247961645</v>
      </c>
      <c r="AC376" s="204">
        <v>110761.41826076398</v>
      </c>
      <c r="AD376" s="204">
        <v>110666.05009633445</v>
      </c>
      <c r="AE376" s="204">
        <v>110976.44221035059</v>
      </c>
      <c r="AF376" s="204">
        <v>109374.86245191938</v>
      </c>
      <c r="AG376" s="204">
        <v>109146.44509272106</v>
      </c>
      <c r="AH376" s="204">
        <v>107370.86063755362</v>
      </c>
      <c r="AI376" s="204">
        <v>104824.91928417869</v>
      </c>
      <c r="AJ376" s="204">
        <v>102384.74909173975</v>
      </c>
      <c r="AK376" s="204">
        <v>98688.53011198646</v>
      </c>
      <c r="AL376" s="204">
        <v>97987.256491229971</v>
      </c>
      <c r="AM376" s="204">
        <v>93384.484495550045</v>
      </c>
      <c r="AN376" s="204">
        <v>88482.150953225777</v>
      </c>
      <c r="AO376" s="204">
        <v>84374.517184464057</v>
      </c>
      <c r="AP376" s="204">
        <v>79980.02945893594</v>
      </c>
      <c r="AQ376" s="204">
        <v>76940.002902086984</v>
      </c>
      <c r="AR376" s="204">
        <v>73166.893816317082</v>
      </c>
      <c r="AS376" s="204">
        <v>68443.205503442266</v>
      </c>
      <c r="AT376" s="204">
        <v>63954.301117488685</v>
      </c>
      <c r="AU376" s="204">
        <v>62636.373968933622</v>
      </c>
      <c r="AV376" s="204">
        <v>59454.049663702295</v>
      </c>
      <c r="AW376" s="204">
        <v>52411.990011335249</v>
      </c>
      <c r="AX376" s="204">
        <v>50447.51992630311</v>
      </c>
      <c r="AY376" s="204">
        <v>46517.739334277037</v>
      </c>
      <c r="AZ376" s="204">
        <v>42385.879226609584</v>
      </c>
    </row>
    <row r="377" spans="1:52" ht="12" customHeight="1" x14ac:dyDescent="0.45">
      <c r="A377" s="205" t="s">
        <v>183</v>
      </c>
      <c r="B377" s="206">
        <v>66265.201168921558</v>
      </c>
      <c r="C377" s="206">
        <v>69040.295797644692</v>
      </c>
      <c r="D377" s="206">
        <v>70017.33847074036</v>
      </c>
      <c r="E377" s="206">
        <v>73521.820954534531</v>
      </c>
      <c r="F377" s="206">
        <v>68042.225279016508</v>
      </c>
      <c r="G377" s="206">
        <v>66146.768816424636</v>
      </c>
      <c r="H377" s="206">
        <v>62907.525926522459</v>
      </c>
      <c r="I377" s="206">
        <v>65215.360495156376</v>
      </c>
      <c r="J377" s="206">
        <v>66156.50223413897</v>
      </c>
      <c r="K377" s="206">
        <v>56563.564716306748</v>
      </c>
      <c r="L377" s="206">
        <v>59199.275581026923</v>
      </c>
      <c r="M377" s="206">
        <v>59871.842947635487</v>
      </c>
      <c r="N377" s="206">
        <v>59754.711969402204</v>
      </c>
      <c r="O377" s="206">
        <v>61586.938440951359</v>
      </c>
      <c r="P377" s="206">
        <v>60542.656615228479</v>
      </c>
      <c r="Q377" s="206">
        <v>60667.314313401948</v>
      </c>
      <c r="R377" s="206">
        <v>60444.553588697876</v>
      </c>
      <c r="S377" s="206">
        <v>61505.92929937975</v>
      </c>
      <c r="T377" s="206">
        <v>60357.559556139109</v>
      </c>
      <c r="U377" s="206">
        <v>59504.02855571972</v>
      </c>
      <c r="V377" s="206">
        <v>59220.84259258629</v>
      </c>
      <c r="W377" s="206">
        <v>58802.602528891832</v>
      </c>
      <c r="X377" s="206">
        <v>57410.094134335639</v>
      </c>
      <c r="Y377" s="206">
        <v>55150.650518220013</v>
      </c>
      <c r="Z377" s="206">
        <v>53979.414988892284</v>
      </c>
      <c r="AA377" s="206">
        <v>53421.315619650835</v>
      </c>
      <c r="AB377" s="206">
        <v>52769.029350744866</v>
      </c>
      <c r="AC377" s="206">
        <v>51262.983248480959</v>
      </c>
      <c r="AD377" s="206">
        <v>50607.285564495534</v>
      </c>
      <c r="AE377" s="206">
        <v>50423.673003877848</v>
      </c>
      <c r="AF377" s="206">
        <v>48477.768739134801</v>
      </c>
      <c r="AG377" s="206">
        <v>47813.490932610446</v>
      </c>
      <c r="AH377" s="206">
        <v>45945.130088609956</v>
      </c>
      <c r="AI377" s="206">
        <v>43609.470141946134</v>
      </c>
      <c r="AJ377" s="206">
        <v>42038.989798830444</v>
      </c>
      <c r="AK377" s="206">
        <v>39640.647998039924</v>
      </c>
      <c r="AL377" s="206">
        <v>39334.202245600478</v>
      </c>
      <c r="AM377" s="206">
        <v>37198.973419829708</v>
      </c>
      <c r="AN377" s="206">
        <v>34986.618927988347</v>
      </c>
      <c r="AO377" s="206">
        <v>33194.371833434278</v>
      </c>
      <c r="AP377" s="206">
        <v>31442.070314908397</v>
      </c>
      <c r="AQ377" s="206">
        <v>29676.99782783409</v>
      </c>
      <c r="AR377" s="206">
        <v>27960.590544119557</v>
      </c>
      <c r="AS377" s="206">
        <v>25653.403806798451</v>
      </c>
      <c r="AT377" s="206">
        <v>24078.541931249594</v>
      </c>
      <c r="AU377" s="206">
        <v>23334.255778004208</v>
      </c>
      <c r="AV377" s="206">
        <v>22069.255120226808</v>
      </c>
      <c r="AW377" s="206">
        <v>19757.764881464547</v>
      </c>
      <c r="AX377" s="206">
        <v>18613.54198127464</v>
      </c>
      <c r="AY377" s="206">
        <v>17668.286493587642</v>
      </c>
      <c r="AZ377" s="206">
        <v>16225.369082091629</v>
      </c>
    </row>
    <row r="378" spans="1:52" ht="12" customHeight="1" x14ac:dyDescent="0.45">
      <c r="A378" s="207" t="s">
        <v>47</v>
      </c>
      <c r="B378" s="70">
        <v>0</v>
      </c>
      <c r="C378" s="70">
        <v>0</v>
      </c>
      <c r="D378" s="70">
        <v>0</v>
      </c>
      <c r="E378" s="70">
        <v>0</v>
      </c>
      <c r="F378" s="70">
        <v>0</v>
      </c>
      <c r="G378" s="70">
        <v>0</v>
      </c>
      <c r="H378" s="70">
        <v>0</v>
      </c>
      <c r="I378" s="70">
        <v>0</v>
      </c>
      <c r="J378" s="70">
        <v>0</v>
      </c>
      <c r="K378" s="70">
        <v>0</v>
      </c>
      <c r="L378" s="70">
        <v>0</v>
      </c>
      <c r="M378" s="70">
        <v>0</v>
      </c>
      <c r="N378" s="70">
        <v>0</v>
      </c>
      <c r="O378" s="70">
        <v>0</v>
      </c>
      <c r="P378" s="70">
        <v>0</v>
      </c>
      <c r="Q378" s="70">
        <v>0</v>
      </c>
      <c r="R378" s="70">
        <v>0</v>
      </c>
      <c r="S378" s="70">
        <v>0</v>
      </c>
      <c r="T378" s="70">
        <v>0</v>
      </c>
      <c r="U378" s="70">
        <v>0</v>
      </c>
      <c r="V378" s="70">
        <v>0</v>
      </c>
      <c r="W378" s="70">
        <v>0</v>
      </c>
      <c r="X378" s="70">
        <v>0</v>
      </c>
      <c r="Y378" s="70">
        <v>0</v>
      </c>
      <c r="Z378" s="70">
        <v>0</v>
      </c>
      <c r="AA378" s="70">
        <v>0</v>
      </c>
      <c r="AB378" s="70">
        <v>0</v>
      </c>
      <c r="AC378" s="70">
        <v>0</v>
      </c>
      <c r="AD378" s="70">
        <v>0</v>
      </c>
      <c r="AE378" s="70">
        <v>0</v>
      </c>
      <c r="AF378" s="70">
        <v>0</v>
      </c>
      <c r="AG378" s="70">
        <v>0</v>
      </c>
      <c r="AH378" s="70">
        <v>0</v>
      </c>
      <c r="AI378" s="70">
        <v>0</v>
      </c>
      <c r="AJ378" s="70">
        <v>0</v>
      </c>
      <c r="AK378" s="70">
        <v>0</v>
      </c>
      <c r="AL378" s="70">
        <v>0</v>
      </c>
      <c r="AM378" s="70">
        <v>0</v>
      </c>
      <c r="AN378" s="70">
        <v>0</v>
      </c>
      <c r="AO378" s="70">
        <v>0</v>
      </c>
      <c r="AP378" s="70">
        <v>0</v>
      </c>
      <c r="AQ378" s="70">
        <v>0</v>
      </c>
      <c r="AR378" s="70">
        <v>0</v>
      </c>
      <c r="AS378" s="70">
        <v>0</v>
      </c>
      <c r="AT378" s="70">
        <v>0</v>
      </c>
      <c r="AU378" s="70">
        <v>0</v>
      </c>
      <c r="AV378" s="70">
        <v>0</v>
      </c>
      <c r="AW378" s="70">
        <v>0</v>
      </c>
      <c r="AX378" s="70">
        <v>0</v>
      </c>
      <c r="AY378" s="70">
        <v>0</v>
      </c>
      <c r="AZ378" s="70">
        <v>0</v>
      </c>
    </row>
    <row r="379" spans="1:52" ht="12" customHeight="1" x14ac:dyDescent="0.45">
      <c r="A379" s="209" t="s">
        <v>48</v>
      </c>
      <c r="B379" s="78">
        <v>1083.6639091781394</v>
      </c>
      <c r="C379" s="78">
        <v>1078.1139880645228</v>
      </c>
      <c r="D379" s="78">
        <v>1109.168269165418</v>
      </c>
      <c r="E379" s="78">
        <v>1227.993633035127</v>
      </c>
      <c r="F379" s="78">
        <v>1202.8598453873099</v>
      </c>
      <c r="G379" s="78">
        <v>1216.4850532752625</v>
      </c>
      <c r="H379" s="78">
        <v>1179.7161940403798</v>
      </c>
      <c r="I379" s="78">
        <v>1262.2849905619821</v>
      </c>
      <c r="J379" s="78">
        <v>1230.5957019871248</v>
      </c>
      <c r="K379" s="78">
        <v>950.19653839365287</v>
      </c>
      <c r="L379" s="78">
        <v>1023.5668195598447</v>
      </c>
      <c r="M379" s="78">
        <v>1068.6802652409115</v>
      </c>
      <c r="N379" s="78">
        <v>1076.5162129987179</v>
      </c>
      <c r="O379" s="78">
        <v>1115.5136761114827</v>
      </c>
      <c r="P379" s="78">
        <v>1080.0768170690185</v>
      </c>
      <c r="Q379" s="78">
        <v>1023.7783434080709</v>
      </c>
      <c r="R379" s="78">
        <v>1025.7734244124363</v>
      </c>
      <c r="S379" s="78">
        <v>1051.7559848065011</v>
      </c>
      <c r="T379" s="78">
        <v>1059.5343727457662</v>
      </c>
      <c r="U379" s="78">
        <v>1063.2405200718679</v>
      </c>
      <c r="V379" s="78">
        <v>1065.8380296314419</v>
      </c>
      <c r="W379" s="78">
        <v>1062.0507964707874</v>
      </c>
      <c r="X379" s="78">
        <v>1056.8888520201192</v>
      </c>
      <c r="Y379" s="78">
        <v>1032.293524368913</v>
      </c>
      <c r="Z379" s="78">
        <v>1016.3452604432607</v>
      </c>
      <c r="AA379" s="78">
        <v>1006.8148780738926</v>
      </c>
      <c r="AB379" s="78">
        <v>994.68573283878402</v>
      </c>
      <c r="AC379" s="78">
        <v>963.16297389051772</v>
      </c>
      <c r="AD379" s="78">
        <v>948.17124293916788</v>
      </c>
      <c r="AE379" s="78">
        <v>946.07781233219691</v>
      </c>
      <c r="AF379" s="78">
        <v>910.44195134450035</v>
      </c>
      <c r="AG379" s="78">
        <v>894.57776651248651</v>
      </c>
      <c r="AH379" s="78">
        <v>865.55692223008123</v>
      </c>
      <c r="AI379" s="78">
        <v>832.58515720647233</v>
      </c>
      <c r="AJ379" s="78">
        <v>817.44552703712122</v>
      </c>
      <c r="AK379" s="78">
        <v>788.55914217229133</v>
      </c>
      <c r="AL379" s="78">
        <v>789.95238949972179</v>
      </c>
      <c r="AM379" s="78">
        <v>774.31456249551786</v>
      </c>
      <c r="AN379" s="78">
        <v>757.47016990412965</v>
      </c>
      <c r="AO379" s="78">
        <v>741.64952953775321</v>
      </c>
      <c r="AP379" s="78">
        <v>726.38177894237572</v>
      </c>
      <c r="AQ379" s="78">
        <v>700.74951689454315</v>
      </c>
      <c r="AR379" s="78">
        <v>679.68694432650875</v>
      </c>
      <c r="AS379" s="78">
        <v>641.04532334999953</v>
      </c>
      <c r="AT379" s="78">
        <v>621.09570409793946</v>
      </c>
      <c r="AU379" s="78">
        <v>606.99872332270604</v>
      </c>
      <c r="AV379" s="78">
        <v>591.17555260384711</v>
      </c>
      <c r="AW379" s="78">
        <v>561.67409712271888</v>
      </c>
      <c r="AX379" s="78">
        <v>548.81759883426798</v>
      </c>
      <c r="AY379" s="78">
        <v>542.5585322416083</v>
      </c>
      <c r="AZ379" s="78">
        <v>521.360725687897</v>
      </c>
    </row>
    <row r="380" spans="1:52" ht="12" customHeight="1" x14ac:dyDescent="0.45">
      <c r="A380" s="209" t="s">
        <v>51</v>
      </c>
      <c r="B380" s="78">
        <v>0</v>
      </c>
      <c r="C380" s="78">
        <v>0</v>
      </c>
      <c r="D380" s="78">
        <v>0</v>
      </c>
      <c r="E380" s="78">
        <v>0</v>
      </c>
      <c r="F380" s="78">
        <v>0</v>
      </c>
      <c r="G380" s="78">
        <v>0</v>
      </c>
      <c r="H380" s="78">
        <v>0</v>
      </c>
      <c r="I380" s="78">
        <v>0</v>
      </c>
      <c r="J380" s="78">
        <v>0</v>
      </c>
      <c r="K380" s="78">
        <v>0</v>
      </c>
      <c r="L380" s="78">
        <v>0</v>
      </c>
      <c r="M380" s="78">
        <v>0</v>
      </c>
      <c r="N380" s="78">
        <v>0</v>
      </c>
      <c r="O380" s="78">
        <v>0</v>
      </c>
      <c r="P380" s="78">
        <v>0</v>
      </c>
      <c r="Q380" s="78">
        <v>0</v>
      </c>
      <c r="R380" s="78">
        <v>0</v>
      </c>
      <c r="S380" s="78">
        <v>0</v>
      </c>
      <c r="T380" s="78">
        <v>0</v>
      </c>
      <c r="U380" s="78">
        <v>0</v>
      </c>
      <c r="V380" s="78">
        <v>0</v>
      </c>
      <c r="W380" s="78">
        <v>0</v>
      </c>
      <c r="X380" s="78">
        <v>0</v>
      </c>
      <c r="Y380" s="78">
        <v>0</v>
      </c>
      <c r="Z380" s="78">
        <v>0</v>
      </c>
      <c r="AA380" s="78">
        <v>0</v>
      </c>
      <c r="AB380" s="78">
        <v>0</v>
      </c>
      <c r="AC380" s="78">
        <v>0</v>
      </c>
      <c r="AD380" s="78">
        <v>0</v>
      </c>
      <c r="AE380" s="78">
        <v>0</v>
      </c>
      <c r="AF380" s="78">
        <v>0</v>
      </c>
      <c r="AG380" s="78">
        <v>0</v>
      </c>
      <c r="AH380" s="78">
        <v>0</v>
      </c>
      <c r="AI380" s="78">
        <v>0</v>
      </c>
      <c r="AJ380" s="78">
        <v>0</v>
      </c>
      <c r="AK380" s="78">
        <v>0</v>
      </c>
      <c r="AL380" s="78">
        <v>0</v>
      </c>
      <c r="AM380" s="78">
        <v>0</v>
      </c>
      <c r="AN380" s="78">
        <v>0</v>
      </c>
      <c r="AO380" s="78">
        <v>0</v>
      </c>
      <c r="AP380" s="78">
        <v>0</v>
      </c>
      <c r="AQ380" s="78">
        <v>0</v>
      </c>
      <c r="AR380" s="78">
        <v>0</v>
      </c>
      <c r="AS380" s="78">
        <v>0</v>
      </c>
      <c r="AT380" s="78">
        <v>0</v>
      </c>
      <c r="AU380" s="78">
        <v>0</v>
      </c>
      <c r="AV380" s="78">
        <v>0</v>
      </c>
      <c r="AW380" s="78">
        <v>0</v>
      </c>
      <c r="AX380" s="78">
        <v>0</v>
      </c>
      <c r="AY380" s="78">
        <v>0</v>
      </c>
      <c r="AZ380" s="78">
        <v>0</v>
      </c>
    </row>
    <row r="381" spans="1:52" ht="12" customHeight="1" x14ac:dyDescent="0.45">
      <c r="A381" s="209" t="s">
        <v>52</v>
      </c>
      <c r="B381" s="78">
        <v>0</v>
      </c>
      <c r="C381" s="78">
        <v>0</v>
      </c>
      <c r="D381" s="78">
        <v>0</v>
      </c>
      <c r="E381" s="78">
        <v>0</v>
      </c>
      <c r="F381" s="78">
        <v>0</v>
      </c>
      <c r="G381" s="78">
        <v>0</v>
      </c>
      <c r="H381" s="78">
        <v>0</v>
      </c>
      <c r="I381" s="78">
        <v>0</v>
      </c>
      <c r="J381" s="78">
        <v>0</v>
      </c>
      <c r="K381" s="78">
        <v>0</v>
      </c>
      <c r="L381" s="78">
        <v>0</v>
      </c>
      <c r="M381" s="78">
        <v>0</v>
      </c>
      <c r="N381" s="78">
        <v>0</v>
      </c>
      <c r="O381" s="78">
        <v>0</v>
      </c>
      <c r="P381" s="78">
        <v>0</v>
      </c>
      <c r="Q381" s="78">
        <v>0</v>
      </c>
      <c r="R381" s="78">
        <v>0</v>
      </c>
      <c r="S381" s="78">
        <v>0</v>
      </c>
      <c r="T381" s="78">
        <v>0</v>
      </c>
      <c r="U381" s="78">
        <v>0</v>
      </c>
      <c r="V381" s="78">
        <v>0</v>
      </c>
      <c r="W381" s="78">
        <v>0</v>
      </c>
      <c r="X381" s="78">
        <v>0</v>
      </c>
      <c r="Y381" s="78">
        <v>0</v>
      </c>
      <c r="Z381" s="78">
        <v>0</v>
      </c>
      <c r="AA381" s="78">
        <v>0</v>
      </c>
      <c r="AB381" s="78">
        <v>0</v>
      </c>
      <c r="AC381" s="78">
        <v>0</v>
      </c>
      <c r="AD381" s="78">
        <v>0</v>
      </c>
      <c r="AE381" s="78">
        <v>0</v>
      </c>
      <c r="AF381" s="78">
        <v>0</v>
      </c>
      <c r="AG381" s="78">
        <v>0</v>
      </c>
      <c r="AH381" s="78">
        <v>0</v>
      </c>
      <c r="AI381" s="78">
        <v>0</v>
      </c>
      <c r="AJ381" s="78">
        <v>0</v>
      </c>
      <c r="AK381" s="78">
        <v>0</v>
      </c>
      <c r="AL381" s="78">
        <v>0</v>
      </c>
      <c r="AM381" s="78">
        <v>0</v>
      </c>
      <c r="AN381" s="78">
        <v>0</v>
      </c>
      <c r="AO381" s="78">
        <v>0</v>
      </c>
      <c r="AP381" s="78">
        <v>0</v>
      </c>
      <c r="AQ381" s="78">
        <v>0</v>
      </c>
      <c r="AR381" s="78">
        <v>0</v>
      </c>
      <c r="AS381" s="78">
        <v>0</v>
      </c>
      <c r="AT381" s="78">
        <v>0</v>
      </c>
      <c r="AU381" s="78">
        <v>0</v>
      </c>
      <c r="AV381" s="78">
        <v>0</v>
      </c>
      <c r="AW381" s="78">
        <v>0</v>
      </c>
      <c r="AX381" s="78">
        <v>0</v>
      </c>
      <c r="AY381" s="78">
        <v>0</v>
      </c>
      <c r="AZ381" s="78">
        <v>0</v>
      </c>
    </row>
    <row r="382" spans="1:52" ht="12" customHeight="1" x14ac:dyDescent="0.45">
      <c r="A382" s="210" t="s">
        <v>53</v>
      </c>
      <c r="B382" s="80">
        <v>0</v>
      </c>
      <c r="C382" s="80">
        <v>0</v>
      </c>
      <c r="D382" s="80">
        <v>0</v>
      </c>
      <c r="E382" s="80">
        <v>0</v>
      </c>
      <c r="F382" s="80">
        <v>0</v>
      </c>
      <c r="G382" s="80">
        <v>0</v>
      </c>
      <c r="H382" s="80">
        <v>0</v>
      </c>
      <c r="I382" s="80">
        <v>0</v>
      </c>
      <c r="J382" s="80">
        <v>0</v>
      </c>
      <c r="K382" s="80">
        <v>0</v>
      </c>
      <c r="L382" s="80">
        <v>0</v>
      </c>
      <c r="M382" s="80">
        <v>0</v>
      </c>
      <c r="N382" s="80">
        <v>0</v>
      </c>
      <c r="O382" s="80">
        <v>0</v>
      </c>
      <c r="P382" s="80">
        <v>0</v>
      </c>
      <c r="Q382" s="80">
        <v>0</v>
      </c>
      <c r="R382" s="80">
        <v>0</v>
      </c>
      <c r="S382" s="80">
        <v>0</v>
      </c>
      <c r="T382" s="80">
        <v>0</v>
      </c>
      <c r="U382" s="80">
        <v>0</v>
      </c>
      <c r="V382" s="80">
        <v>0</v>
      </c>
      <c r="W382" s="80">
        <v>0</v>
      </c>
      <c r="X382" s="80">
        <v>0</v>
      </c>
      <c r="Y382" s="80">
        <v>0</v>
      </c>
      <c r="Z382" s="80">
        <v>0</v>
      </c>
      <c r="AA382" s="80">
        <v>0</v>
      </c>
      <c r="AB382" s="80">
        <v>0</v>
      </c>
      <c r="AC382" s="80">
        <v>0</v>
      </c>
      <c r="AD382" s="80">
        <v>0</v>
      </c>
      <c r="AE382" s="80">
        <v>0</v>
      </c>
      <c r="AF382" s="80">
        <v>0</v>
      </c>
      <c r="AG382" s="80">
        <v>0</v>
      </c>
      <c r="AH382" s="80">
        <v>0</v>
      </c>
      <c r="AI382" s="80">
        <v>0</v>
      </c>
      <c r="AJ382" s="80">
        <v>0</v>
      </c>
      <c r="AK382" s="80">
        <v>0</v>
      </c>
      <c r="AL382" s="80">
        <v>0</v>
      </c>
      <c r="AM382" s="80">
        <v>0</v>
      </c>
      <c r="AN382" s="80">
        <v>0</v>
      </c>
      <c r="AO382" s="80">
        <v>0</v>
      </c>
      <c r="AP382" s="80">
        <v>0</v>
      </c>
      <c r="AQ382" s="80">
        <v>0</v>
      </c>
      <c r="AR382" s="80">
        <v>0</v>
      </c>
      <c r="AS382" s="80">
        <v>0</v>
      </c>
      <c r="AT382" s="80">
        <v>0</v>
      </c>
      <c r="AU382" s="80">
        <v>0</v>
      </c>
      <c r="AV382" s="80">
        <v>0</v>
      </c>
      <c r="AW382" s="80">
        <v>0</v>
      </c>
      <c r="AX382" s="80">
        <v>0</v>
      </c>
      <c r="AY382" s="80">
        <v>0</v>
      </c>
      <c r="AZ382" s="80">
        <v>0</v>
      </c>
    </row>
    <row r="383" spans="1:52" ht="12" customHeight="1" x14ac:dyDescent="0.45">
      <c r="A383" s="223" t="s">
        <v>184</v>
      </c>
      <c r="B383" s="107">
        <v>48696.767110496483</v>
      </c>
      <c r="C383" s="107">
        <v>50881.116653293502</v>
      </c>
      <c r="D383" s="107">
        <v>51980.230630556354</v>
      </c>
      <c r="E383" s="107">
        <v>53611.153446396653</v>
      </c>
      <c r="F383" s="107">
        <v>50183.476313719984</v>
      </c>
      <c r="G383" s="107">
        <v>48377.980568197039</v>
      </c>
      <c r="H383" s="107">
        <v>46246.623331270472</v>
      </c>
      <c r="I383" s="107">
        <v>47427.972763074577</v>
      </c>
      <c r="J383" s="107">
        <v>48702.890804229588</v>
      </c>
      <c r="K383" s="107">
        <v>40939.205316072424</v>
      </c>
      <c r="L383" s="107">
        <v>43564.049702193995</v>
      </c>
      <c r="M383" s="107">
        <v>44004.968393413925</v>
      </c>
      <c r="N383" s="107">
        <v>44269.706794961217</v>
      </c>
      <c r="O383" s="107">
        <v>45312.677537840202</v>
      </c>
      <c r="P383" s="107">
        <v>44365.326929637224</v>
      </c>
      <c r="Q383" s="107">
        <v>45046.60090045668</v>
      </c>
      <c r="R383" s="107">
        <v>44820.262137690406</v>
      </c>
      <c r="S383" s="107">
        <v>45573.607498214951</v>
      </c>
      <c r="T383" s="107">
        <v>44423.55563873551</v>
      </c>
      <c r="U383" s="107">
        <v>43603.20828524969</v>
      </c>
      <c r="V383" s="107">
        <v>43256.12710005726</v>
      </c>
      <c r="W383" s="107">
        <v>42768.973812731849</v>
      </c>
      <c r="X383" s="107">
        <v>41435.26151070559</v>
      </c>
      <c r="Y383" s="107">
        <v>39331.953576602966</v>
      </c>
      <c r="Z383" s="107">
        <v>38277.14661723905</v>
      </c>
      <c r="AA383" s="107">
        <v>37723.769609223651</v>
      </c>
      <c r="AB383" s="107">
        <v>37051.270101311238</v>
      </c>
      <c r="AC383" s="107">
        <v>35625.645900575801</v>
      </c>
      <c r="AD383" s="107">
        <v>34972.274841741404</v>
      </c>
      <c r="AE383" s="107">
        <v>34779.102795041224</v>
      </c>
      <c r="AF383" s="107">
        <v>33006.877988944449</v>
      </c>
      <c r="AG383" s="107">
        <v>32378.785824878752</v>
      </c>
      <c r="AH383" s="107">
        <v>30713.489597803265</v>
      </c>
      <c r="AI383" s="107">
        <v>28578.041152971098</v>
      </c>
      <c r="AJ383" s="107">
        <v>27140.363481587348</v>
      </c>
      <c r="AK383" s="107">
        <v>24928.592617506521</v>
      </c>
      <c r="AL383" s="107">
        <v>24583.182878661668</v>
      </c>
      <c r="AM383" s="107">
        <v>22586.753001611643</v>
      </c>
      <c r="AN383" s="107">
        <v>20518.801143339046</v>
      </c>
      <c r="AO383" s="107">
        <v>18855.481115862833</v>
      </c>
      <c r="AP383" s="107">
        <v>17235.076382962965</v>
      </c>
      <c r="AQ383" s="107">
        <v>15677.701073415938</v>
      </c>
      <c r="AR383" s="107">
        <v>14167.473825852194</v>
      </c>
      <c r="AS383" s="107">
        <v>12249.661842669624</v>
      </c>
      <c r="AT383" s="107">
        <v>10961.297732549674</v>
      </c>
      <c r="AU383" s="107">
        <v>10384.766482444222</v>
      </c>
      <c r="AV383" s="107">
        <v>9331.9570492207658</v>
      </c>
      <c r="AW383" s="107">
        <v>7534.290818084155</v>
      </c>
      <c r="AX383" s="107">
        <v>6618.403719297512</v>
      </c>
      <c r="AY383" s="107">
        <v>5880.413803561275</v>
      </c>
      <c r="AZ383" s="107">
        <v>4968.8729122437435</v>
      </c>
    </row>
    <row r="384" spans="1:52" ht="12" customHeight="1" x14ac:dyDescent="0.45">
      <c r="A384" s="223" t="s">
        <v>185</v>
      </c>
      <c r="B384" s="107">
        <v>11806.313459307135</v>
      </c>
      <c r="C384" s="107">
        <v>12213.305914431727</v>
      </c>
      <c r="D384" s="107">
        <v>11972.959471000006</v>
      </c>
      <c r="E384" s="107">
        <v>13363.058131333581</v>
      </c>
      <c r="F384" s="107">
        <v>11795.706647248378</v>
      </c>
      <c r="G384" s="107">
        <v>11857.657800884383</v>
      </c>
      <c r="H384" s="107">
        <v>10912.189201653504</v>
      </c>
      <c r="I384" s="107">
        <v>11645.407821419045</v>
      </c>
      <c r="J384" s="107">
        <v>11381.601346692507</v>
      </c>
      <c r="K384" s="107">
        <v>10353.711995060885</v>
      </c>
      <c r="L384" s="107">
        <v>10223.225335877465</v>
      </c>
      <c r="M384" s="107">
        <v>10403.706400118503</v>
      </c>
      <c r="N384" s="107">
        <v>9978.1627631219981</v>
      </c>
      <c r="O384" s="107">
        <v>10404.175521924119</v>
      </c>
      <c r="P384" s="107">
        <v>10516.06311987783</v>
      </c>
      <c r="Q384" s="107">
        <v>10056.709918543695</v>
      </c>
      <c r="R384" s="107">
        <v>10058.230065751333</v>
      </c>
      <c r="S384" s="107">
        <v>10246.522898351041</v>
      </c>
      <c r="T384" s="107">
        <v>10266.114950925781</v>
      </c>
      <c r="U384" s="107">
        <v>10246.818082560452</v>
      </c>
      <c r="V384" s="107">
        <v>10302.789467651604</v>
      </c>
      <c r="W384" s="107">
        <v>10375.925591982597</v>
      </c>
      <c r="X384" s="107">
        <v>10385.367890980309</v>
      </c>
      <c r="Y384" s="107">
        <v>10360.949433828902</v>
      </c>
      <c r="Z384" s="107">
        <v>10334.742946516157</v>
      </c>
      <c r="AA384" s="107">
        <v>10356.423957827361</v>
      </c>
      <c r="AB384" s="107">
        <v>10404.367198943921</v>
      </c>
      <c r="AC384" s="107">
        <v>10416.935956138845</v>
      </c>
      <c r="AD384" s="107">
        <v>10460.329877365986</v>
      </c>
      <c r="AE384" s="107">
        <v>10476.742788188396</v>
      </c>
      <c r="AF384" s="107">
        <v>10433.312670378265</v>
      </c>
      <c r="AG384" s="107">
        <v>10451.902227125465</v>
      </c>
      <c r="AH384" s="107">
        <v>10374.424690825657</v>
      </c>
      <c r="AI384" s="107">
        <v>10329.015878738557</v>
      </c>
      <c r="AJ384" s="107">
        <v>10263.915416416328</v>
      </c>
      <c r="AK384" s="107">
        <v>10187.188194078186</v>
      </c>
      <c r="AL384" s="107">
        <v>10219.850390608532</v>
      </c>
      <c r="AM384" s="107">
        <v>10163.04110269784</v>
      </c>
      <c r="AN384" s="107">
        <v>10116.506791727188</v>
      </c>
      <c r="AO384" s="107">
        <v>10074.829849083377</v>
      </c>
      <c r="AP384" s="107">
        <v>10029.10714434663</v>
      </c>
      <c r="AQ384" s="107">
        <v>9951.2830946197482</v>
      </c>
      <c r="AR384" s="107">
        <v>9869.2815978498456</v>
      </c>
      <c r="AS384" s="107">
        <v>9679.1492490844666</v>
      </c>
      <c r="AT384" s="107">
        <v>9502.4942975815466</v>
      </c>
      <c r="AU384" s="107">
        <v>9416.2920055511058</v>
      </c>
      <c r="AV384" s="107">
        <v>9311.4169326763931</v>
      </c>
      <c r="AW384" s="107">
        <v>9011.5604551833694</v>
      </c>
      <c r="AX384" s="107">
        <v>8921.5444345858687</v>
      </c>
      <c r="AY384" s="107">
        <v>8777.905693325567</v>
      </c>
      <c r="AZ384" s="107">
        <v>8439.9519519071946</v>
      </c>
    </row>
    <row r="385" spans="1:52" ht="12" customHeight="1" x14ac:dyDescent="0.45">
      <c r="A385" s="223" t="s">
        <v>188</v>
      </c>
      <c r="B385" s="107">
        <v>4678.4566899397996</v>
      </c>
      <c r="C385" s="107">
        <v>4867.7592418549521</v>
      </c>
      <c r="D385" s="107">
        <v>4954.980100018578</v>
      </c>
      <c r="E385" s="107">
        <v>5319.6157437691727</v>
      </c>
      <c r="F385" s="107">
        <v>4860.1824726608393</v>
      </c>
      <c r="G385" s="107">
        <v>4694.6453940679512</v>
      </c>
      <c r="H385" s="107">
        <v>4568.9971995581027</v>
      </c>
      <c r="I385" s="107">
        <v>4879.6949201007719</v>
      </c>
      <c r="J385" s="107">
        <v>4841.4143812297498</v>
      </c>
      <c r="K385" s="107">
        <v>4320.4508667797863</v>
      </c>
      <c r="L385" s="107">
        <v>4388.433723395613</v>
      </c>
      <c r="M385" s="107">
        <v>4394.4878888621552</v>
      </c>
      <c r="N385" s="107">
        <v>4430.3261983202774</v>
      </c>
      <c r="O385" s="107">
        <v>4754.5717050755566</v>
      </c>
      <c r="P385" s="107">
        <v>4581.1897486444086</v>
      </c>
      <c r="Q385" s="107">
        <v>4540.2251509935004</v>
      </c>
      <c r="R385" s="107">
        <v>4540.2879608436988</v>
      </c>
      <c r="S385" s="107">
        <v>4634.0429180072633</v>
      </c>
      <c r="T385" s="107">
        <v>4608.3545937320487</v>
      </c>
      <c r="U385" s="107">
        <v>4590.761667837709</v>
      </c>
      <c r="V385" s="107">
        <v>4596.0879952459882</v>
      </c>
      <c r="W385" s="107">
        <v>4595.652327706599</v>
      </c>
      <c r="X385" s="107">
        <v>4532.575880629618</v>
      </c>
      <c r="Y385" s="107">
        <v>4425.4539834192356</v>
      </c>
      <c r="Z385" s="107">
        <v>4351.1801646938156</v>
      </c>
      <c r="AA385" s="107">
        <v>4334.3071745259294</v>
      </c>
      <c r="AB385" s="107">
        <v>4318.7063176509264</v>
      </c>
      <c r="AC385" s="107">
        <v>4257.2384178757929</v>
      </c>
      <c r="AD385" s="107">
        <v>4226.509602448974</v>
      </c>
      <c r="AE385" s="107">
        <v>4221.7496083160331</v>
      </c>
      <c r="AF385" s="107">
        <v>4127.1361284675822</v>
      </c>
      <c r="AG385" s="107">
        <v>4088.2251140937419</v>
      </c>
      <c r="AH385" s="107">
        <v>3991.6588777509514</v>
      </c>
      <c r="AI385" s="107">
        <v>3869.8279530300038</v>
      </c>
      <c r="AJ385" s="107">
        <v>3817.2653737896494</v>
      </c>
      <c r="AK385" s="107">
        <v>3736.3080442829209</v>
      </c>
      <c r="AL385" s="107">
        <v>3741.2165868305574</v>
      </c>
      <c r="AM385" s="107">
        <v>3674.8647530247108</v>
      </c>
      <c r="AN385" s="107">
        <v>3593.8408230179857</v>
      </c>
      <c r="AO385" s="107">
        <v>3522.4113389503159</v>
      </c>
      <c r="AP385" s="107">
        <v>3451.5050086564274</v>
      </c>
      <c r="AQ385" s="107">
        <v>3347.2641429038595</v>
      </c>
      <c r="AR385" s="107">
        <v>3244.1481760910092</v>
      </c>
      <c r="AS385" s="107">
        <v>3083.5473916943592</v>
      </c>
      <c r="AT385" s="107">
        <v>2993.654197020433</v>
      </c>
      <c r="AU385" s="107">
        <v>2926.1985666861774</v>
      </c>
      <c r="AV385" s="107">
        <v>2834.7055857258024</v>
      </c>
      <c r="AW385" s="107">
        <v>2650.2395110743055</v>
      </c>
      <c r="AX385" s="107">
        <v>2524.7762285569925</v>
      </c>
      <c r="AY385" s="107">
        <v>2467.4084644591935</v>
      </c>
      <c r="AZ385" s="107">
        <v>2295.1834922527942</v>
      </c>
    </row>
    <row r="386" spans="1:52" ht="12" customHeight="1" x14ac:dyDescent="0.45">
      <c r="A386" s="223" t="s">
        <v>192</v>
      </c>
      <c r="B386" s="107">
        <v>0</v>
      </c>
      <c r="C386" s="107">
        <v>0</v>
      </c>
      <c r="D386" s="107">
        <v>0</v>
      </c>
      <c r="E386" s="107">
        <v>0</v>
      </c>
      <c r="F386" s="107">
        <v>0</v>
      </c>
      <c r="G386" s="107">
        <v>0</v>
      </c>
      <c r="H386" s="107">
        <v>0</v>
      </c>
      <c r="I386" s="107">
        <v>0</v>
      </c>
      <c r="J386" s="107">
        <v>0</v>
      </c>
      <c r="K386" s="107">
        <v>0</v>
      </c>
      <c r="L386" s="107">
        <v>0</v>
      </c>
      <c r="M386" s="107">
        <v>0</v>
      </c>
      <c r="N386" s="107">
        <v>0</v>
      </c>
      <c r="O386" s="107">
        <v>0</v>
      </c>
      <c r="P386" s="107">
        <v>0</v>
      </c>
      <c r="Q386" s="107">
        <v>0</v>
      </c>
      <c r="R386" s="107">
        <v>0</v>
      </c>
      <c r="S386" s="107">
        <v>0</v>
      </c>
      <c r="T386" s="107">
        <v>0</v>
      </c>
      <c r="U386" s="107">
        <v>0</v>
      </c>
      <c r="V386" s="107">
        <v>0</v>
      </c>
      <c r="W386" s="107">
        <v>0</v>
      </c>
      <c r="X386" s="107">
        <v>0</v>
      </c>
      <c r="Y386" s="107">
        <v>0</v>
      </c>
      <c r="Z386" s="107">
        <v>0</v>
      </c>
      <c r="AA386" s="107">
        <v>0</v>
      </c>
      <c r="AB386" s="107">
        <v>0</v>
      </c>
      <c r="AC386" s="107">
        <v>0</v>
      </c>
      <c r="AD386" s="107">
        <v>0</v>
      </c>
      <c r="AE386" s="107">
        <v>0</v>
      </c>
      <c r="AF386" s="107">
        <v>0</v>
      </c>
      <c r="AG386" s="107">
        <v>0</v>
      </c>
      <c r="AH386" s="107">
        <v>0</v>
      </c>
      <c r="AI386" s="107">
        <v>0</v>
      </c>
      <c r="AJ386" s="107">
        <v>0</v>
      </c>
      <c r="AK386" s="107">
        <v>0</v>
      </c>
      <c r="AL386" s="107">
        <v>0</v>
      </c>
      <c r="AM386" s="107">
        <v>0</v>
      </c>
      <c r="AN386" s="107">
        <v>0</v>
      </c>
      <c r="AO386" s="107">
        <v>0</v>
      </c>
      <c r="AP386" s="107">
        <v>0</v>
      </c>
      <c r="AQ386" s="107">
        <v>0</v>
      </c>
      <c r="AR386" s="107">
        <v>0</v>
      </c>
      <c r="AS386" s="107">
        <v>0</v>
      </c>
      <c r="AT386" s="107">
        <v>0</v>
      </c>
      <c r="AU386" s="107">
        <v>0</v>
      </c>
      <c r="AV386" s="107">
        <v>0</v>
      </c>
      <c r="AW386" s="107">
        <v>0</v>
      </c>
      <c r="AX386" s="107">
        <v>0</v>
      </c>
      <c r="AY386" s="107">
        <v>0</v>
      </c>
      <c r="AZ386" s="107">
        <v>0</v>
      </c>
    </row>
    <row r="387" spans="1:52" ht="12" customHeight="1" x14ac:dyDescent="0.45">
      <c r="A387" s="231" t="s">
        <v>193</v>
      </c>
      <c r="B387" s="232">
        <v>0</v>
      </c>
      <c r="C387" s="232">
        <v>0</v>
      </c>
      <c r="D387" s="232">
        <v>0</v>
      </c>
      <c r="E387" s="232">
        <v>0</v>
      </c>
      <c r="F387" s="232">
        <v>0</v>
      </c>
      <c r="G387" s="232">
        <v>0</v>
      </c>
      <c r="H387" s="232">
        <v>0</v>
      </c>
      <c r="I387" s="232">
        <v>0</v>
      </c>
      <c r="J387" s="232">
        <v>0</v>
      </c>
      <c r="K387" s="232">
        <v>0</v>
      </c>
      <c r="L387" s="232">
        <v>0</v>
      </c>
      <c r="M387" s="232">
        <v>0</v>
      </c>
      <c r="N387" s="232">
        <v>0</v>
      </c>
      <c r="O387" s="232">
        <v>0</v>
      </c>
      <c r="P387" s="232">
        <v>0</v>
      </c>
      <c r="Q387" s="232">
        <v>0</v>
      </c>
      <c r="R387" s="232">
        <v>0</v>
      </c>
      <c r="S387" s="232">
        <v>0</v>
      </c>
      <c r="T387" s="232">
        <v>0</v>
      </c>
      <c r="U387" s="232">
        <v>0</v>
      </c>
      <c r="V387" s="232">
        <v>0</v>
      </c>
      <c r="W387" s="232">
        <v>0</v>
      </c>
      <c r="X387" s="232">
        <v>0</v>
      </c>
      <c r="Y387" s="232">
        <v>0</v>
      </c>
      <c r="Z387" s="232">
        <v>0</v>
      </c>
      <c r="AA387" s="232">
        <v>0</v>
      </c>
      <c r="AB387" s="232">
        <v>0</v>
      </c>
      <c r="AC387" s="232">
        <v>0</v>
      </c>
      <c r="AD387" s="232">
        <v>0</v>
      </c>
      <c r="AE387" s="232">
        <v>0</v>
      </c>
      <c r="AF387" s="232">
        <v>0</v>
      </c>
      <c r="AG387" s="232">
        <v>0</v>
      </c>
      <c r="AH387" s="232">
        <v>0</v>
      </c>
      <c r="AI387" s="232">
        <v>0</v>
      </c>
      <c r="AJ387" s="232">
        <v>0</v>
      </c>
      <c r="AK387" s="232">
        <v>0</v>
      </c>
      <c r="AL387" s="232">
        <v>0</v>
      </c>
      <c r="AM387" s="232">
        <v>0</v>
      </c>
      <c r="AN387" s="232">
        <v>0</v>
      </c>
      <c r="AO387" s="232">
        <v>0</v>
      </c>
      <c r="AP387" s="232">
        <v>0</v>
      </c>
      <c r="AQ387" s="232">
        <v>0</v>
      </c>
      <c r="AR387" s="232">
        <v>0</v>
      </c>
      <c r="AS387" s="232">
        <v>0</v>
      </c>
      <c r="AT387" s="232">
        <v>0</v>
      </c>
      <c r="AU387" s="232">
        <v>0</v>
      </c>
      <c r="AV387" s="232">
        <v>0</v>
      </c>
      <c r="AW387" s="232">
        <v>0</v>
      </c>
      <c r="AX387" s="232">
        <v>0</v>
      </c>
      <c r="AY387" s="232">
        <v>0</v>
      </c>
      <c r="AZ387" s="232">
        <v>0</v>
      </c>
    </row>
    <row r="388" spans="1:52" ht="12" customHeight="1" x14ac:dyDescent="0.45">
      <c r="A388" s="112" t="s">
        <v>42</v>
      </c>
      <c r="B388" s="113">
        <v>58681.417399331243</v>
      </c>
      <c r="C388" s="113">
        <v>55782.609596006558</v>
      </c>
      <c r="D388" s="113">
        <v>53261.765469399579</v>
      </c>
      <c r="E388" s="113">
        <v>56841.839728633437</v>
      </c>
      <c r="F388" s="113">
        <v>58559.923047155404</v>
      </c>
      <c r="G388" s="113">
        <v>60129.831995764835</v>
      </c>
      <c r="H388" s="113">
        <v>57360.088519571509</v>
      </c>
      <c r="I388" s="113">
        <v>60299.769234476327</v>
      </c>
      <c r="J388" s="113">
        <v>56703.9345286842</v>
      </c>
      <c r="K388" s="113">
        <v>48733.858230460006</v>
      </c>
      <c r="L388" s="113">
        <v>53747.324889077012</v>
      </c>
      <c r="M388" s="113">
        <v>55271.548503014244</v>
      </c>
      <c r="N388" s="113">
        <v>53583.507781241489</v>
      </c>
      <c r="O388" s="113">
        <v>52277.594548956658</v>
      </c>
      <c r="P388" s="113">
        <v>51397.178923032217</v>
      </c>
      <c r="Q388" s="113">
        <v>51273.458504399583</v>
      </c>
      <c r="R388" s="113">
        <v>50995.63552791706</v>
      </c>
      <c r="S388" s="113">
        <v>52790.214547752803</v>
      </c>
      <c r="T388" s="113">
        <v>53536.325807163121</v>
      </c>
      <c r="U388" s="113">
        <v>54445.752342778011</v>
      </c>
      <c r="V388" s="113">
        <v>55399.93591798636</v>
      </c>
      <c r="W388" s="113">
        <v>56062.411091743095</v>
      </c>
      <c r="X388" s="113">
        <v>56770.577748821393</v>
      </c>
      <c r="Y388" s="113">
        <v>57347.246337124896</v>
      </c>
      <c r="Z388" s="113">
        <v>57785.457389919669</v>
      </c>
      <c r="AA388" s="113">
        <v>58320.636313881245</v>
      </c>
      <c r="AB388" s="113">
        <v>58893.023128871588</v>
      </c>
      <c r="AC388" s="113">
        <v>59498.435012283029</v>
      </c>
      <c r="AD388" s="113">
        <v>60058.764531838926</v>
      </c>
      <c r="AE388" s="113">
        <v>60552.769206472738</v>
      </c>
      <c r="AF388" s="113">
        <v>60897.093712784575</v>
      </c>
      <c r="AG388" s="113">
        <v>61332.954160110618</v>
      </c>
      <c r="AH388" s="113">
        <v>61425.730548943669</v>
      </c>
      <c r="AI388" s="113">
        <v>61215.449142232552</v>
      </c>
      <c r="AJ388" s="113">
        <v>60345.759292909308</v>
      </c>
      <c r="AK388" s="113">
        <v>59047.882113946536</v>
      </c>
      <c r="AL388" s="113">
        <v>58653.054245629493</v>
      </c>
      <c r="AM388" s="113">
        <v>56185.511075720337</v>
      </c>
      <c r="AN388" s="113">
        <v>53495.532025237429</v>
      </c>
      <c r="AO388" s="113">
        <v>51180.145351029787</v>
      </c>
      <c r="AP388" s="113">
        <v>48537.959144027547</v>
      </c>
      <c r="AQ388" s="113">
        <v>47263.005074252898</v>
      </c>
      <c r="AR388" s="113">
        <v>45206.303272197518</v>
      </c>
      <c r="AS388" s="113">
        <v>42789.801696643823</v>
      </c>
      <c r="AT388" s="113">
        <v>39875.759186239091</v>
      </c>
      <c r="AU388" s="113">
        <v>39302.118190929417</v>
      </c>
      <c r="AV388" s="113">
        <v>37384.794543475487</v>
      </c>
      <c r="AW388" s="113">
        <v>32654.225129870698</v>
      </c>
      <c r="AX388" s="113">
        <v>31833.977945028466</v>
      </c>
      <c r="AY388" s="113">
        <v>28849.452840689391</v>
      </c>
      <c r="AZ388" s="113">
        <v>26160.510144517953</v>
      </c>
    </row>
    <row r="389" spans="1:52" ht="12" customHeight="1" x14ac:dyDescent="0.45">
      <c r="A389" s="203" t="s">
        <v>173</v>
      </c>
      <c r="B389" s="204">
        <v>21980.075793370317</v>
      </c>
      <c r="C389" s="204">
        <v>21961.039799748585</v>
      </c>
      <c r="D389" s="204">
        <v>20534.193468785867</v>
      </c>
      <c r="E389" s="204">
        <v>21245.628998861237</v>
      </c>
      <c r="F389" s="204">
        <v>19625.355289275263</v>
      </c>
      <c r="G389" s="204">
        <v>19128.180832879825</v>
      </c>
      <c r="H389" s="204">
        <v>17332.618595578133</v>
      </c>
      <c r="I389" s="204">
        <v>18687.39425964297</v>
      </c>
      <c r="J389" s="204">
        <v>15254.450128464036</v>
      </c>
      <c r="K389" s="204">
        <v>14972.278624386934</v>
      </c>
      <c r="L389" s="204">
        <v>13597.445901300536</v>
      </c>
      <c r="M389" s="204">
        <v>13378.694184720176</v>
      </c>
      <c r="N389" s="204">
        <v>13667.308244299769</v>
      </c>
      <c r="O389" s="204">
        <v>13690.447329346529</v>
      </c>
      <c r="P389" s="204">
        <v>13904.445881174906</v>
      </c>
      <c r="Q389" s="204">
        <v>12260.940704075976</v>
      </c>
      <c r="R389" s="204">
        <v>12168.090025750285</v>
      </c>
      <c r="S389" s="204">
        <v>12375.32370342636</v>
      </c>
      <c r="T389" s="204">
        <v>12303.988907376444</v>
      </c>
      <c r="U389" s="204">
        <v>12111.379098951296</v>
      </c>
      <c r="V389" s="204">
        <v>12044.702691314298</v>
      </c>
      <c r="W389" s="204">
        <v>12080.909798186633</v>
      </c>
      <c r="X389" s="204">
        <v>11989.603833252693</v>
      </c>
      <c r="Y389" s="204">
        <v>11807.247664909306</v>
      </c>
      <c r="Z389" s="204">
        <v>11693.368133536329</v>
      </c>
      <c r="AA389" s="204">
        <v>11692.918162782991</v>
      </c>
      <c r="AB389" s="204">
        <v>11731.990003960384</v>
      </c>
      <c r="AC389" s="204">
        <v>11652.413291982642</v>
      </c>
      <c r="AD389" s="204">
        <v>11688.81140436874</v>
      </c>
      <c r="AE389" s="204">
        <v>11545.896495849698</v>
      </c>
      <c r="AF389" s="204">
        <v>11553.814337090243</v>
      </c>
      <c r="AG389" s="204">
        <v>11563.838235812831</v>
      </c>
      <c r="AH389" s="204">
        <v>11461.470317275916</v>
      </c>
      <c r="AI389" s="204">
        <v>11335.681011292923</v>
      </c>
      <c r="AJ389" s="204">
        <v>11190.479337516519</v>
      </c>
      <c r="AK389" s="204">
        <v>11052.535867182756</v>
      </c>
      <c r="AL389" s="204">
        <v>11119.997536831168</v>
      </c>
      <c r="AM389" s="204">
        <v>11095.316644681026</v>
      </c>
      <c r="AN389" s="204">
        <v>11040.761180270525</v>
      </c>
      <c r="AO389" s="204">
        <v>10979.750721695147</v>
      </c>
      <c r="AP389" s="204">
        <v>10921.153359687032</v>
      </c>
      <c r="AQ389" s="204">
        <v>10882.99820373253</v>
      </c>
      <c r="AR389" s="204">
        <v>10815.929465169547</v>
      </c>
      <c r="AS389" s="204">
        <v>10613.947875668775</v>
      </c>
      <c r="AT389" s="204">
        <v>10478.529899397556</v>
      </c>
      <c r="AU389" s="204">
        <v>10402.340968050854</v>
      </c>
      <c r="AV389" s="204">
        <v>10230.777801669044</v>
      </c>
      <c r="AW389" s="204">
        <v>9824.897639326402</v>
      </c>
      <c r="AX389" s="204">
        <v>9752.0533053740892</v>
      </c>
      <c r="AY389" s="204">
        <v>9217.6423629144956</v>
      </c>
      <c r="AZ389" s="204">
        <v>9035.5924297300498</v>
      </c>
    </row>
    <row r="390" spans="1:52" ht="12" customHeight="1" x14ac:dyDescent="0.45">
      <c r="A390" s="69" t="s">
        <v>47</v>
      </c>
      <c r="B390" s="70">
        <v>0</v>
      </c>
      <c r="C390" s="70">
        <v>0</v>
      </c>
      <c r="D390" s="70">
        <v>0</v>
      </c>
      <c r="E390" s="70">
        <v>0</v>
      </c>
      <c r="F390" s="70">
        <v>0</v>
      </c>
      <c r="G390" s="70">
        <v>0</v>
      </c>
      <c r="H390" s="70">
        <v>0</v>
      </c>
      <c r="I390" s="70">
        <v>0</v>
      </c>
      <c r="J390" s="70">
        <v>0</v>
      </c>
      <c r="K390" s="70">
        <v>0</v>
      </c>
      <c r="L390" s="70">
        <v>0</v>
      </c>
      <c r="M390" s="70">
        <v>0</v>
      </c>
      <c r="N390" s="70">
        <v>0</v>
      </c>
      <c r="O390" s="70">
        <v>0</v>
      </c>
      <c r="P390" s="70">
        <v>0</v>
      </c>
      <c r="Q390" s="70">
        <v>0</v>
      </c>
      <c r="R390" s="70">
        <v>0</v>
      </c>
      <c r="S390" s="70">
        <v>0</v>
      </c>
      <c r="T390" s="70">
        <v>0</v>
      </c>
      <c r="U390" s="70">
        <v>0</v>
      </c>
      <c r="V390" s="70">
        <v>0</v>
      </c>
      <c r="W390" s="70">
        <v>0</v>
      </c>
      <c r="X390" s="70">
        <v>0</v>
      </c>
      <c r="Y390" s="70">
        <v>0</v>
      </c>
      <c r="Z390" s="70">
        <v>0</v>
      </c>
      <c r="AA390" s="70">
        <v>0</v>
      </c>
      <c r="AB390" s="70">
        <v>0</v>
      </c>
      <c r="AC390" s="70">
        <v>0</v>
      </c>
      <c r="AD390" s="70">
        <v>0</v>
      </c>
      <c r="AE390" s="70">
        <v>0</v>
      </c>
      <c r="AF390" s="70">
        <v>0</v>
      </c>
      <c r="AG390" s="70">
        <v>0</v>
      </c>
      <c r="AH390" s="70">
        <v>0</v>
      </c>
      <c r="AI390" s="70">
        <v>0</v>
      </c>
      <c r="AJ390" s="70">
        <v>0</v>
      </c>
      <c r="AK390" s="70">
        <v>0</v>
      </c>
      <c r="AL390" s="70">
        <v>0</v>
      </c>
      <c r="AM390" s="70">
        <v>0</v>
      </c>
      <c r="AN390" s="70">
        <v>0</v>
      </c>
      <c r="AO390" s="70">
        <v>0</v>
      </c>
      <c r="AP390" s="70">
        <v>0</v>
      </c>
      <c r="AQ390" s="70">
        <v>0</v>
      </c>
      <c r="AR390" s="70">
        <v>0</v>
      </c>
      <c r="AS390" s="70">
        <v>0</v>
      </c>
      <c r="AT390" s="70">
        <v>0</v>
      </c>
      <c r="AU390" s="70">
        <v>0</v>
      </c>
      <c r="AV390" s="70">
        <v>0</v>
      </c>
      <c r="AW390" s="70">
        <v>0</v>
      </c>
      <c r="AX390" s="70">
        <v>0</v>
      </c>
      <c r="AY390" s="70">
        <v>0</v>
      </c>
      <c r="AZ390" s="70">
        <v>0</v>
      </c>
    </row>
    <row r="391" spans="1:52" ht="12" customHeight="1" x14ac:dyDescent="0.45">
      <c r="A391" s="77" t="s">
        <v>48</v>
      </c>
      <c r="B391" s="78">
        <v>422.24767674841746</v>
      </c>
      <c r="C391" s="78">
        <v>417.03440268020273</v>
      </c>
      <c r="D391" s="78">
        <v>397.18648294102331</v>
      </c>
      <c r="E391" s="78">
        <v>420.11496697392749</v>
      </c>
      <c r="F391" s="78">
        <v>458.01438007270463</v>
      </c>
      <c r="G391" s="78">
        <v>465.96760254696767</v>
      </c>
      <c r="H391" s="78">
        <v>413.15697503547432</v>
      </c>
      <c r="I391" s="78">
        <v>434.31896390871088</v>
      </c>
      <c r="J391" s="78">
        <v>361.70199227213931</v>
      </c>
      <c r="K391" s="78">
        <v>308.87706253377979</v>
      </c>
      <c r="L391" s="78">
        <v>306.73113094441874</v>
      </c>
      <c r="M391" s="78">
        <v>325.73039851723098</v>
      </c>
      <c r="N391" s="78">
        <v>316.09380370087467</v>
      </c>
      <c r="O391" s="78">
        <v>323.99767133944567</v>
      </c>
      <c r="P391" s="78">
        <v>330.57082205887491</v>
      </c>
      <c r="Q391" s="78">
        <v>304.29308008918633</v>
      </c>
      <c r="R391" s="78">
        <v>303.73313522572215</v>
      </c>
      <c r="S391" s="78">
        <v>309.81159939571268</v>
      </c>
      <c r="T391" s="78">
        <v>312.49335882730202</v>
      </c>
      <c r="U391" s="78">
        <v>310.39863437097614</v>
      </c>
      <c r="V391" s="78">
        <v>307.94484397811817</v>
      </c>
      <c r="W391" s="78">
        <v>307.04153196355793</v>
      </c>
      <c r="X391" s="78">
        <v>305.69697327977298</v>
      </c>
      <c r="Y391" s="78">
        <v>298.67454660693545</v>
      </c>
      <c r="Z391" s="78">
        <v>294.40933381117526</v>
      </c>
      <c r="AA391" s="78">
        <v>290.91905653089566</v>
      </c>
      <c r="AB391" s="78">
        <v>287.81245930074112</v>
      </c>
      <c r="AC391" s="78">
        <v>276.58161116030152</v>
      </c>
      <c r="AD391" s="78">
        <v>276.50054500537351</v>
      </c>
      <c r="AE391" s="78">
        <v>265.27137809023901</v>
      </c>
      <c r="AF391" s="78">
        <v>261.88145586680758</v>
      </c>
      <c r="AG391" s="78">
        <v>255.81607792529405</v>
      </c>
      <c r="AH391" s="78">
        <v>251.24299151182251</v>
      </c>
      <c r="AI391" s="78">
        <v>239.63654846971366</v>
      </c>
      <c r="AJ391" s="78">
        <v>231.15180760603837</v>
      </c>
      <c r="AK391" s="78">
        <v>220.45682284225126</v>
      </c>
      <c r="AL391" s="78">
        <v>221.40728770036765</v>
      </c>
      <c r="AM391" s="78">
        <v>221.39336570500214</v>
      </c>
      <c r="AN391" s="78">
        <v>218.3520892798762</v>
      </c>
      <c r="AO391" s="78">
        <v>213.71320209194138</v>
      </c>
      <c r="AP391" s="78">
        <v>209.21431456487426</v>
      </c>
      <c r="AQ391" s="78">
        <v>204.84725661077553</v>
      </c>
      <c r="AR391" s="78">
        <v>200.5358780184998</v>
      </c>
      <c r="AS391" s="78">
        <v>191.4167712001985</v>
      </c>
      <c r="AT391" s="78">
        <v>186.92005663703452</v>
      </c>
      <c r="AU391" s="78">
        <v>183.05519279758488</v>
      </c>
      <c r="AV391" s="78">
        <v>178.73001733822622</v>
      </c>
      <c r="AW391" s="78">
        <v>168.9792928535326</v>
      </c>
      <c r="AX391" s="78">
        <v>168.17699233629153</v>
      </c>
      <c r="AY391" s="78">
        <v>160.31682164397091</v>
      </c>
      <c r="AZ391" s="78">
        <v>157.32189966862197</v>
      </c>
    </row>
    <row r="392" spans="1:52" ht="12" customHeight="1" x14ac:dyDescent="0.45">
      <c r="A392" s="77" t="s">
        <v>51</v>
      </c>
      <c r="B392" s="78">
        <v>0</v>
      </c>
      <c r="C392" s="78">
        <v>0</v>
      </c>
      <c r="D392" s="78">
        <v>0</v>
      </c>
      <c r="E392" s="78">
        <v>0</v>
      </c>
      <c r="F392" s="78">
        <v>0</v>
      </c>
      <c r="G392" s="78">
        <v>0</v>
      </c>
      <c r="H392" s="78">
        <v>0</v>
      </c>
      <c r="I392" s="78">
        <v>0</v>
      </c>
      <c r="J392" s="78">
        <v>0</v>
      </c>
      <c r="K392" s="78">
        <v>0</v>
      </c>
      <c r="L392" s="78">
        <v>0</v>
      </c>
      <c r="M392" s="78">
        <v>0</v>
      </c>
      <c r="N392" s="78">
        <v>0</v>
      </c>
      <c r="O392" s="78">
        <v>0</v>
      </c>
      <c r="P392" s="78">
        <v>0</v>
      </c>
      <c r="Q392" s="78">
        <v>0</v>
      </c>
      <c r="R392" s="78">
        <v>0</v>
      </c>
      <c r="S392" s="78">
        <v>0</v>
      </c>
      <c r="T392" s="78">
        <v>0</v>
      </c>
      <c r="U392" s="78">
        <v>0</v>
      </c>
      <c r="V392" s="78">
        <v>0</v>
      </c>
      <c r="W392" s="78">
        <v>0</v>
      </c>
      <c r="X392" s="78">
        <v>0</v>
      </c>
      <c r="Y392" s="78">
        <v>0</v>
      </c>
      <c r="Z392" s="78">
        <v>0</v>
      </c>
      <c r="AA392" s="78">
        <v>0</v>
      </c>
      <c r="AB392" s="78">
        <v>0</v>
      </c>
      <c r="AC392" s="78">
        <v>0</v>
      </c>
      <c r="AD392" s="78">
        <v>0</v>
      </c>
      <c r="AE392" s="78">
        <v>0</v>
      </c>
      <c r="AF392" s="78">
        <v>0</v>
      </c>
      <c r="AG392" s="78">
        <v>0</v>
      </c>
      <c r="AH392" s="78">
        <v>0</v>
      </c>
      <c r="AI392" s="78">
        <v>0</v>
      </c>
      <c r="AJ392" s="78">
        <v>0</v>
      </c>
      <c r="AK392" s="78">
        <v>0</v>
      </c>
      <c r="AL392" s="78">
        <v>0</v>
      </c>
      <c r="AM392" s="78">
        <v>0</v>
      </c>
      <c r="AN392" s="78">
        <v>0</v>
      </c>
      <c r="AO392" s="78">
        <v>0</v>
      </c>
      <c r="AP392" s="78">
        <v>0</v>
      </c>
      <c r="AQ392" s="78">
        <v>0</v>
      </c>
      <c r="AR392" s="78">
        <v>0</v>
      </c>
      <c r="AS392" s="78">
        <v>0</v>
      </c>
      <c r="AT392" s="78">
        <v>0</v>
      </c>
      <c r="AU392" s="78">
        <v>0</v>
      </c>
      <c r="AV392" s="78">
        <v>0</v>
      </c>
      <c r="AW392" s="78">
        <v>0</v>
      </c>
      <c r="AX392" s="78">
        <v>0</v>
      </c>
      <c r="AY392" s="78">
        <v>0</v>
      </c>
      <c r="AZ392" s="78">
        <v>0</v>
      </c>
    </row>
    <row r="393" spans="1:52" ht="12" customHeight="1" x14ac:dyDescent="0.45">
      <c r="A393" s="77" t="s">
        <v>52</v>
      </c>
      <c r="B393" s="78">
        <v>0</v>
      </c>
      <c r="C393" s="78">
        <v>0</v>
      </c>
      <c r="D393" s="78">
        <v>0</v>
      </c>
      <c r="E393" s="78">
        <v>0</v>
      </c>
      <c r="F393" s="78">
        <v>0</v>
      </c>
      <c r="G393" s="78">
        <v>0</v>
      </c>
      <c r="H393" s="78">
        <v>0</v>
      </c>
      <c r="I393" s="78">
        <v>0</v>
      </c>
      <c r="J393" s="78">
        <v>0</v>
      </c>
      <c r="K393" s="78">
        <v>0</v>
      </c>
      <c r="L393" s="78">
        <v>0</v>
      </c>
      <c r="M393" s="78">
        <v>0</v>
      </c>
      <c r="N393" s="78">
        <v>0</v>
      </c>
      <c r="O393" s="78">
        <v>0</v>
      </c>
      <c r="P393" s="78">
        <v>0</v>
      </c>
      <c r="Q393" s="78">
        <v>0</v>
      </c>
      <c r="R393" s="78">
        <v>0</v>
      </c>
      <c r="S393" s="78">
        <v>0</v>
      </c>
      <c r="T393" s="78">
        <v>0</v>
      </c>
      <c r="U393" s="78">
        <v>0</v>
      </c>
      <c r="V393" s="78">
        <v>0</v>
      </c>
      <c r="W393" s="78">
        <v>0</v>
      </c>
      <c r="X393" s="78">
        <v>0</v>
      </c>
      <c r="Y393" s="78">
        <v>0</v>
      </c>
      <c r="Z393" s="78">
        <v>0</v>
      </c>
      <c r="AA393" s="78">
        <v>0</v>
      </c>
      <c r="AB393" s="78">
        <v>0</v>
      </c>
      <c r="AC393" s="78">
        <v>0</v>
      </c>
      <c r="AD393" s="78">
        <v>0</v>
      </c>
      <c r="AE393" s="78">
        <v>0</v>
      </c>
      <c r="AF393" s="78">
        <v>0</v>
      </c>
      <c r="AG393" s="78">
        <v>0</v>
      </c>
      <c r="AH393" s="78">
        <v>0</v>
      </c>
      <c r="AI393" s="78">
        <v>0</v>
      </c>
      <c r="AJ393" s="78">
        <v>0</v>
      </c>
      <c r="AK393" s="78">
        <v>0</v>
      </c>
      <c r="AL393" s="78">
        <v>0</v>
      </c>
      <c r="AM393" s="78">
        <v>0</v>
      </c>
      <c r="AN393" s="78">
        <v>0</v>
      </c>
      <c r="AO393" s="78">
        <v>0</v>
      </c>
      <c r="AP393" s="78">
        <v>0</v>
      </c>
      <c r="AQ393" s="78">
        <v>0</v>
      </c>
      <c r="AR393" s="78">
        <v>0</v>
      </c>
      <c r="AS393" s="78">
        <v>0</v>
      </c>
      <c r="AT393" s="78">
        <v>0</v>
      </c>
      <c r="AU393" s="78">
        <v>0</v>
      </c>
      <c r="AV393" s="78">
        <v>0</v>
      </c>
      <c r="AW393" s="78">
        <v>0</v>
      </c>
      <c r="AX393" s="78">
        <v>0</v>
      </c>
      <c r="AY393" s="78">
        <v>0</v>
      </c>
      <c r="AZ393" s="78">
        <v>0</v>
      </c>
    </row>
    <row r="394" spans="1:52" ht="12" customHeight="1" x14ac:dyDescent="0.45">
      <c r="A394" s="79" t="s">
        <v>53</v>
      </c>
      <c r="B394" s="80">
        <v>0</v>
      </c>
      <c r="C394" s="80">
        <v>0</v>
      </c>
      <c r="D394" s="80">
        <v>0</v>
      </c>
      <c r="E394" s="80">
        <v>0</v>
      </c>
      <c r="F394" s="80">
        <v>0</v>
      </c>
      <c r="G394" s="80">
        <v>0</v>
      </c>
      <c r="H394" s="80">
        <v>0</v>
      </c>
      <c r="I394" s="80">
        <v>0</v>
      </c>
      <c r="J394" s="80">
        <v>0</v>
      </c>
      <c r="K394" s="80">
        <v>0</v>
      </c>
      <c r="L394" s="80">
        <v>0</v>
      </c>
      <c r="M394" s="80">
        <v>0</v>
      </c>
      <c r="N394" s="80">
        <v>0</v>
      </c>
      <c r="O394" s="80">
        <v>0</v>
      </c>
      <c r="P394" s="80">
        <v>0</v>
      </c>
      <c r="Q394" s="80">
        <v>0</v>
      </c>
      <c r="R394" s="80">
        <v>0</v>
      </c>
      <c r="S394" s="80">
        <v>0</v>
      </c>
      <c r="T394" s="80">
        <v>0</v>
      </c>
      <c r="U394" s="80">
        <v>0</v>
      </c>
      <c r="V394" s="80">
        <v>0</v>
      </c>
      <c r="W394" s="80">
        <v>0</v>
      </c>
      <c r="X394" s="80">
        <v>0</v>
      </c>
      <c r="Y394" s="80">
        <v>0</v>
      </c>
      <c r="Z394" s="80">
        <v>0</v>
      </c>
      <c r="AA394" s="80">
        <v>0</v>
      </c>
      <c r="AB394" s="80">
        <v>0</v>
      </c>
      <c r="AC394" s="80">
        <v>0</v>
      </c>
      <c r="AD394" s="80">
        <v>0</v>
      </c>
      <c r="AE394" s="80">
        <v>0</v>
      </c>
      <c r="AF394" s="80">
        <v>0</v>
      </c>
      <c r="AG394" s="80">
        <v>0</v>
      </c>
      <c r="AH394" s="80">
        <v>0</v>
      </c>
      <c r="AI394" s="80">
        <v>0</v>
      </c>
      <c r="AJ394" s="80">
        <v>0</v>
      </c>
      <c r="AK394" s="80">
        <v>0</v>
      </c>
      <c r="AL394" s="80">
        <v>0</v>
      </c>
      <c r="AM394" s="80">
        <v>0</v>
      </c>
      <c r="AN394" s="80">
        <v>0</v>
      </c>
      <c r="AO394" s="80">
        <v>0</v>
      </c>
      <c r="AP394" s="80">
        <v>0</v>
      </c>
      <c r="AQ394" s="80">
        <v>0</v>
      </c>
      <c r="AR394" s="80">
        <v>0</v>
      </c>
      <c r="AS394" s="80">
        <v>0</v>
      </c>
      <c r="AT394" s="80">
        <v>0</v>
      </c>
      <c r="AU394" s="80">
        <v>0</v>
      </c>
      <c r="AV394" s="80">
        <v>0</v>
      </c>
      <c r="AW394" s="80">
        <v>0</v>
      </c>
      <c r="AX394" s="80">
        <v>0</v>
      </c>
      <c r="AY394" s="80">
        <v>0</v>
      </c>
      <c r="AZ394" s="80">
        <v>0</v>
      </c>
    </row>
    <row r="395" spans="1:52" ht="12" customHeight="1" x14ac:dyDescent="0.45">
      <c r="A395" s="96" t="s">
        <v>194</v>
      </c>
      <c r="B395" s="107">
        <v>2584.5240433775989</v>
      </c>
      <c r="C395" s="107">
        <v>2458.9435186917253</v>
      </c>
      <c r="D395" s="107">
        <v>2304.4082893067061</v>
      </c>
      <c r="E395" s="107">
        <v>2382.1573557204256</v>
      </c>
      <c r="F395" s="107">
        <v>2393.0044692606366</v>
      </c>
      <c r="G395" s="107">
        <v>2403.1577892945857</v>
      </c>
      <c r="H395" s="107">
        <v>2255.8699128544417</v>
      </c>
      <c r="I395" s="107">
        <v>2398.504585501224</v>
      </c>
      <c r="J395" s="107">
        <v>2031.0513432701625</v>
      </c>
      <c r="K395" s="107">
        <v>1667.3422363852499</v>
      </c>
      <c r="L395" s="107">
        <v>1725.0908464646961</v>
      </c>
      <c r="M395" s="107">
        <v>1722.6462087114905</v>
      </c>
      <c r="N395" s="107">
        <v>1695.988938855827</v>
      </c>
      <c r="O395" s="107">
        <v>1579.787080465044</v>
      </c>
      <c r="P395" s="107">
        <v>1742.7731552480604</v>
      </c>
      <c r="Q395" s="107">
        <v>1544.4028432331977</v>
      </c>
      <c r="R395" s="107">
        <v>1521.5579596572072</v>
      </c>
      <c r="S395" s="107">
        <v>1596.0462962634001</v>
      </c>
      <c r="T395" s="107">
        <v>1581.8060170516585</v>
      </c>
      <c r="U395" s="107">
        <v>1550.4647301400057</v>
      </c>
      <c r="V395" s="107">
        <v>1531.5480721573008</v>
      </c>
      <c r="W395" s="107">
        <v>1527.4792670740931</v>
      </c>
      <c r="X395" s="107">
        <v>1498.8904791107705</v>
      </c>
      <c r="Y395" s="107">
        <v>1445.8446664452695</v>
      </c>
      <c r="Z395" s="107">
        <v>1408.2549585151446</v>
      </c>
      <c r="AA395" s="107">
        <v>1406.7438093158307</v>
      </c>
      <c r="AB395" s="107">
        <v>1396.2798705930115</v>
      </c>
      <c r="AC395" s="107">
        <v>1366.4221260927179</v>
      </c>
      <c r="AD395" s="107">
        <v>1326.6121646065315</v>
      </c>
      <c r="AE395" s="107">
        <v>1221.8777164699895</v>
      </c>
      <c r="AF395" s="107">
        <v>1206.3474764408597</v>
      </c>
      <c r="AG395" s="107">
        <v>1209.1278609031126</v>
      </c>
      <c r="AH395" s="107">
        <v>1159.1002824357436</v>
      </c>
      <c r="AI395" s="107">
        <v>1138.4476492401609</v>
      </c>
      <c r="AJ395" s="107">
        <v>1095.8709460189871</v>
      </c>
      <c r="AK395" s="107">
        <v>1046.5880251637668</v>
      </c>
      <c r="AL395" s="107">
        <v>1046.2712625588269</v>
      </c>
      <c r="AM395" s="107">
        <v>1015.152640058469</v>
      </c>
      <c r="AN395" s="107">
        <v>981.32429667895212</v>
      </c>
      <c r="AO395" s="107">
        <v>944.74623401828217</v>
      </c>
      <c r="AP395" s="107">
        <v>909.23853410505774</v>
      </c>
      <c r="AQ395" s="107">
        <v>881.95154442544572</v>
      </c>
      <c r="AR395" s="107">
        <v>866.77621081548534</v>
      </c>
      <c r="AS395" s="107">
        <v>831.88353064059572</v>
      </c>
      <c r="AT395" s="107">
        <v>796.09466411497294</v>
      </c>
      <c r="AU395" s="107">
        <v>776.08186859023817</v>
      </c>
      <c r="AV395" s="107">
        <v>726.44327061758304</v>
      </c>
      <c r="AW395" s="107">
        <v>687.95584901504833</v>
      </c>
      <c r="AX395" s="107">
        <v>638.23015423025595</v>
      </c>
      <c r="AY395" s="107">
        <v>425.88057521496955</v>
      </c>
      <c r="AZ395" s="107">
        <v>371.99398911013395</v>
      </c>
    </row>
    <row r="396" spans="1:52" ht="12" customHeight="1" x14ac:dyDescent="0.45">
      <c r="A396" s="96" t="s">
        <v>185</v>
      </c>
      <c r="B396" s="107">
        <v>14972.57687729694</v>
      </c>
      <c r="C396" s="107">
        <v>14942.878411015976</v>
      </c>
      <c r="D396" s="107">
        <v>14124.376715309776</v>
      </c>
      <c r="E396" s="107">
        <v>15314.248689583263</v>
      </c>
      <c r="F396" s="107">
        <v>13839.950257873126</v>
      </c>
      <c r="G396" s="107">
        <v>13417.853742993677</v>
      </c>
      <c r="H396" s="107">
        <v>12086.063772661193</v>
      </c>
      <c r="I396" s="107">
        <v>13098.710908129884</v>
      </c>
      <c r="J396" s="107">
        <v>10586.62565228568</v>
      </c>
      <c r="K396" s="107">
        <v>10902.434641505715</v>
      </c>
      <c r="L396" s="107">
        <v>9565.7260446422479</v>
      </c>
      <c r="M396" s="107">
        <v>9331.0029576275847</v>
      </c>
      <c r="N396" s="107">
        <v>9721.3252810275608</v>
      </c>
      <c r="O396" s="107">
        <v>9798.1835613251078</v>
      </c>
      <c r="P396" s="107">
        <v>9799.3230958270342</v>
      </c>
      <c r="Q396" s="107">
        <v>8577.1403395448197</v>
      </c>
      <c r="R396" s="107">
        <v>8520.7788704274208</v>
      </c>
      <c r="S396" s="107">
        <v>8611.2383098482405</v>
      </c>
      <c r="T396" s="107">
        <v>8550.8466416245428</v>
      </c>
      <c r="U396" s="107">
        <v>8412.8752064927703</v>
      </c>
      <c r="V396" s="107">
        <v>8376.0769268917957</v>
      </c>
      <c r="W396" s="107">
        <v>8413.5933339110834</v>
      </c>
      <c r="X396" s="107">
        <v>8364.7461290860774</v>
      </c>
      <c r="Y396" s="107">
        <v>8277.6734800674494</v>
      </c>
      <c r="Z396" s="107">
        <v>8226.3780370755103</v>
      </c>
      <c r="AA396" s="107">
        <v>8228.9810624589336</v>
      </c>
      <c r="AB396" s="107">
        <v>8280.3404737285491</v>
      </c>
      <c r="AC396" s="107">
        <v>8258.0161592388922</v>
      </c>
      <c r="AD396" s="107">
        <v>8329.3894167226936</v>
      </c>
      <c r="AE396" s="107">
        <v>8338.5064337835993</v>
      </c>
      <c r="AF396" s="107">
        <v>8369.8321683189934</v>
      </c>
      <c r="AG396" s="107">
        <v>8382.9415044869893</v>
      </c>
      <c r="AH396" s="107">
        <v>8350.0887910865749</v>
      </c>
      <c r="AI396" s="107">
        <v>8280.8923099586664</v>
      </c>
      <c r="AJ396" s="107">
        <v>8218.9449248274104</v>
      </c>
      <c r="AK396" s="107">
        <v>8175.1142799522077</v>
      </c>
      <c r="AL396" s="107">
        <v>8233.0735671383063</v>
      </c>
      <c r="AM396" s="107">
        <v>8245.4112992650753</v>
      </c>
      <c r="AN396" s="107">
        <v>8243.3421407298993</v>
      </c>
      <c r="AO396" s="107">
        <v>8242.4393117899799</v>
      </c>
      <c r="AP396" s="107">
        <v>8243.3278408075985</v>
      </c>
      <c r="AQ396" s="107">
        <v>8254.1658403430356</v>
      </c>
      <c r="AR396" s="107">
        <v>8230.0169528988808</v>
      </c>
      <c r="AS396" s="107">
        <v>8125.1195778677475</v>
      </c>
      <c r="AT396" s="107">
        <v>8063.7310544758739</v>
      </c>
      <c r="AU396" s="107">
        <v>8031.1065503068776</v>
      </c>
      <c r="AV396" s="107">
        <v>7956.4420077136165</v>
      </c>
      <c r="AW396" s="107">
        <v>7678.7421130606826</v>
      </c>
      <c r="AX396" s="107">
        <v>7681.5928198063857</v>
      </c>
      <c r="AY396" s="107">
        <v>7484.5627204068005</v>
      </c>
      <c r="AZ396" s="107">
        <v>7402.9275161949299</v>
      </c>
    </row>
    <row r="397" spans="1:52" ht="12" customHeight="1" x14ac:dyDescent="0.45">
      <c r="A397" s="96" t="s">
        <v>188</v>
      </c>
      <c r="B397" s="107">
        <v>3117.5502369473629</v>
      </c>
      <c r="C397" s="107">
        <v>3100.038024760684</v>
      </c>
      <c r="D397" s="107">
        <v>2896.3333453283644</v>
      </c>
      <c r="E397" s="107">
        <v>3127.9709448836206</v>
      </c>
      <c r="F397" s="107">
        <v>2933.2009922687971</v>
      </c>
      <c r="G397" s="107">
        <v>2840.0821084445952</v>
      </c>
      <c r="H397" s="107">
        <v>2576.4388560270227</v>
      </c>
      <c r="I397" s="107">
        <v>2754.7097983031508</v>
      </c>
      <c r="J397" s="107">
        <v>2273.6376485360524</v>
      </c>
      <c r="K397" s="107">
        <v>2092.5507156621907</v>
      </c>
      <c r="L397" s="107">
        <v>1998.683389249172</v>
      </c>
      <c r="M397" s="107">
        <v>1998.0400899638703</v>
      </c>
      <c r="N397" s="107">
        <v>1915.9018451155071</v>
      </c>
      <c r="O397" s="107">
        <v>1918.4382759169314</v>
      </c>
      <c r="P397" s="107">
        <v>2030.2327358409364</v>
      </c>
      <c r="Q397" s="107">
        <v>1833.4747097087729</v>
      </c>
      <c r="R397" s="107">
        <v>1820.182868086727</v>
      </c>
      <c r="S397" s="107">
        <v>1856.3208819164181</v>
      </c>
      <c r="T397" s="107">
        <v>1856.89047021585</v>
      </c>
      <c r="U397" s="107">
        <v>1835.6521238867876</v>
      </c>
      <c r="V397" s="107">
        <v>1827.1200761460939</v>
      </c>
      <c r="W397" s="107">
        <v>1830.745229428773</v>
      </c>
      <c r="X397" s="107">
        <v>1818.1551899578642</v>
      </c>
      <c r="Y397" s="107">
        <v>1782.8819871130177</v>
      </c>
      <c r="Z397" s="107">
        <v>1762.1177602064331</v>
      </c>
      <c r="AA397" s="107">
        <v>1764.0147057731731</v>
      </c>
      <c r="AB397" s="107">
        <v>1765.2512259713028</v>
      </c>
      <c r="AC397" s="107">
        <v>1749.0420947920468</v>
      </c>
      <c r="AD397" s="107">
        <v>1753.9148886844782</v>
      </c>
      <c r="AE397" s="107">
        <v>1717.8024821935091</v>
      </c>
      <c r="AF397" s="107">
        <v>1713.2812844089419</v>
      </c>
      <c r="AG397" s="107">
        <v>1713.4460423777748</v>
      </c>
      <c r="AH397" s="107">
        <v>1698.5078995142762</v>
      </c>
      <c r="AI397" s="107">
        <v>1674.1733822254409</v>
      </c>
      <c r="AJ397" s="107">
        <v>1642.0326090033675</v>
      </c>
      <c r="AK397" s="107">
        <v>1607.9516515065382</v>
      </c>
      <c r="AL397" s="107">
        <v>1616.8499661641401</v>
      </c>
      <c r="AM397" s="107">
        <v>1611.0963899227706</v>
      </c>
      <c r="AN397" s="107">
        <v>1595.6290930099337</v>
      </c>
      <c r="AO397" s="107">
        <v>1576.8518356367269</v>
      </c>
      <c r="AP397" s="107">
        <v>1557.5199615255424</v>
      </c>
      <c r="AQ397" s="107">
        <v>1540.2510973207404</v>
      </c>
      <c r="AR397" s="107">
        <v>1516.9152288282417</v>
      </c>
      <c r="AS397" s="107">
        <v>1463.9279553432962</v>
      </c>
      <c r="AT397" s="107">
        <v>1430.3582134810374</v>
      </c>
      <c r="AU397" s="107">
        <v>1410.6731946066334</v>
      </c>
      <c r="AV397" s="107">
        <v>1367.8243482537998</v>
      </c>
      <c r="AW397" s="107">
        <v>1288.075737005538</v>
      </c>
      <c r="AX397" s="107">
        <v>1262.9230873237134</v>
      </c>
      <c r="AY397" s="107">
        <v>1145.9046959620189</v>
      </c>
      <c r="AZ397" s="107">
        <v>1102.4802577071682</v>
      </c>
    </row>
    <row r="398" spans="1:52" ht="12" customHeight="1" x14ac:dyDescent="0.45">
      <c r="A398" s="110" t="s">
        <v>192</v>
      </c>
      <c r="B398" s="111">
        <v>0</v>
      </c>
      <c r="C398" s="111">
        <v>0</v>
      </c>
      <c r="D398" s="111">
        <v>0</v>
      </c>
      <c r="E398" s="111">
        <v>0</v>
      </c>
      <c r="F398" s="111">
        <v>0</v>
      </c>
      <c r="G398" s="111">
        <v>0</v>
      </c>
      <c r="H398" s="111">
        <v>0</v>
      </c>
      <c r="I398" s="111">
        <v>0</v>
      </c>
      <c r="J398" s="111">
        <v>0</v>
      </c>
      <c r="K398" s="111">
        <v>0</v>
      </c>
      <c r="L398" s="111">
        <v>0</v>
      </c>
      <c r="M398" s="111">
        <v>0</v>
      </c>
      <c r="N398" s="111">
        <v>0</v>
      </c>
      <c r="O398" s="111">
        <v>0</v>
      </c>
      <c r="P398" s="111">
        <v>0</v>
      </c>
      <c r="Q398" s="111">
        <v>0</v>
      </c>
      <c r="R398" s="111">
        <v>0</v>
      </c>
      <c r="S398" s="111">
        <v>0</v>
      </c>
      <c r="T398" s="111">
        <v>0</v>
      </c>
      <c r="U398" s="111">
        <v>0</v>
      </c>
      <c r="V398" s="111">
        <v>0</v>
      </c>
      <c r="W398" s="111">
        <v>0</v>
      </c>
      <c r="X398" s="111">
        <v>0</v>
      </c>
      <c r="Y398" s="111">
        <v>0</v>
      </c>
      <c r="Z398" s="111">
        <v>0</v>
      </c>
      <c r="AA398" s="111">
        <v>0</v>
      </c>
      <c r="AB398" s="111">
        <v>0</v>
      </c>
      <c r="AC398" s="111">
        <v>0</v>
      </c>
      <c r="AD398" s="111">
        <v>0</v>
      </c>
      <c r="AE398" s="111">
        <v>0</v>
      </c>
      <c r="AF398" s="111">
        <v>0</v>
      </c>
      <c r="AG398" s="111">
        <v>0</v>
      </c>
      <c r="AH398" s="111">
        <v>0</v>
      </c>
      <c r="AI398" s="111">
        <v>0</v>
      </c>
      <c r="AJ398" s="111">
        <v>0</v>
      </c>
      <c r="AK398" s="111">
        <v>0</v>
      </c>
      <c r="AL398" s="111">
        <v>0</v>
      </c>
      <c r="AM398" s="111">
        <v>0</v>
      </c>
      <c r="AN398" s="111">
        <v>0</v>
      </c>
      <c r="AO398" s="111">
        <v>0</v>
      </c>
      <c r="AP398" s="111">
        <v>0</v>
      </c>
      <c r="AQ398" s="111">
        <v>0</v>
      </c>
      <c r="AR398" s="111">
        <v>0</v>
      </c>
      <c r="AS398" s="111">
        <v>0</v>
      </c>
      <c r="AT398" s="111">
        <v>0</v>
      </c>
      <c r="AU398" s="111">
        <v>0</v>
      </c>
      <c r="AV398" s="111">
        <v>0</v>
      </c>
      <c r="AW398" s="111">
        <v>0</v>
      </c>
      <c r="AX398" s="111">
        <v>0</v>
      </c>
      <c r="AY398" s="111">
        <v>0</v>
      </c>
      <c r="AZ398" s="111">
        <v>0</v>
      </c>
    </row>
    <row r="399" spans="1:52" ht="12" customHeight="1" x14ac:dyDescent="0.45">
      <c r="A399" s="112" t="s">
        <v>42</v>
      </c>
      <c r="B399" s="113">
        <v>883.17695900000001</v>
      </c>
      <c r="C399" s="113">
        <v>1042.1454425999998</v>
      </c>
      <c r="D399" s="113">
        <v>811.88863589999994</v>
      </c>
      <c r="E399" s="113">
        <v>1.1370417000000002</v>
      </c>
      <c r="F399" s="113">
        <v>1.1851897999999998</v>
      </c>
      <c r="G399" s="113">
        <v>1.1195896000000001</v>
      </c>
      <c r="H399" s="113">
        <v>1.0890789999999999</v>
      </c>
      <c r="I399" s="113">
        <v>1.1500038000000001</v>
      </c>
      <c r="J399" s="113">
        <v>1.4334921000000003</v>
      </c>
      <c r="K399" s="113">
        <v>1.0739683000000002</v>
      </c>
      <c r="L399" s="113">
        <v>1.2144899999999998</v>
      </c>
      <c r="M399" s="113">
        <v>1.2745299000000001</v>
      </c>
      <c r="N399" s="113">
        <v>17.998375599999999</v>
      </c>
      <c r="O399" s="113">
        <v>70.04074030000001</v>
      </c>
      <c r="P399" s="113">
        <v>1.5460721999999996</v>
      </c>
      <c r="Q399" s="113">
        <v>1.6297314999999994</v>
      </c>
      <c r="R399" s="113">
        <v>1.837192353207217</v>
      </c>
      <c r="S399" s="113">
        <v>1.9066160025885586</v>
      </c>
      <c r="T399" s="113">
        <v>1.9524196570909951</v>
      </c>
      <c r="U399" s="113">
        <v>1.9884040607551388</v>
      </c>
      <c r="V399" s="113">
        <v>2.0127721409893882</v>
      </c>
      <c r="W399" s="113">
        <v>2.0504358091262258</v>
      </c>
      <c r="X399" s="113">
        <v>2.1150618182068088</v>
      </c>
      <c r="Y399" s="113">
        <v>2.172984676633078</v>
      </c>
      <c r="Z399" s="113">
        <v>2.2080439280680153</v>
      </c>
      <c r="AA399" s="113">
        <v>2.2595287041564052</v>
      </c>
      <c r="AB399" s="113">
        <v>2.3059743667806138</v>
      </c>
      <c r="AC399" s="113">
        <v>2.3513006986849332</v>
      </c>
      <c r="AD399" s="113">
        <v>2.3943893496642406</v>
      </c>
      <c r="AE399" s="113">
        <v>2.4384853123608989</v>
      </c>
      <c r="AF399" s="113">
        <v>2.4719520546409952</v>
      </c>
      <c r="AG399" s="113">
        <v>2.5067501196613402</v>
      </c>
      <c r="AH399" s="113">
        <v>2.530352727498534</v>
      </c>
      <c r="AI399" s="113">
        <v>2.5311213989408281</v>
      </c>
      <c r="AJ399" s="113">
        <v>2.4790500607165824</v>
      </c>
      <c r="AK399" s="113">
        <v>2.4250877179914223</v>
      </c>
      <c r="AL399" s="113">
        <v>2.3954532695276032</v>
      </c>
      <c r="AM399" s="113">
        <v>2.2629497297099079</v>
      </c>
      <c r="AN399" s="113">
        <v>2.113560571864507</v>
      </c>
      <c r="AO399" s="113">
        <v>2.0001381582169566</v>
      </c>
      <c r="AP399" s="113">
        <v>1.8527086839577223</v>
      </c>
      <c r="AQ399" s="113">
        <v>1.7824650325335465</v>
      </c>
      <c r="AR399" s="113">
        <v>1.6851946084397953</v>
      </c>
      <c r="AS399" s="113">
        <v>1.6000406169376329</v>
      </c>
      <c r="AT399" s="113">
        <v>1.4259106886383943</v>
      </c>
      <c r="AU399" s="113">
        <v>1.4241617495184116</v>
      </c>
      <c r="AV399" s="113">
        <v>1.3381577458180518</v>
      </c>
      <c r="AW399" s="113">
        <v>1.1446473915998223</v>
      </c>
      <c r="AX399" s="113">
        <v>1.1302516774432019</v>
      </c>
      <c r="AY399" s="113">
        <v>0.97754968673444953</v>
      </c>
      <c r="AZ399" s="113">
        <v>0.86876704919697556</v>
      </c>
    </row>
    <row r="400" spans="1:52" ht="12" customHeight="1" x14ac:dyDescent="0.45">
      <c r="A400" s="203" t="s">
        <v>174</v>
      </c>
      <c r="B400" s="204">
        <v>694.90578240009859</v>
      </c>
      <c r="C400" s="204">
        <v>849.32214088388889</v>
      </c>
      <c r="D400" s="204">
        <v>861.87634198624846</v>
      </c>
      <c r="E400" s="204">
        <v>952.14349869641865</v>
      </c>
      <c r="F400" s="204">
        <v>803.84035306665419</v>
      </c>
      <c r="G400" s="204">
        <v>789.45851620668373</v>
      </c>
      <c r="H400" s="204">
        <v>757.94293850329609</v>
      </c>
      <c r="I400" s="204">
        <v>757.94696537792413</v>
      </c>
      <c r="J400" s="204">
        <v>693.75295218104884</v>
      </c>
      <c r="K400" s="204">
        <v>783.01321877497662</v>
      </c>
      <c r="L400" s="204">
        <v>627.66951081015247</v>
      </c>
      <c r="M400" s="204">
        <v>581.55916542365071</v>
      </c>
      <c r="N400" s="204">
        <v>596.96869903033325</v>
      </c>
      <c r="O400" s="204">
        <v>659.07268819026081</v>
      </c>
      <c r="P400" s="204">
        <v>645.89161984198461</v>
      </c>
      <c r="Q400" s="204">
        <v>650.27453376474273</v>
      </c>
      <c r="R400" s="204">
        <v>650.10580664943393</v>
      </c>
      <c r="S400" s="204">
        <v>657.49131338025472</v>
      </c>
      <c r="T400" s="204">
        <v>662.03717734711699</v>
      </c>
      <c r="U400" s="204">
        <v>661.04404739266101</v>
      </c>
      <c r="V400" s="204">
        <v>662.64724131544222</v>
      </c>
      <c r="W400" s="204">
        <v>661.37939335912893</v>
      </c>
      <c r="X400" s="204">
        <v>660.20038627568715</v>
      </c>
      <c r="Y400" s="204">
        <v>655.28240258308642</v>
      </c>
      <c r="Z400" s="204">
        <v>653.35018708497853</v>
      </c>
      <c r="AA400" s="204">
        <v>652.74286586121468</v>
      </c>
      <c r="AB400" s="204">
        <v>655.22043712959464</v>
      </c>
      <c r="AC400" s="204">
        <v>657.74484643007713</v>
      </c>
      <c r="AD400" s="204">
        <v>656.60102330965083</v>
      </c>
      <c r="AE400" s="204">
        <v>654.57523803911545</v>
      </c>
      <c r="AF400" s="204">
        <v>657.84468676345773</v>
      </c>
      <c r="AG400" s="204">
        <v>660.38219808242275</v>
      </c>
      <c r="AH400" s="204">
        <v>662.54293181758339</v>
      </c>
      <c r="AI400" s="204">
        <v>662.59544098793231</v>
      </c>
      <c r="AJ400" s="204">
        <v>660.99609006137553</v>
      </c>
      <c r="AK400" s="204">
        <v>662.4713224597441</v>
      </c>
      <c r="AL400" s="204">
        <v>667.70337915533696</v>
      </c>
      <c r="AM400" s="204">
        <v>672.78933631440236</v>
      </c>
      <c r="AN400" s="204">
        <v>678.58579636323725</v>
      </c>
      <c r="AO400" s="204">
        <v>684.57684296652087</v>
      </c>
      <c r="AP400" s="204">
        <v>689.39524408118712</v>
      </c>
      <c r="AQ400" s="204">
        <v>689.62390763365943</v>
      </c>
      <c r="AR400" s="204">
        <v>688.44874933090728</v>
      </c>
      <c r="AS400" s="204">
        <v>686.07457080144388</v>
      </c>
      <c r="AT400" s="204">
        <v>690.80495376297029</v>
      </c>
      <c r="AU400" s="204">
        <v>693.643476634428</v>
      </c>
      <c r="AV400" s="204">
        <v>698.07005298116587</v>
      </c>
      <c r="AW400" s="204">
        <v>703.22217769218855</v>
      </c>
      <c r="AX400" s="204">
        <v>703.64988831410142</v>
      </c>
      <c r="AY400" s="204">
        <v>703.50783152297026</v>
      </c>
      <c r="AZ400" s="204">
        <v>709.87097036062971</v>
      </c>
    </row>
    <row r="401" spans="1:52" ht="12" customHeight="1" x14ac:dyDescent="0.45">
      <c r="A401" s="69" t="s">
        <v>47</v>
      </c>
      <c r="B401" s="70">
        <v>0</v>
      </c>
      <c r="C401" s="70">
        <v>0</v>
      </c>
      <c r="D401" s="70">
        <v>0</v>
      </c>
      <c r="E401" s="70">
        <v>0</v>
      </c>
      <c r="F401" s="70">
        <v>0</v>
      </c>
      <c r="G401" s="70">
        <v>0</v>
      </c>
      <c r="H401" s="70">
        <v>0</v>
      </c>
      <c r="I401" s="70">
        <v>0</v>
      </c>
      <c r="J401" s="70">
        <v>0</v>
      </c>
      <c r="K401" s="70">
        <v>0</v>
      </c>
      <c r="L401" s="70">
        <v>0</v>
      </c>
      <c r="M401" s="70">
        <v>0</v>
      </c>
      <c r="N401" s="70">
        <v>0</v>
      </c>
      <c r="O401" s="70">
        <v>0</v>
      </c>
      <c r="P401" s="70">
        <v>0</v>
      </c>
      <c r="Q401" s="70">
        <v>0</v>
      </c>
      <c r="R401" s="70">
        <v>0</v>
      </c>
      <c r="S401" s="70">
        <v>0</v>
      </c>
      <c r="T401" s="70">
        <v>0</v>
      </c>
      <c r="U401" s="70">
        <v>0</v>
      </c>
      <c r="V401" s="70">
        <v>0</v>
      </c>
      <c r="W401" s="70">
        <v>0</v>
      </c>
      <c r="X401" s="70">
        <v>0</v>
      </c>
      <c r="Y401" s="70">
        <v>0</v>
      </c>
      <c r="Z401" s="70">
        <v>0</v>
      </c>
      <c r="AA401" s="70">
        <v>0</v>
      </c>
      <c r="AB401" s="70">
        <v>0</v>
      </c>
      <c r="AC401" s="70">
        <v>0</v>
      </c>
      <c r="AD401" s="70">
        <v>0</v>
      </c>
      <c r="AE401" s="70">
        <v>0</v>
      </c>
      <c r="AF401" s="70">
        <v>0</v>
      </c>
      <c r="AG401" s="70">
        <v>0</v>
      </c>
      <c r="AH401" s="70">
        <v>0</v>
      </c>
      <c r="AI401" s="70">
        <v>0</v>
      </c>
      <c r="AJ401" s="70">
        <v>0</v>
      </c>
      <c r="AK401" s="70">
        <v>0</v>
      </c>
      <c r="AL401" s="70">
        <v>0</v>
      </c>
      <c r="AM401" s="70">
        <v>0</v>
      </c>
      <c r="AN401" s="70">
        <v>0</v>
      </c>
      <c r="AO401" s="70">
        <v>0</v>
      </c>
      <c r="AP401" s="70">
        <v>0</v>
      </c>
      <c r="AQ401" s="70">
        <v>0</v>
      </c>
      <c r="AR401" s="70">
        <v>0</v>
      </c>
      <c r="AS401" s="70">
        <v>0</v>
      </c>
      <c r="AT401" s="70">
        <v>0</v>
      </c>
      <c r="AU401" s="70">
        <v>0</v>
      </c>
      <c r="AV401" s="70">
        <v>0</v>
      </c>
      <c r="AW401" s="70">
        <v>0</v>
      </c>
      <c r="AX401" s="70">
        <v>0</v>
      </c>
      <c r="AY401" s="70">
        <v>0</v>
      </c>
      <c r="AZ401" s="70">
        <v>0</v>
      </c>
    </row>
    <row r="402" spans="1:52" ht="12" customHeight="1" x14ac:dyDescent="0.45">
      <c r="A402" s="77" t="s">
        <v>48</v>
      </c>
      <c r="B402" s="78">
        <v>21.242448448091142</v>
      </c>
      <c r="C402" s="78">
        <v>25.142134377811242</v>
      </c>
      <c r="D402" s="78">
        <v>25.962062121028453</v>
      </c>
      <c r="E402" s="78">
        <v>28.171376384768127</v>
      </c>
      <c r="F402" s="78">
        <v>28.290638355810277</v>
      </c>
      <c r="G402" s="78">
        <v>28.904906801564035</v>
      </c>
      <c r="H402" s="78">
        <v>27.804998751389448</v>
      </c>
      <c r="I402" s="78">
        <v>27.926972942900402</v>
      </c>
      <c r="J402" s="78">
        <v>27.075381436091099</v>
      </c>
      <c r="K402" s="78">
        <v>25.00197403432669</v>
      </c>
      <c r="L402" s="78">
        <v>22.339276035950444</v>
      </c>
      <c r="M402" s="78">
        <v>22.944488083764121</v>
      </c>
      <c r="N402" s="78">
        <v>22.319963686612073</v>
      </c>
      <c r="O402" s="78">
        <v>24.918213970133685</v>
      </c>
      <c r="P402" s="78">
        <v>24.555334649169694</v>
      </c>
      <c r="Q402" s="78">
        <v>24.793942641753652</v>
      </c>
      <c r="R402" s="78">
        <v>24.993818134770198</v>
      </c>
      <c r="S402" s="78">
        <v>25.458954725511447</v>
      </c>
      <c r="T402" s="78">
        <v>25.680775679880735</v>
      </c>
      <c r="U402" s="78">
        <v>25.677564675745185</v>
      </c>
      <c r="V402" s="78">
        <v>25.638696948993942</v>
      </c>
      <c r="W402" s="78">
        <v>25.216327395914242</v>
      </c>
      <c r="X402" s="78">
        <v>24.723700488146026</v>
      </c>
      <c r="Y402" s="78">
        <v>23.967777046000467</v>
      </c>
      <c r="Z402" s="78">
        <v>23.755381937577351</v>
      </c>
      <c r="AA402" s="78">
        <v>23.468023420909894</v>
      </c>
      <c r="AB402" s="78">
        <v>23.338609537139579</v>
      </c>
      <c r="AC402" s="78">
        <v>23.218102410488434</v>
      </c>
      <c r="AD402" s="78">
        <v>22.325752581433346</v>
      </c>
      <c r="AE402" s="78">
        <v>21.365721844727311</v>
      </c>
      <c r="AF402" s="78">
        <v>21.248507039785011</v>
      </c>
      <c r="AG402" s="78">
        <v>20.941911863007839</v>
      </c>
      <c r="AH402" s="78">
        <v>20.680796838444099</v>
      </c>
      <c r="AI402" s="78">
        <v>19.917624651058784</v>
      </c>
      <c r="AJ402" s="78">
        <v>19.092532164907183</v>
      </c>
      <c r="AK402" s="78">
        <v>18.642587789268497</v>
      </c>
      <c r="AL402" s="78">
        <v>18.633862789665727</v>
      </c>
      <c r="AM402" s="78">
        <v>18.634453153181173</v>
      </c>
      <c r="AN402" s="78">
        <v>18.619176605544038</v>
      </c>
      <c r="AO402" s="78">
        <v>18.586401230611568</v>
      </c>
      <c r="AP402" s="78">
        <v>18.428645497643977</v>
      </c>
      <c r="AQ402" s="78">
        <v>17.625378273377965</v>
      </c>
      <c r="AR402" s="78">
        <v>16.788100246322028</v>
      </c>
      <c r="AS402" s="78">
        <v>15.854228604970315</v>
      </c>
      <c r="AT402" s="78">
        <v>15.707892488269426</v>
      </c>
      <c r="AU402" s="78">
        <v>15.413202394507751</v>
      </c>
      <c r="AV402" s="78">
        <v>15.266131024015046</v>
      </c>
      <c r="AW402" s="78">
        <v>15.137760231583096</v>
      </c>
      <c r="AX402" s="78">
        <v>14.554274412152223</v>
      </c>
      <c r="AY402" s="78">
        <v>13.941060682149836</v>
      </c>
      <c r="AZ402" s="78">
        <v>13.863446098249842</v>
      </c>
    </row>
    <row r="403" spans="1:52" ht="12" customHeight="1" x14ac:dyDescent="0.45">
      <c r="A403" s="77" t="s">
        <v>51</v>
      </c>
      <c r="B403" s="78">
        <v>0</v>
      </c>
      <c r="C403" s="78">
        <v>0</v>
      </c>
      <c r="D403" s="78">
        <v>0</v>
      </c>
      <c r="E403" s="78">
        <v>0</v>
      </c>
      <c r="F403" s="78">
        <v>0</v>
      </c>
      <c r="G403" s="78">
        <v>0</v>
      </c>
      <c r="H403" s="78">
        <v>0</v>
      </c>
      <c r="I403" s="78">
        <v>0</v>
      </c>
      <c r="J403" s="78">
        <v>0</v>
      </c>
      <c r="K403" s="78">
        <v>0</v>
      </c>
      <c r="L403" s="78">
        <v>0</v>
      </c>
      <c r="M403" s="78">
        <v>0</v>
      </c>
      <c r="N403" s="78">
        <v>0</v>
      </c>
      <c r="O403" s="78">
        <v>0</v>
      </c>
      <c r="P403" s="78">
        <v>0</v>
      </c>
      <c r="Q403" s="78">
        <v>0</v>
      </c>
      <c r="R403" s="78">
        <v>0</v>
      </c>
      <c r="S403" s="78">
        <v>0</v>
      </c>
      <c r="T403" s="78">
        <v>0</v>
      </c>
      <c r="U403" s="78">
        <v>0</v>
      </c>
      <c r="V403" s="78">
        <v>0</v>
      </c>
      <c r="W403" s="78">
        <v>0</v>
      </c>
      <c r="X403" s="78">
        <v>0</v>
      </c>
      <c r="Y403" s="78">
        <v>0</v>
      </c>
      <c r="Z403" s="78">
        <v>0</v>
      </c>
      <c r="AA403" s="78">
        <v>0</v>
      </c>
      <c r="AB403" s="78">
        <v>0</v>
      </c>
      <c r="AC403" s="78">
        <v>0</v>
      </c>
      <c r="AD403" s="78">
        <v>0</v>
      </c>
      <c r="AE403" s="78">
        <v>0</v>
      </c>
      <c r="AF403" s="78">
        <v>0</v>
      </c>
      <c r="AG403" s="78">
        <v>0</v>
      </c>
      <c r="AH403" s="78">
        <v>0</v>
      </c>
      <c r="AI403" s="78">
        <v>0</v>
      </c>
      <c r="AJ403" s="78">
        <v>0</v>
      </c>
      <c r="AK403" s="78">
        <v>0</v>
      </c>
      <c r="AL403" s="78">
        <v>0</v>
      </c>
      <c r="AM403" s="78">
        <v>0</v>
      </c>
      <c r="AN403" s="78">
        <v>0</v>
      </c>
      <c r="AO403" s="78">
        <v>0</v>
      </c>
      <c r="AP403" s="78">
        <v>0</v>
      </c>
      <c r="AQ403" s="78">
        <v>0</v>
      </c>
      <c r="AR403" s="78">
        <v>0</v>
      </c>
      <c r="AS403" s="78">
        <v>0</v>
      </c>
      <c r="AT403" s="78">
        <v>0</v>
      </c>
      <c r="AU403" s="78">
        <v>0</v>
      </c>
      <c r="AV403" s="78">
        <v>0</v>
      </c>
      <c r="AW403" s="78">
        <v>0</v>
      </c>
      <c r="AX403" s="78">
        <v>0</v>
      </c>
      <c r="AY403" s="78">
        <v>0</v>
      </c>
      <c r="AZ403" s="78">
        <v>0</v>
      </c>
    </row>
    <row r="404" spans="1:52" ht="12" customHeight="1" x14ac:dyDescent="0.45">
      <c r="A404" s="77" t="s">
        <v>52</v>
      </c>
      <c r="B404" s="78">
        <v>0</v>
      </c>
      <c r="C404" s="78">
        <v>0</v>
      </c>
      <c r="D404" s="78">
        <v>0</v>
      </c>
      <c r="E404" s="78">
        <v>0</v>
      </c>
      <c r="F404" s="78">
        <v>0</v>
      </c>
      <c r="G404" s="78">
        <v>0</v>
      </c>
      <c r="H404" s="78">
        <v>0</v>
      </c>
      <c r="I404" s="78">
        <v>0</v>
      </c>
      <c r="J404" s="78">
        <v>0</v>
      </c>
      <c r="K404" s="78">
        <v>0</v>
      </c>
      <c r="L404" s="78">
        <v>0</v>
      </c>
      <c r="M404" s="78">
        <v>0</v>
      </c>
      <c r="N404" s="78">
        <v>0</v>
      </c>
      <c r="O404" s="78">
        <v>0</v>
      </c>
      <c r="P404" s="78">
        <v>0</v>
      </c>
      <c r="Q404" s="78">
        <v>0</v>
      </c>
      <c r="R404" s="78">
        <v>0</v>
      </c>
      <c r="S404" s="78">
        <v>0</v>
      </c>
      <c r="T404" s="78">
        <v>0</v>
      </c>
      <c r="U404" s="78">
        <v>0</v>
      </c>
      <c r="V404" s="78">
        <v>0</v>
      </c>
      <c r="W404" s="78">
        <v>0</v>
      </c>
      <c r="X404" s="78">
        <v>0</v>
      </c>
      <c r="Y404" s="78">
        <v>0</v>
      </c>
      <c r="Z404" s="78">
        <v>0</v>
      </c>
      <c r="AA404" s="78">
        <v>0</v>
      </c>
      <c r="AB404" s="78">
        <v>0</v>
      </c>
      <c r="AC404" s="78">
        <v>0</v>
      </c>
      <c r="AD404" s="78">
        <v>0</v>
      </c>
      <c r="AE404" s="78">
        <v>0</v>
      </c>
      <c r="AF404" s="78">
        <v>0</v>
      </c>
      <c r="AG404" s="78">
        <v>0</v>
      </c>
      <c r="AH404" s="78">
        <v>0</v>
      </c>
      <c r="AI404" s="78">
        <v>0</v>
      </c>
      <c r="AJ404" s="78">
        <v>0</v>
      </c>
      <c r="AK404" s="78">
        <v>0</v>
      </c>
      <c r="AL404" s="78">
        <v>0</v>
      </c>
      <c r="AM404" s="78">
        <v>0</v>
      </c>
      <c r="AN404" s="78">
        <v>0</v>
      </c>
      <c r="AO404" s="78">
        <v>0</v>
      </c>
      <c r="AP404" s="78">
        <v>0</v>
      </c>
      <c r="AQ404" s="78">
        <v>0</v>
      </c>
      <c r="AR404" s="78">
        <v>0</v>
      </c>
      <c r="AS404" s="78">
        <v>0</v>
      </c>
      <c r="AT404" s="78">
        <v>0</v>
      </c>
      <c r="AU404" s="78">
        <v>0</v>
      </c>
      <c r="AV404" s="78">
        <v>0</v>
      </c>
      <c r="AW404" s="78">
        <v>0</v>
      </c>
      <c r="AX404" s="78">
        <v>0</v>
      </c>
      <c r="AY404" s="78">
        <v>0</v>
      </c>
      <c r="AZ404" s="78">
        <v>0</v>
      </c>
    </row>
    <row r="405" spans="1:52" ht="12" customHeight="1" x14ac:dyDescent="0.45">
      <c r="A405" s="79" t="s">
        <v>53</v>
      </c>
      <c r="B405" s="80">
        <v>0</v>
      </c>
      <c r="C405" s="80">
        <v>0</v>
      </c>
      <c r="D405" s="80">
        <v>0</v>
      </c>
      <c r="E405" s="80">
        <v>0</v>
      </c>
      <c r="F405" s="80">
        <v>0</v>
      </c>
      <c r="G405" s="80">
        <v>0</v>
      </c>
      <c r="H405" s="80">
        <v>0</v>
      </c>
      <c r="I405" s="80">
        <v>0</v>
      </c>
      <c r="J405" s="80">
        <v>0</v>
      </c>
      <c r="K405" s="80">
        <v>0</v>
      </c>
      <c r="L405" s="80">
        <v>0</v>
      </c>
      <c r="M405" s="80">
        <v>0</v>
      </c>
      <c r="N405" s="80">
        <v>0</v>
      </c>
      <c r="O405" s="80">
        <v>0</v>
      </c>
      <c r="P405" s="80">
        <v>0</v>
      </c>
      <c r="Q405" s="80">
        <v>0</v>
      </c>
      <c r="R405" s="80">
        <v>0</v>
      </c>
      <c r="S405" s="80">
        <v>0</v>
      </c>
      <c r="T405" s="80">
        <v>0</v>
      </c>
      <c r="U405" s="80">
        <v>0</v>
      </c>
      <c r="V405" s="80">
        <v>0</v>
      </c>
      <c r="W405" s="80">
        <v>0</v>
      </c>
      <c r="X405" s="80">
        <v>0</v>
      </c>
      <c r="Y405" s="80">
        <v>0</v>
      </c>
      <c r="Z405" s="80">
        <v>0</v>
      </c>
      <c r="AA405" s="80">
        <v>0</v>
      </c>
      <c r="AB405" s="80">
        <v>0</v>
      </c>
      <c r="AC405" s="80">
        <v>0</v>
      </c>
      <c r="AD405" s="80">
        <v>0</v>
      </c>
      <c r="AE405" s="80">
        <v>0</v>
      </c>
      <c r="AF405" s="80">
        <v>0</v>
      </c>
      <c r="AG405" s="80">
        <v>0</v>
      </c>
      <c r="AH405" s="80">
        <v>0</v>
      </c>
      <c r="AI405" s="80">
        <v>0</v>
      </c>
      <c r="AJ405" s="80">
        <v>0</v>
      </c>
      <c r="AK405" s="80">
        <v>0</v>
      </c>
      <c r="AL405" s="80">
        <v>0</v>
      </c>
      <c r="AM405" s="80">
        <v>0</v>
      </c>
      <c r="AN405" s="80">
        <v>0</v>
      </c>
      <c r="AO405" s="80">
        <v>0</v>
      </c>
      <c r="AP405" s="80">
        <v>0</v>
      </c>
      <c r="AQ405" s="80">
        <v>0</v>
      </c>
      <c r="AR405" s="80">
        <v>0</v>
      </c>
      <c r="AS405" s="80">
        <v>0</v>
      </c>
      <c r="AT405" s="80">
        <v>0</v>
      </c>
      <c r="AU405" s="80">
        <v>0</v>
      </c>
      <c r="AV405" s="80">
        <v>0</v>
      </c>
      <c r="AW405" s="80">
        <v>0</v>
      </c>
      <c r="AX405" s="80">
        <v>0</v>
      </c>
      <c r="AY405" s="80">
        <v>0</v>
      </c>
      <c r="AZ405" s="80">
        <v>0</v>
      </c>
    </row>
    <row r="406" spans="1:52" ht="12" customHeight="1" x14ac:dyDescent="0.45">
      <c r="A406" s="96" t="s">
        <v>194</v>
      </c>
      <c r="B406" s="107">
        <v>152.25753681823397</v>
      </c>
      <c r="C406" s="107">
        <v>186.0284863501777</v>
      </c>
      <c r="D406" s="107">
        <v>190.36486436716498</v>
      </c>
      <c r="E406" s="107">
        <v>204.10448854261409</v>
      </c>
      <c r="F406" s="107">
        <v>174.80423246467765</v>
      </c>
      <c r="G406" s="107">
        <v>176.55119535885638</v>
      </c>
      <c r="H406" s="107">
        <v>181.14776889422529</v>
      </c>
      <c r="I406" s="107">
        <v>179.12734831541687</v>
      </c>
      <c r="J406" s="107">
        <v>172.80879738154366</v>
      </c>
      <c r="K406" s="107">
        <v>188.8208541870936</v>
      </c>
      <c r="L406" s="107">
        <v>156.56514873323798</v>
      </c>
      <c r="M406" s="107">
        <v>152.07793949567633</v>
      </c>
      <c r="N406" s="107">
        <v>157.56439781472221</v>
      </c>
      <c r="O406" s="107">
        <v>159.50925469417595</v>
      </c>
      <c r="P406" s="107">
        <v>153.75245374765959</v>
      </c>
      <c r="Q406" s="107">
        <v>156.73210878304073</v>
      </c>
      <c r="R406" s="107">
        <v>157.110367843788</v>
      </c>
      <c r="S406" s="107">
        <v>159.28454819156079</v>
      </c>
      <c r="T406" s="107">
        <v>160.41796349808524</v>
      </c>
      <c r="U406" s="107">
        <v>160.18853079867264</v>
      </c>
      <c r="V406" s="107">
        <v>160.71758670864691</v>
      </c>
      <c r="W406" s="107">
        <v>160.53166054099816</v>
      </c>
      <c r="X406" s="107">
        <v>160.49075443804935</v>
      </c>
      <c r="Y406" s="107">
        <v>159.74032770997889</v>
      </c>
      <c r="Z406" s="107">
        <v>159.48192421743576</v>
      </c>
      <c r="AA406" s="107">
        <v>159.57704034404691</v>
      </c>
      <c r="AB406" s="107">
        <v>160.41111651548349</v>
      </c>
      <c r="AC406" s="107">
        <v>161.27122649855818</v>
      </c>
      <c r="AD406" s="107">
        <v>161.59972319989106</v>
      </c>
      <c r="AE406" s="107">
        <v>161.71036087758986</v>
      </c>
      <c r="AF406" s="107">
        <v>162.71897404926537</v>
      </c>
      <c r="AG406" s="107">
        <v>163.52919678100093</v>
      </c>
      <c r="AH406" s="107">
        <v>164.39681133408817</v>
      </c>
      <c r="AI406" s="107">
        <v>165.05277584975687</v>
      </c>
      <c r="AJ406" s="107">
        <v>165.36594631748648</v>
      </c>
      <c r="AK406" s="107">
        <v>166.14869181456692</v>
      </c>
      <c r="AL406" s="107">
        <v>167.56647924772267</v>
      </c>
      <c r="AM406" s="107">
        <v>169.00306664458117</v>
      </c>
      <c r="AN406" s="107">
        <v>170.58690456009924</v>
      </c>
      <c r="AO406" s="107">
        <v>172.17050925742348</v>
      </c>
      <c r="AP406" s="107">
        <v>173.63709594579745</v>
      </c>
      <c r="AQ406" s="107">
        <v>174.45403234305616</v>
      </c>
      <c r="AR406" s="107">
        <v>174.92471605430484</v>
      </c>
      <c r="AS406" s="107">
        <v>175.49158176625295</v>
      </c>
      <c r="AT406" s="107">
        <v>177.07687258560932</v>
      </c>
      <c r="AU406" s="107">
        <v>178.32272654734194</v>
      </c>
      <c r="AV406" s="107">
        <v>179.94868361998869</v>
      </c>
      <c r="AW406" s="107">
        <v>181.65246929342999</v>
      </c>
      <c r="AX406" s="107">
        <v>182.668692263427</v>
      </c>
      <c r="AY406" s="107">
        <v>183.51973395073841</v>
      </c>
      <c r="AZ406" s="107">
        <v>185.4646638162927</v>
      </c>
    </row>
    <row r="407" spans="1:52" ht="12" customHeight="1" x14ac:dyDescent="0.45">
      <c r="A407" s="96" t="s">
        <v>185</v>
      </c>
      <c r="B407" s="107">
        <v>306.49932585050777</v>
      </c>
      <c r="C407" s="107">
        <v>378.35030856156851</v>
      </c>
      <c r="D407" s="107">
        <v>382.26285406522595</v>
      </c>
      <c r="E407" s="107">
        <v>428.49427842672139</v>
      </c>
      <c r="F407" s="107">
        <v>352.89887361755069</v>
      </c>
      <c r="G407" s="107">
        <v>340.67614779733572</v>
      </c>
      <c r="H407" s="107">
        <v>313.52728061110685</v>
      </c>
      <c r="I407" s="107">
        <v>312.05833611293804</v>
      </c>
      <c r="J407" s="107">
        <v>274.92335863212708</v>
      </c>
      <c r="K407" s="107">
        <v>325.34544053776506</v>
      </c>
      <c r="L407" s="107">
        <v>251.2825475102986</v>
      </c>
      <c r="M407" s="107">
        <v>221.08423735434025</v>
      </c>
      <c r="N407" s="107">
        <v>226.64919869397576</v>
      </c>
      <c r="O407" s="107">
        <v>263.94005732938865</v>
      </c>
      <c r="P407" s="107">
        <v>262.73858071861264</v>
      </c>
      <c r="Q407" s="107">
        <v>260.58072885723959</v>
      </c>
      <c r="R407" s="107">
        <v>259.94768786818344</v>
      </c>
      <c r="S407" s="107">
        <v>262.58315189469937</v>
      </c>
      <c r="T407" s="107">
        <v>263.93983938673182</v>
      </c>
      <c r="U407" s="107">
        <v>262.97589259971681</v>
      </c>
      <c r="V407" s="107">
        <v>263.29264070967326</v>
      </c>
      <c r="W407" s="107">
        <v>262.9184291580147</v>
      </c>
      <c r="X407" s="107">
        <v>262.54773085534021</v>
      </c>
      <c r="Y407" s="107">
        <v>260.43706752822197</v>
      </c>
      <c r="Z407" s="107">
        <v>259.49963277690841</v>
      </c>
      <c r="AA407" s="107">
        <v>259.09085756744628</v>
      </c>
      <c r="AB407" s="107">
        <v>260.04079114816784</v>
      </c>
      <c r="AC407" s="107">
        <v>261.03077468776695</v>
      </c>
      <c r="AD407" s="107">
        <v>260.90910612971533</v>
      </c>
      <c r="AE407" s="107">
        <v>260.21192583967331</v>
      </c>
      <c r="AF407" s="107">
        <v>261.49288311581495</v>
      </c>
      <c r="AG407" s="107">
        <v>262.47976788425166</v>
      </c>
      <c r="AH407" s="107">
        <v>263.42837809230889</v>
      </c>
      <c r="AI407" s="107">
        <v>263.7356943208311</v>
      </c>
      <c r="AJ407" s="107">
        <v>263.4332019367863</v>
      </c>
      <c r="AK407" s="107">
        <v>264.19978554908863</v>
      </c>
      <c r="AL407" s="107">
        <v>266.42025866132786</v>
      </c>
      <c r="AM407" s="107">
        <v>268.5017196957167</v>
      </c>
      <c r="AN407" s="107">
        <v>270.93208031022414</v>
      </c>
      <c r="AO407" s="107">
        <v>273.46982474924124</v>
      </c>
      <c r="AP407" s="107">
        <v>275.55551247893851</v>
      </c>
      <c r="AQ407" s="107">
        <v>276.39015018095188</v>
      </c>
      <c r="AR407" s="107">
        <v>276.79364484901015</v>
      </c>
      <c r="AS407" s="107">
        <v>276.22661459691483</v>
      </c>
      <c r="AT407" s="107">
        <v>278.23242082920802</v>
      </c>
      <c r="AU407" s="107">
        <v>279.59748264321678</v>
      </c>
      <c r="AV407" s="107">
        <v>281.47499039404096</v>
      </c>
      <c r="AW407" s="107">
        <v>283.71476420981878</v>
      </c>
      <c r="AX407" s="107">
        <v>284.29136197340517</v>
      </c>
      <c r="AY407" s="107">
        <v>284.56653135627147</v>
      </c>
      <c r="AZ407" s="107">
        <v>287.28730047849825</v>
      </c>
    </row>
    <row r="408" spans="1:52" ht="12" customHeight="1" x14ac:dyDescent="0.45">
      <c r="A408" s="96" t="s">
        <v>188</v>
      </c>
      <c r="B408" s="107">
        <v>214.90647128326563</v>
      </c>
      <c r="C408" s="107">
        <v>259.80121159433145</v>
      </c>
      <c r="D408" s="107">
        <v>263.28656143282905</v>
      </c>
      <c r="E408" s="107">
        <v>291.37335534231494</v>
      </c>
      <c r="F408" s="107">
        <v>247.84660862861557</v>
      </c>
      <c r="G408" s="107">
        <v>243.3262662489276</v>
      </c>
      <c r="H408" s="107">
        <v>235.46289024657443</v>
      </c>
      <c r="I408" s="107">
        <v>238.83430800666886</v>
      </c>
      <c r="J408" s="107">
        <v>218.94541473128697</v>
      </c>
      <c r="K408" s="107">
        <v>243.84495001579131</v>
      </c>
      <c r="L408" s="107">
        <v>197.48253853066544</v>
      </c>
      <c r="M408" s="107">
        <v>185.45250048986995</v>
      </c>
      <c r="N408" s="107">
        <v>190.4351388350232</v>
      </c>
      <c r="O408" s="107">
        <v>210.70516219656253</v>
      </c>
      <c r="P408" s="107">
        <v>204.84525072654273</v>
      </c>
      <c r="Q408" s="107">
        <v>208.16775348270872</v>
      </c>
      <c r="R408" s="107">
        <v>208.05393280269232</v>
      </c>
      <c r="S408" s="107">
        <v>210.16465856848311</v>
      </c>
      <c r="T408" s="107">
        <v>211.99859878241918</v>
      </c>
      <c r="U408" s="107">
        <v>212.20205931852644</v>
      </c>
      <c r="V408" s="107">
        <v>212.99831694812804</v>
      </c>
      <c r="W408" s="107">
        <v>212.71297626420179</v>
      </c>
      <c r="X408" s="107">
        <v>212.43820049415157</v>
      </c>
      <c r="Y408" s="107">
        <v>211.13723029888507</v>
      </c>
      <c r="Z408" s="107">
        <v>210.61324815305704</v>
      </c>
      <c r="AA408" s="107">
        <v>210.60694452881157</v>
      </c>
      <c r="AB408" s="107">
        <v>211.42991992880377</v>
      </c>
      <c r="AC408" s="107">
        <v>212.22474283326355</v>
      </c>
      <c r="AD408" s="107">
        <v>211.76644139861105</v>
      </c>
      <c r="AE408" s="107">
        <v>211.2872294771249</v>
      </c>
      <c r="AF408" s="107">
        <v>212.3843225585924</v>
      </c>
      <c r="AG408" s="107">
        <v>213.43132155416225</v>
      </c>
      <c r="AH408" s="107">
        <v>214.03694555274228</v>
      </c>
      <c r="AI408" s="107">
        <v>213.88934616628558</v>
      </c>
      <c r="AJ408" s="107">
        <v>213.10440964219561</v>
      </c>
      <c r="AK408" s="107">
        <v>213.48025730682002</v>
      </c>
      <c r="AL408" s="107">
        <v>215.08277845662067</v>
      </c>
      <c r="AM408" s="107">
        <v>216.65009682092327</v>
      </c>
      <c r="AN408" s="107">
        <v>218.44763488736984</v>
      </c>
      <c r="AO408" s="107">
        <v>220.35010772924454</v>
      </c>
      <c r="AP408" s="107">
        <v>221.77399015880721</v>
      </c>
      <c r="AQ408" s="107">
        <v>221.15434683627342</v>
      </c>
      <c r="AR408" s="107">
        <v>219.94228818127024</v>
      </c>
      <c r="AS408" s="107">
        <v>218.50214583330578</v>
      </c>
      <c r="AT408" s="107">
        <v>219.78776785988347</v>
      </c>
      <c r="AU408" s="107">
        <v>220.31006504936147</v>
      </c>
      <c r="AV408" s="107">
        <v>221.38024794312116</v>
      </c>
      <c r="AW408" s="107">
        <v>222.71718395735672</v>
      </c>
      <c r="AX408" s="107">
        <v>222.13555966511703</v>
      </c>
      <c r="AY408" s="107">
        <v>221.48050553381051</v>
      </c>
      <c r="AZ408" s="107">
        <v>223.25555996758894</v>
      </c>
    </row>
    <row r="409" spans="1:52" ht="12" customHeight="1" x14ac:dyDescent="0.45">
      <c r="A409" s="98" t="s">
        <v>192</v>
      </c>
      <c r="B409" s="108">
        <v>0</v>
      </c>
      <c r="C409" s="108">
        <v>0</v>
      </c>
      <c r="D409" s="108">
        <v>0</v>
      </c>
      <c r="E409" s="108">
        <v>0</v>
      </c>
      <c r="F409" s="108">
        <v>0</v>
      </c>
      <c r="G409" s="108">
        <v>0</v>
      </c>
      <c r="H409" s="108">
        <v>0</v>
      </c>
      <c r="I409" s="108">
        <v>0</v>
      </c>
      <c r="J409" s="108">
        <v>0</v>
      </c>
      <c r="K409" s="108">
        <v>0</v>
      </c>
      <c r="L409" s="108">
        <v>0</v>
      </c>
      <c r="M409" s="108">
        <v>0</v>
      </c>
      <c r="N409" s="108">
        <v>0</v>
      </c>
      <c r="O409" s="108">
        <v>0</v>
      </c>
      <c r="P409" s="108">
        <v>0</v>
      </c>
      <c r="Q409" s="108">
        <v>0</v>
      </c>
      <c r="R409" s="108">
        <v>0</v>
      </c>
      <c r="S409" s="108">
        <v>0</v>
      </c>
      <c r="T409" s="108">
        <v>0</v>
      </c>
      <c r="U409" s="108">
        <v>0</v>
      </c>
      <c r="V409" s="108">
        <v>0</v>
      </c>
      <c r="W409" s="108">
        <v>0</v>
      </c>
      <c r="X409" s="108">
        <v>0</v>
      </c>
      <c r="Y409" s="108">
        <v>0</v>
      </c>
      <c r="Z409" s="108">
        <v>0</v>
      </c>
      <c r="AA409" s="108">
        <v>0</v>
      </c>
      <c r="AB409" s="108">
        <v>0</v>
      </c>
      <c r="AC409" s="108">
        <v>0</v>
      </c>
      <c r="AD409" s="108">
        <v>0</v>
      </c>
      <c r="AE409" s="108">
        <v>0</v>
      </c>
      <c r="AF409" s="108">
        <v>0</v>
      </c>
      <c r="AG409" s="108">
        <v>0</v>
      </c>
      <c r="AH409" s="108">
        <v>0</v>
      </c>
      <c r="AI409" s="108">
        <v>0</v>
      </c>
      <c r="AJ409" s="108">
        <v>0</v>
      </c>
      <c r="AK409" s="108">
        <v>0</v>
      </c>
      <c r="AL409" s="108">
        <v>0</v>
      </c>
      <c r="AM409" s="108">
        <v>0</v>
      </c>
      <c r="AN409" s="108">
        <v>0</v>
      </c>
      <c r="AO409" s="108">
        <v>0</v>
      </c>
      <c r="AP409" s="108">
        <v>0</v>
      </c>
      <c r="AQ409" s="108">
        <v>0</v>
      </c>
      <c r="AR409" s="108">
        <v>0</v>
      </c>
      <c r="AS409" s="108">
        <v>0</v>
      </c>
      <c r="AT409" s="108">
        <v>0</v>
      </c>
      <c r="AU409" s="108">
        <v>0</v>
      </c>
      <c r="AV409" s="108">
        <v>0</v>
      </c>
      <c r="AW409" s="108">
        <v>0</v>
      </c>
      <c r="AX409" s="108">
        <v>0</v>
      </c>
      <c r="AY409" s="108">
        <v>0</v>
      </c>
      <c r="AZ409" s="108">
        <v>0</v>
      </c>
    </row>
    <row r="410" spans="1:52" ht="12" customHeight="1" x14ac:dyDescent="0.45">
      <c r="A410" s="193"/>
      <c r="B410" s="193"/>
      <c r="C410" s="193"/>
      <c r="D410" s="193"/>
      <c r="E410" s="193"/>
      <c r="F410" s="193"/>
      <c r="G410" s="193"/>
      <c r="H410" s="193"/>
      <c r="I410" s="193"/>
      <c r="J410" s="193"/>
      <c r="K410" s="193"/>
      <c r="L410" s="193"/>
      <c r="M410" s="193"/>
      <c r="N410" s="193"/>
      <c r="O410" s="193"/>
      <c r="P410" s="193"/>
      <c r="Q410" s="193"/>
      <c r="R410" s="193"/>
      <c r="S410" s="193"/>
      <c r="T410" s="193"/>
      <c r="U410" s="193"/>
      <c r="V410" s="193"/>
      <c r="W410" s="193"/>
      <c r="X410" s="193"/>
      <c r="Y410" s="193"/>
      <c r="Z410" s="193"/>
      <c r="AA410" s="193"/>
      <c r="AB410" s="193"/>
      <c r="AC410" s="193"/>
      <c r="AD410" s="193"/>
      <c r="AE410" s="193"/>
      <c r="AF410" s="193"/>
      <c r="AG410" s="193"/>
      <c r="AH410" s="193"/>
      <c r="AI410" s="193"/>
      <c r="AJ410" s="193"/>
      <c r="AK410" s="193"/>
      <c r="AL410" s="193"/>
      <c r="AM410" s="193"/>
      <c r="AN410" s="193"/>
      <c r="AO410" s="193"/>
      <c r="AP410" s="193"/>
      <c r="AQ410" s="193"/>
      <c r="AR410" s="193"/>
      <c r="AS410" s="193"/>
      <c r="AT410" s="193"/>
      <c r="AU410" s="193"/>
      <c r="AV410" s="193"/>
      <c r="AW410" s="193"/>
      <c r="AX410" s="193"/>
      <c r="AY410" s="193"/>
      <c r="AZ410" s="193"/>
    </row>
    <row r="411" spans="1:52" ht="12" customHeight="1" x14ac:dyDescent="0.45">
      <c r="A411" s="138" t="s">
        <v>78</v>
      </c>
      <c r="B411" s="136"/>
      <c r="C411" s="136"/>
      <c r="D411" s="136"/>
      <c r="E411" s="136"/>
      <c r="F411" s="136"/>
      <c r="G411" s="136"/>
      <c r="H411" s="136"/>
      <c r="I411" s="136"/>
      <c r="J411" s="136"/>
      <c r="K411" s="136"/>
      <c r="L411" s="136"/>
      <c r="M411" s="136"/>
      <c r="N411" s="136"/>
      <c r="O411" s="136"/>
      <c r="P411" s="136"/>
      <c r="Q411" s="136"/>
      <c r="R411" s="136"/>
      <c r="S411" s="136"/>
      <c r="T411" s="136"/>
      <c r="U411" s="136"/>
      <c r="V411" s="136"/>
      <c r="W411" s="136"/>
      <c r="X411" s="136"/>
      <c r="Y411" s="136"/>
      <c r="Z411" s="136"/>
      <c r="AA411" s="136"/>
      <c r="AB411" s="136"/>
      <c r="AC411" s="136"/>
      <c r="AD411" s="136"/>
      <c r="AE411" s="136"/>
      <c r="AF411" s="136"/>
      <c r="AG411" s="136"/>
      <c r="AH411" s="136"/>
      <c r="AI411" s="136"/>
      <c r="AJ411" s="136"/>
      <c r="AK411" s="136"/>
      <c r="AL411" s="136"/>
      <c r="AM411" s="136"/>
      <c r="AN411" s="136"/>
      <c r="AO411" s="136"/>
      <c r="AP411" s="136"/>
      <c r="AQ411" s="136"/>
      <c r="AR411" s="136"/>
      <c r="AS411" s="136"/>
      <c r="AT411" s="136"/>
      <c r="AU411" s="136"/>
      <c r="AV411" s="136"/>
      <c r="AW411" s="136"/>
      <c r="AX411" s="136"/>
      <c r="AY411" s="136"/>
      <c r="AZ411" s="136"/>
    </row>
    <row r="412" spans="1:52" ht="12" customHeight="1" x14ac:dyDescent="0.45">
      <c r="A412" s="220" t="s">
        <v>178</v>
      </c>
      <c r="B412" s="221">
        <v>1</v>
      </c>
      <c r="C412" s="221">
        <v>1</v>
      </c>
      <c r="D412" s="221">
        <v>1</v>
      </c>
      <c r="E412" s="221">
        <v>1</v>
      </c>
      <c r="F412" s="221">
        <v>1</v>
      </c>
      <c r="G412" s="221">
        <v>1</v>
      </c>
      <c r="H412" s="221">
        <v>1</v>
      </c>
      <c r="I412" s="221">
        <v>1</v>
      </c>
      <c r="J412" s="221">
        <v>1</v>
      </c>
      <c r="K412" s="221">
        <v>1</v>
      </c>
      <c r="L412" s="221">
        <v>1</v>
      </c>
      <c r="M412" s="221">
        <v>1</v>
      </c>
      <c r="N412" s="221">
        <v>1</v>
      </c>
      <c r="O412" s="221">
        <v>1</v>
      </c>
      <c r="P412" s="221">
        <v>1</v>
      </c>
      <c r="Q412" s="221">
        <v>1</v>
      </c>
      <c r="R412" s="221">
        <v>1</v>
      </c>
      <c r="S412" s="221">
        <v>1</v>
      </c>
      <c r="T412" s="221">
        <v>1</v>
      </c>
      <c r="U412" s="221">
        <v>1</v>
      </c>
      <c r="V412" s="221">
        <v>1</v>
      </c>
      <c r="W412" s="221">
        <v>1</v>
      </c>
      <c r="X412" s="221">
        <v>1</v>
      </c>
      <c r="Y412" s="221">
        <v>1</v>
      </c>
      <c r="Z412" s="221">
        <v>1</v>
      </c>
      <c r="AA412" s="221">
        <v>1</v>
      </c>
      <c r="AB412" s="221">
        <v>1</v>
      </c>
      <c r="AC412" s="221">
        <v>1</v>
      </c>
      <c r="AD412" s="221">
        <v>1</v>
      </c>
      <c r="AE412" s="221">
        <v>1</v>
      </c>
      <c r="AF412" s="221">
        <v>1</v>
      </c>
      <c r="AG412" s="221">
        <v>1</v>
      </c>
      <c r="AH412" s="221">
        <v>1</v>
      </c>
      <c r="AI412" s="221">
        <v>1</v>
      </c>
      <c r="AJ412" s="221">
        <v>1</v>
      </c>
      <c r="AK412" s="221">
        <v>1</v>
      </c>
      <c r="AL412" s="221">
        <v>1</v>
      </c>
      <c r="AM412" s="221">
        <v>1</v>
      </c>
      <c r="AN412" s="221">
        <v>1</v>
      </c>
      <c r="AO412" s="221">
        <v>1</v>
      </c>
      <c r="AP412" s="221">
        <v>1</v>
      </c>
      <c r="AQ412" s="221">
        <v>1</v>
      </c>
      <c r="AR412" s="221">
        <v>1</v>
      </c>
      <c r="AS412" s="221">
        <v>1</v>
      </c>
      <c r="AT412" s="221">
        <v>1</v>
      </c>
      <c r="AU412" s="221">
        <v>1</v>
      </c>
      <c r="AV412" s="221">
        <v>1</v>
      </c>
      <c r="AW412" s="221">
        <v>1</v>
      </c>
      <c r="AX412" s="221">
        <v>1</v>
      </c>
      <c r="AY412" s="221">
        <v>1</v>
      </c>
      <c r="AZ412" s="221">
        <v>1</v>
      </c>
    </row>
    <row r="413" spans="1:52" ht="12" customHeight="1" x14ac:dyDescent="0.45">
      <c r="A413" s="215" t="s">
        <v>183</v>
      </c>
      <c r="B413" s="222">
        <v>0.53034809527657456</v>
      </c>
      <c r="C413" s="222">
        <v>0.55310598307188752</v>
      </c>
      <c r="D413" s="222">
        <v>0.56795787958305044</v>
      </c>
      <c r="E413" s="222">
        <v>0.56397481145623718</v>
      </c>
      <c r="F413" s="222">
        <v>0.53744921534598034</v>
      </c>
      <c r="G413" s="222">
        <v>0.52382443295891679</v>
      </c>
      <c r="H413" s="222">
        <v>0.52306288950895174</v>
      </c>
      <c r="I413" s="222">
        <v>0.51958166824696173</v>
      </c>
      <c r="J413" s="222">
        <v>0.53846872091014353</v>
      </c>
      <c r="K413" s="222">
        <v>0.5371790033731646</v>
      </c>
      <c r="L413" s="222">
        <v>0.52413508095532724</v>
      </c>
      <c r="M413" s="222">
        <v>0.51997637201173164</v>
      </c>
      <c r="N413" s="222">
        <v>0.52722472702384959</v>
      </c>
      <c r="O413" s="222">
        <v>0.54087903251146607</v>
      </c>
      <c r="P413" s="222">
        <v>0.54084996930815732</v>
      </c>
      <c r="Q413" s="222">
        <v>0.5419590448258389</v>
      </c>
      <c r="R413" s="222">
        <v>0.54239457118514556</v>
      </c>
      <c r="S413" s="222">
        <v>0.53812777254884447</v>
      </c>
      <c r="T413" s="222">
        <v>0.5299455661171687</v>
      </c>
      <c r="U413" s="222">
        <v>0.52219519938106518</v>
      </c>
      <c r="V413" s="222">
        <v>0.51666760043096149</v>
      </c>
      <c r="W413" s="222">
        <v>0.51192787669097739</v>
      </c>
      <c r="X413" s="222">
        <v>0.50280045814657959</v>
      </c>
      <c r="Y413" s="222">
        <v>0.49023716940357842</v>
      </c>
      <c r="Z413" s="222">
        <v>0.48297299357114942</v>
      </c>
      <c r="AA413" s="222">
        <v>0.47807752321552116</v>
      </c>
      <c r="AB413" s="222">
        <v>0.47257799923011162</v>
      </c>
      <c r="AC413" s="222">
        <v>0.46282346374252153</v>
      </c>
      <c r="AD413" s="222">
        <v>0.45729729687146192</v>
      </c>
      <c r="AE413" s="222">
        <v>0.4543637550418328</v>
      </c>
      <c r="AF413" s="222">
        <v>0.44322587157945342</v>
      </c>
      <c r="AG413" s="222">
        <v>0.43806732222925249</v>
      </c>
      <c r="AH413" s="222">
        <v>0.42791060643263917</v>
      </c>
      <c r="AI413" s="222">
        <v>0.4160219768328326</v>
      </c>
      <c r="AJ413" s="222">
        <v>0.4105981620481608</v>
      </c>
      <c r="AK413" s="222">
        <v>0.40167431770498396</v>
      </c>
      <c r="AL413" s="222">
        <v>0.40142160985108261</v>
      </c>
      <c r="AM413" s="222">
        <v>0.39834211883026793</v>
      </c>
      <c r="AN413" s="222">
        <v>0.39540877511537087</v>
      </c>
      <c r="AO413" s="222">
        <v>0.39341702851896593</v>
      </c>
      <c r="AP413" s="222">
        <v>0.3931240151774596</v>
      </c>
      <c r="AQ413" s="222">
        <v>0.38571609966795445</v>
      </c>
      <c r="AR413" s="222">
        <v>0.38214811488804812</v>
      </c>
      <c r="AS413" s="222">
        <v>0.37481300909420795</v>
      </c>
      <c r="AT413" s="222">
        <v>0.37649605281458032</v>
      </c>
      <c r="AU413" s="222">
        <v>0.37253522672908124</v>
      </c>
      <c r="AV413" s="222">
        <v>0.37119851793208397</v>
      </c>
      <c r="AW413" s="222">
        <v>0.37697032448475043</v>
      </c>
      <c r="AX413" s="222">
        <v>0.36896842517662842</v>
      </c>
      <c r="AY413" s="222">
        <v>0.37981825313184553</v>
      </c>
      <c r="AZ413" s="222">
        <v>0.38280128613931041</v>
      </c>
    </row>
    <row r="414" spans="1:52" ht="12" customHeight="1" x14ac:dyDescent="0.45">
      <c r="A414" s="207" t="s">
        <v>47</v>
      </c>
      <c r="B414" s="93">
        <v>0</v>
      </c>
      <c r="C414" s="93">
        <v>0</v>
      </c>
      <c r="D414" s="93">
        <v>0</v>
      </c>
      <c r="E414" s="93">
        <v>0</v>
      </c>
      <c r="F414" s="93">
        <v>0</v>
      </c>
      <c r="G414" s="93">
        <v>0</v>
      </c>
      <c r="H414" s="93">
        <v>0</v>
      </c>
      <c r="I414" s="93">
        <v>0</v>
      </c>
      <c r="J414" s="93">
        <v>0</v>
      </c>
      <c r="K414" s="93">
        <v>0</v>
      </c>
      <c r="L414" s="93">
        <v>0</v>
      </c>
      <c r="M414" s="93">
        <v>0</v>
      </c>
      <c r="N414" s="93">
        <v>0</v>
      </c>
      <c r="O414" s="93">
        <v>0</v>
      </c>
      <c r="P414" s="93">
        <v>0</v>
      </c>
      <c r="Q414" s="93">
        <v>0</v>
      </c>
      <c r="R414" s="93">
        <v>0</v>
      </c>
      <c r="S414" s="93">
        <v>0</v>
      </c>
      <c r="T414" s="93">
        <v>0</v>
      </c>
      <c r="U414" s="93">
        <v>0</v>
      </c>
      <c r="V414" s="93">
        <v>0</v>
      </c>
      <c r="W414" s="93">
        <v>0</v>
      </c>
      <c r="X414" s="93">
        <v>0</v>
      </c>
      <c r="Y414" s="93">
        <v>0</v>
      </c>
      <c r="Z414" s="93">
        <v>0</v>
      </c>
      <c r="AA414" s="93">
        <v>0</v>
      </c>
      <c r="AB414" s="93">
        <v>0</v>
      </c>
      <c r="AC414" s="93">
        <v>0</v>
      </c>
      <c r="AD414" s="93">
        <v>0</v>
      </c>
      <c r="AE414" s="93">
        <v>0</v>
      </c>
      <c r="AF414" s="93">
        <v>0</v>
      </c>
      <c r="AG414" s="93">
        <v>0</v>
      </c>
      <c r="AH414" s="93">
        <v>0</v>
      </c>
      <c r="AI414" s="93">
        <v>0</v>
      </c>
      <c r="AJ414" s="93">
        <v>0</v>
      </c>
      <c r="AK414" s="93">
        <v>0</v>
      </c>
      <c r="AL414" s="93">
        <v>0</v>
      </c>
      <c r="AM414" s="93">
        <v>0</v>
      </c>
      <c r="AN414" s="93">
        <v>0</v>
      </c>
      <c r="AO414" s="93">
        <v>0</v>
      </c>
      <c r="AP414" s="93">
        <v>0</v>
      </c>
      <c r="AQ414" s="93">
        <v>0</v>
      </c>
      <c r="AR414" s="93">
        <v>0</v>
      </c>
      <c r="AS414" s="93">
        <v>0</v>
      </c>
      <c r="AT414" s="93">
        <v>0</v>
      </c>
      <c r="AU414" s="93">
        <v>0</v>
      </c>
      <c r="AV414" s="93">
        <v>0</v>
      </c>
      <c r="AW414" s="93">
        <v>0</v>
      </c>
      <c r="AX414" s="93">
        <v>0</v>
      </c>
      <c r="AY414" s="93">
        <v>0</v>
      </c>
      <c r="AZ414" s="93">
        <v>0</v>
      </c>
    </row>
    <row r="415" spans="1:52" ht="12" customHeight="1" x14ac:dyDescent="0.45">
      <c r="A415" s="209" t="s">
        <v>48</v>
      </c>
      <c r="B415" s="94">
        <v>8.673015097132716E-3</v>
      </c>
      <c r="C415" s="94">
        <v>8.6371486440289021E-3</v>
      </c>
      <c r="D415" s="94">
        <v>8.9972122907706377E-3</v>
      </c>
      <c r="E415" s="94">
        <v>9.4197541446738517E-3</v>
      </c>
      <c r="F415" s="94">
        <v>9.5011013737959435E-3</v>
      </c>
      <c r="G415" s="94">
        <v>9.6334954017691238E-3</v>
      </c>
      <c r="H415" s="94">
        <v>9.8090928258093048E-3</v>
      </c>
      <c r="I415" s="94">
        <v>1.0056835325597971E-2</v>
      </c>
      <c r="J415" s="94">
        <v>1.0016208100926235E-2</v>
      </c>
      <c r="K415" s="94">
        <v>9.0239296632551591E-3</v>
      </c>
      <c r="L415" s="94">
        <v>9.0623959933240732E-3</v>
      </c>
      <c r="M415" s="94">
        <v>9.2812991851030022E-3</v>
      </c>
      <c r="N415" s="94">
        <v>9.4982629457844824E-3</v>
      </c>
      <c r="O415" s="94">
        <v>9.7968493508892047E-3</v>
      </c>
      <c r="P415" s="94">
        <v>9.6487261382463933E-3</v>
      </c>
      <c r="Q415" s="94">
        <v>9.1457144491436191E-3</v>
      </c>
      <c r="R415" s="94">
        <v>9.2046992430982952E-3</v>
      </c>
      <c r="S415" s="94">
        <v>9.2020251025545646E-3</v>
      </c>
      <c r="T415" s="94">
        <v>9.302820510214669E-3</v>
      </c>
      <c r="U415" s="94">
        <v>9.3307816100055806E-3</v>
      </c>
      <c r="V415" s="94">
        <v>9.2988203664410522E-3</v>
      </c>
      <c r="W415" s="94">
        <v>9.2460773127875668E-3</v>
      </c>
      <c r="X415" s="94">
        <v>9.2562851014018465E-3</v>
      </c>
      <c r="Y415" s="94">
        <v>9.176113982791027E-3</v>
      </c>
      <c r="Z415" s="94">
        <v>9.0936019413908123E-3</v>
      </c>
      <c r="AA415" s="94">
        <v>9.0101780097127746E-3</v>
      </c>
      <c r="AB415" s="94">
        <v>8.9080015166330632E-3</v>
      </c>
      <c r="AC415" s="94">
        <v>8.6958346057194498E-3</v>
      </c>
      <c r="AD415" s="94">
        <v>8.5678601713333746E-3</v>
      </c>
      <c r="AE415" s="94">
        <v>8.5250328221817672E-3</v>
      </c>
      <c r="AF415" s="94">
        <v>8.3240511661875315E-3</v>
      </c>
      <c r="AG415" s="94">
        <v>8.1961237102365844E-3</v>
      </c>
      <c r="AH415" s="94">
        <v>8.0613764022242299E-3</v>
      </c>
      <c r="AI415" s="94">
        <v>7.9426262657006901E-3</v>
      </c>
      <c r="AJ415" s="94">
        <v>7.9840555775027196E-3</v>
      </c>
      <c r="AK415" s="94">
        <v>7.9903828872258682E-3</v>
      </c>
      <c r="AL415" s="94">
        <v>8.0617869893155336E-3</v>
      </c>
      <c r="AM415" s="94">
        <v>8.2916832135258561E-3</v>
      </c>
      <c r="AN415" s="94">
        <v>8.5607115304481042E-3</v>
      </c>
      <c r="AO415" s="94">
        <v>8.7899706485587304E-3</v>
      </c>
      <c r="AP415" s="94">
        <v>9.0820394022900573E-3</v>
      </c>
      <c r="AQ415" s="94">
        <v>9.1077396732920507E-3</v>
      </c>
      <c r="AR415" s="94">
        <v>9.2895421532153463E-3</v>
      </c>
      <c r="AS415" s="94">
        <v>9.3660914715304935E-3</v>
      </c>
      <c r="AT415" s="94">
        <v>9.7115548641043183E-3</v>
      </c>
      <c r="AU415" s="94">
        <v>9.6908343325200329E-3</v>
      </c>
      <c r="AV415" s="94">
        <v>9.9434026100457505E-3</v>
      </c>
      <c r="AW415" s="94">
        <v>1.0716519197253234E-2</v>
      </c>
      <c r="AX415" s="94">
        <v>1.0878980763296492E-2</v>
      </c>
      <c r="AY415" s="94">
        <v>1.1663475912764723E-2</v>
      </c>
      <c r="AZ415" s="94">
        <v>1.2300340000039213E-2</v>
      </c>
    </row>
    <row r="416" spans="1:52" ht="12" customHeight="1" x14ac:dyDescent="0.45">
      <c r="A416" s="209" t="s">
        <v>51</v>
      </c>
      <c r="B416" s="94">
        <v>0</v>
      </c>
      <c r="C416" s="94">
        <v>0</v>
      </c>
      <c r="D416" s="94">
        <v>0</v>
      </c>
      <c r="E416" s="94">
        <v>0</v>
      </c>
      <c r="F416" s="94">
        <v>0</v>
      </c>
      <c r="G416" s="94">
        <v>0</v>
      </c>
      <c r="H416" s="94">
        <v>0</v>
      </c>
      <c r="I416" s="94">
        <v>0</v>
      </c>
      <c r="J416" s="94">
        <v>0</v>
      </c>
      <c r="K416" s="94">
        <v>0</v>
      </c>
      <c r="L416" s="94">
        <v>0</v>
      </c>
      <c r="M416" s="94">
        <v>0</v>
      </c>
      <c r="N416" s="94">
        <v>0</v>
      </c>
      <c r="O416" s="94">
        <v>0</v>
      </c>
      <c r="P416" s="94">
        <v>0</v>
      </c>
      <c r="Q416" s="94">
        <v>0</v>
      </c>
      <c r="R416" s="94">
        <v>0</v>
      </c>
      <c r="S416" s="94">
        <v>0</v>
      </c>
      <c r="T416" s="94">
        <v>0</v>
      </c>
      <c r="U416" s="94">
        <v>0</v>
      </c>
      <c r="V416" s="94">
        <v>0</v>
      </c>
      <c r="W416" s="94">
        <v>0</v>
      </c>
      <c r="X416" s="94">
        <v>0</v>
      </c>
      <c r="Y416" s="94">
        <v>0</v>
      </c>
      <c r="Z416" s="94">
        <v>0</v>
      </c>
      <c r="AA416" s="94">
        <v>0</v>
      </c>
      <c r="AB416" s="94">
        <v>0</v>
      </c>
      <c r="AC416" s="94">
        <v>0</v>
      </c>
      <c r="AD416" s="94">
        <v>0</v>
      </c>
      <c r="AE416" s="94">
        <v>0</v>
      </c>
      <c r="AF416" s="94">
        <v>0</v>
      </c>
      <c r="AG416" s="94">
        <v>0</v>
      </c>
      <c r="AH416" s="94">
        <v>0</v>
      </c>
      <c r="AI416" s="94">
        <v>0</v>
      </c>
      <c r="AJ416" s="94">
        <v>0</v>
      </c>
      <c r="AK416" s="94">
        <v>0</v>
      </c>
      <c r="AL416" s="94">
        <v>0</v>
      </c>
      <c r="AM416" s="94">
        <v>0</v>
      </c>
      <c r="AN416" s="94">
        <v>0</v>
      </c>
      <c r="AO416" s="94">
        <v>0</v>
      </c>
      <c r="AP416" s="94">
        <v>0</v>
      </c>
      <c r="AQ416" s="94">
        <v>0</v>
      </c>
      <c r="AR416" s="94">
        <v>0</v>
      </c>
      <c r="AS416" s="94">
        <v>0</v>
      </c>
      <c r="AT416" s="94">
        <v>0</v>
      </c>
      <c r="AU416" s="94">
        <v>0</v>
      </c>
      <c r="AV416" s="94">
        <v>0</v>
      </c>
      <c r="AW416" s="94">
        <v>0</v>
      </c>
      <c r="AX416" s="94">
        <v>0</v>
      </c>
      <c r="AY416" s="94">
        <v>0</v>
      </c>
      <c r="AZ416" s="94">
        <v>0</v>
      </c>
    </row>
    <row r="417" spans="1:52" ht="12" customHeight="1" x14ac:dyDescent="0.45">
      <c r="A417" s="209" t="s">
        <v>52</v>
      </c>
      <c r="B417" s="94">
        <v>0</v>
      </c>
      <c r="C417" s="94">
        <v>0</v>
      </c>
      <c r="D417" s="94">
        <v>0</v>
      </c>
      <c r="E417" s="94">
        <v>0</v>
      </c>
      <c r="F417" s="94">
        <v>0</v>
      </c>
      <c r="G417" s="94">
        <v>0</v>
      </c>
      <c r="H417" s="94">
        <v>0</v>
      </c>
      <c r="I417" s="94">
        <v>0</v>
      </c>
      <c r="J417" s="94">
        <v>0</v>
      </c>
      <c r="K417" s="94">
        <v>0</v>
      </c>
      <c r="L417" s="94">
        <v>0</v>
      </c>
      <c r="M417" s="94">
        <v>0</v>
      </c>
      <c r="N417" s="94">
        <v>0</v>
      </c>
      <c r="O417" s="94">
        <v>0</v>
      </c>
      <c r="P417" s="94">
        <v>0</v>
      </c>
      <c r="Q417" s="94">
        <v>0</v>
      </c>
      <c r="R417" s="94">
        <v>0</v>
      </c>
      <c r="S417" s="94">
        <v>0</v>
      </c>
      <c r="T417" s="94">
        <v>0</v>
      </c>
      <c r="U417" s="94">
        <v>0</v>
      </c>
      <c r="V417" s="94">
        <v>0</v>
      </c>
      <c r="W417" s="94">
        <v>0</v>
      </c>
      <c r="X417" s="94">
        <v>0</v>
      </c>
      <c r="Y417" s="94">
        <v>0</v>
      </c>
      <c r="Z417" s="94">
        <v>0</v>
      </c>
      <c r="AA417" s="94">
        <v>0</v>
      </c>
      <c r="AB417" s="94">
        <v>0</v>
      </c>
      <c r="AC417" s="94">
        <v>0</v>
      </c>
      <c r="AD417" s="94">
        <v>0</v>
      </c>
      <c r="AE417" s="94">
        <v>0</v>
      </c>
      <c r="AF417" s="94">
        <v>0</v>
      </c>
      <c r="AG417" s="94">
        <v>0</v>
      </c>
      <c r="AH417" s="94">
        <v>0</v>
      </c>
      <c r="AI417" s="94">
        <v>0</v>
      </c>
      <c r="AJ417" s="94">
        <v>0</v>
      </c>
      <c r="AK417" s="94">
        <v>0</v>
      </c>
      <c r="AL417" s="94">
        <v>0</v>
      </c>
      <c r="AM417" s="94">
        <v>0</v>
      </c>
      <c r="AN417" s="94">
        <v>0</v>
      </c>
      <c r="AO417" s="94">
        <v>0</v>
      </c>
      <c r="AP417" s="94">
        <v>0</v>
      </c>
      <c r="AQ417" s="94">
        <v>0</v>
      </c>
      <c r="AR417" s="94">
        <v>0</v>
      </c>
      <c r="AS417" s="94">
        <v>0</v>
      </c>
      <c r="AT417" s="94">
        <v>0</v>
      </c>
      <c r="AU417" s="94">
        <v>0</v>
      </c>
      <c r="AV417" s="94">
        <v>0</v>
      </c>
      <c r="AW417" s="94">
        <v>0</v>
      </c>
      <c r="AX417" s="94">
        <v>0</v>
      </c>
      <c r="AY417" s="94">
        <v>0</v>
      </c>
      <c r="AZ417" s="94">
        <v>0</v>
      </c>
    </row>
    <row r="418" spans="1:52" ht="12" customHeight="1" x14ac:dyDescent="0.45">
      <c r="A418" s="210" t="s">
        <v>53</v>
      </c>
      <c r="B418" s="95">
        <v>0</v>
      </c>
      <c r="C418" s="95">
        <v>0</v>
      </c>
      <c r="D418" s="95">
        <v>0</v>
      </c>
      <c r="E418" s="95">
        <v>0</v>
      </c>
      <c r="F418" s="95">
        <v>0</v>
      </c>
      <c r="G418" s="95">
        <v>0</v>
      </c>
      <c r="H418" s="95">
        <v>0</v>
      </c>
      <c r="I418" s="95">
        <v>0</v>
      </c>
      <c r="J418" s="95">
        <v>0</v>
      </c>
      <c r="K418" s="95">
        <v>0</v>
      </c>
      <c r="L418" s="95">
        <v>0</v>
      </c>
      <c r="M418" s="95">
        <v>0</v>
      </c>
      <c r="N418" s="95">
        <v>0</v>
      </c>
      <c r="O418" s="95">
        <v>0</v>
      </c>
      <c r="P418" s="95">
        <v>0</v>
      </c>
      <c r="Q418" s="95">
        <v>0</v>
      </c>
      <c r="R418" s="95">
        <v>0</v>
      </c>
      <c r="S418" s="95">
        <v>0</v>
      </c>
      <c r="T418" s="95">
        <v>0</v>
      </c>
      <c r="U418" s="95">
        <v>0</v>
      </c>
      <c r="V418" s="95">
        <v>0</v>
      </c>
      <c r="W418" s="95">
        <v>0</v>
      </c>
      <c r="X418" s="95">
        <v>0</v>
      </c>
      <c r="Y418" s="95">
        <v>0</v>
      </c>
      <c r="Z418" s="95">
        <v>0</v>
      </c>
      <c r="AA418" s="95">
        <v>0</v>
      </c>
      <c r="AB418" s="95">
        <v>0</v>
      </c>
      <c r="AC418" s="95">
        <v>0</v>
      </c>
      <c r="AD418" s="95">
        <v>0</v>
      </c>
      <c r="AE418" s="95">
        <v>0</v>
      </c>
      <c r="AF418" s="95">
        <v>0</v>
      </c>
      <c r="AG418" s="95">
        <v>0</v>
      </c>
      <c r="AH418" s="95">
        <v>0</v>
      </c>
      <c r="AI418" s="95">
        <v>0</v>
      </c>
      <c r="AJ418" s="95">
        <v>0</v>
      </c>
      <c r="AK418" s="95">
        <v>0</v>
      </c>
      <c r="AL418" s="95">
        <v>0</v>
      </c>
      <c r="AM418" s="95">
        <v>0</v>
      </c>
      <c r="AN418" s="95">
        <v>0</v>
      </c>
      <c r="AO418" s="95">
        <v>0</v>
      </c>
      <c r="AP418" s="95">
        <v>0</v>
      </c>
      <c r="AQ418" s="95">
        <v>0</v>
      </c>
      <c r="AR418" s="95">
        <v>0</v>
      </c>
      <c r="AS418" s="95">
        <v>0</v>
      </c>
      <c r="AT418" s="95">
        <v>0</v>
      </c>
      <c r="AU418" s="95">
        <v>0</v>
      </c>
      <c r="AV418" s="95">
        <v>0</v>
      </c>
      <c r="AW418" s="95">
        <v>0</v>
      </c>
      <c r="AX418" s="95">
        <v>0</v>
      </c>
      <c r="AY418" s="95">
        <v>0</v>
      </c>
      <c r="AZ418" s="95">
        <v>0</v>
      </c>
    </row>
    <row r="419" spans="1:52" ht="12" customHeight="1" x14ac:dyDescent="0.45">
      <c r="A419" s="223" t="s">
        <v>184</v>
      </c>
      <c r="B419" s="97">
        <v>0.38974057616369662</v>
      </c>
      <c r="C419" s="97">
        <v>0.40762644077888466</v>
      </c>
      <c r="D419" s="97">
        <v>0.42164672656767649</v>
      </c>
      <c r="E419" s="97">
        <v>0.41124308082059491</v>
      </c>
      <c r="F419" s="97">
        <v>0.39638724126884167</v>
      </c>
      <c r="G419" s="97">
        <v>0.38311120395257836</v>
      </c>
      <c r="H419" s="97">
        <v>0.38453097738958653</v>
      </c>
      <c r="I419" s="97">
        <v>0.37786657963256975</v>
      </c>
      <c r="J419" s="97">
        <v>0.39640825059289381</v>
      </c>
      <c r="K419" s="97">
        <v>0.38879589044424473</v>
      </c>
      <c r="L419" s="97">
        <v>0.38570483326521238</v>
      </c>
      <c r="M419" s="97">
        <v>0.38217537141308172</v>
      </c>
      <c r="N419" s="97">
        <v>0.39059821913878079</v>
      </c>
      <c r="O419" s="97">
        <v>0.39795251732913473</v>
      </c>
      <c r="P419" s="97">
        <v>0.39633189307727085</v>
      </c>
      <c r="Q419" s="97">
        <v>0.40241459627740822</v>
      </c>
      <c r="R419" s="97">
        <v>0.40219118877112553</v>
      </c>
      <c r="S419" s="97">
        <v>0.39873267779854582</v>
      </c>
      <c r="T419" s="97">
        <v>0.39004337675400119</v>
      </c>
      <c r="U419" s="97">
        <v>0.38265284883776846</v>
      </c>
      <c r="V419" s="97">
        <v>0.37738469117156886</v>
      </c>
      <c r="W419" s="97">
        <v>0.37234117216914353</v>
      </c>
      <c r="X419" s="97">
        <v>0.36289207995821726</v>
      </c>
      <c r="Y419" s="97">
        <v>0.34962390121104081</v>
      </c>
      <c r="Z419" s="97">
        <v>0.34247922269802111</v>
      </c>
      <c r="AA419" s="97">
        <v>0.3375971956500548</v>
      </c>
      <c r="AB419" s="97">
        <v>0.33181612981791486</v>
      </c>
      <c r="AC419" s="97">
        <v>0.32164309973625349</v>
      </c>
      <c r="AD419" s="97">
        <v>0.31601629236155215</v>
      </c>
      <c r="AE419" s="97">
        <v>0.31339176227256488</v>
      </c>
      <c r="AF419" s="97">
        <v>0.30177754969478565</v>
      </c>
      <c r="AG419" s="97">
        <v>0.29665451584220293</v>
      </c>
      <c r="AH419" s="97">
        <v>0.28605051142768834</v>
      </c>
      <c r="AI419" s="97">
        <v>0.27262640742414007</v>
      </c>
      <c r="AJ419" s="97">
        <v>0.26508209203373428</v>
      </c>
      <c r="AK419" s="97">
        <v>0.25259868182471551</v>
      </c>
      <c r="AL419" s="97">
        <v>0.250881428452504</v>
      </c>
      <c r="AM419" s="97">
        <v>0.24186836950080232</v>
      </c>
      <c r="AN419" s="97">
        <v>0.23189763045188488</v>
      </c>
      <c r="AO419" s="97">
        <v>0.22347364755450957</v>
      </c>
      <c r="AP419" s="97">
        <v>0.21549224849700702</v>
      </c>
      <c r="AQ419" s="97">
        <v>0.20376527790578863</v>
      </c>
      <c r="AR419" s="97">
        <v>0.19363229852860966</v>
      </c>
      <c r="AS419" s="97">
        <v>0.17897557182726548</v>
      </c>
      <c r="AT419" s="97">
        <v>0.17139265914911611</v>
      </c>
      <c r="AU419" s="97">
        <v>0.1657945028490132</v>
      </c>
      <c r="AV419" s="97">
        <v>0.15696083112935677</v>
      </c>
      <c r="AW419" s="97">
        <v>0.14375128317880506</v>
      </c>
      <c r="AX419" s="97">
        <v>0.1311938372583249</v>
      </c>
      <c r="AY419" s="97">
        <v>0.12641228674731053</v>
      </c>
      <c r="AZ419" s="97">
        <v>0.11722944062758327</v>
      </c>
    </row>
    <row r="420" spans="1:52" ht="12" customHeight="1" x14ac:dyDescent="0.45">
      <c r="A420" s="223" t="s">
        <v>185</v>
      </c>
      <c r="B420" s="97">
        <v>9.4490860133664756E-2</v>
      </c>
      <c r="C420" s="97">
        <v>9.78450699886763E-2</v>
      </c>
      <c r="D420" s="97">
        <v>9.7120753544847796E-2</v>
      </c>
      <c r="E420" s="97">
        <v>0.10250600559469381</v>
      </c>
      <c r="F420" s="97">
        <v>9.3171457224078588E-2</v>
      </c>
      <c r="G420" s="97">
        <v>9.3902256828406513E-2</v>
      </c>
      <c r="H420" s="97">
        <v>9.0732565470021329E-2</v>
      </c>
      <c r="I420" s="97">
        <v>9.2780908935073958E-2</v>
      </c>
      <c r="J420" s="97">
        <v>9.2638457477277267E-2</v>
      </c>
      <c r="K420" s="97">
        <v>9.832825633629437E-2</v>
      </c>
      <c r="L420" s="97">
        <v>9.0513794070176304E-2</v>
      </c>
      <c r="M420" s="97">
        <v>9.0354350944904321E-2</v>
      </c>
      <c r="N420" s="97">
        <v>8.8038816782856064E-2</v>
      </c>
      <c r="O420" s="97">
        <v>9.1373277075191245E-2</v>
      </c>
      <c r="P420" s="97">
        <v>9.394388574283255E-2</v>
      </c>
      <c r="Q420" s="97">
        <v>8.9839561273284435E-2</v>
      </c>
      <c r="R420" s="97">
        <v>9.0256756969660637E-2</v>
      </c>
      <c r="S420" s="97">
        <v>8.964889412240748E-2</v>
      </c>
      <c r="T420" s="97">
        <v>9.0137542662440673E-2</v>
      </c>
      <c r="U420" s="97">
        <v>8.9923982317157244E-2</v>
      </c>
      <c r="V420" s="97">
        <v>8.9885879345177125E-2</v>
      </c>
      <c r="W420" s="97">
        <v>9.0331470522880028E-2</v>
      </c>
      <c r="X420" s="97">
        <v>9.0955568220931718E-2</v>
      </c>
      <c r="Y420" s="97">
        <v>9.2099050057366835E-2</v>
      </c>
      <c r="Z420" s="97">
        <v>9.2468614928382334E-2</v>
      </c>
      <c r="AA420" s="97">
        <v>9.2681609535402734E-2</v>
      </c>
      <c r="AB420" s="97">
        <v>9.3177287788465152E-2</v>
      </c>
      <c r="AC420" s="97">
        <v>9.4048416133625204E-2</v>
      </c>
      <c r="AD420" s="97">
        <v>9.452157972802229E-2</v>
      </c>
      <c r="AE420" s="97">
        <v>9.4405105980332527E-2</v>
      </c>
      <c r="AF420" s="97">
        <v>9.5390407233332017E-2</v>
      </c>
      <c r="AG420" s="97">
        <v>9.5760354066011619E-2</v>
      </c>
      <c r="AH420" s="97">
        <v>9.6622348272368583E-2</v>
      </c>
      <c r="AI420" s="97">
        <v>9.8535882014244722E-2</v>
      </c>
      <c r="AJ420" s="97">
        <v>0.10024847946074036</v>
      </c>
      <c r="AK420" s="97">
        <v>0.10322565532710144</v>
      </c>
      <c r="AL420" s="97">
        <v>0.10429775010103713</v>
      </c>
      <c r="AM420" s="97">
        <v>0.1088300819734367</v>
      </c>
      <c r="AN420" s="97">
        <v>0.114333870534805</v>
      </c>
      <c r="AO420" s="97">
        <v>0.11940607407633809</v>
      </c>
      <c r="AP420" s="97">
        <v>0.1253951419147184</v>
      </c>
      <c r="AQ420" s="97">
        <v>0.12933822094188954</v>
      </c>
      <c r="AR420" s="97">
        <v>0.13488725683266439</v>
      </c>
      <c r="AS420" s="97">
        <v>0.14141870150423719</v>
      </c>
      <c r="AT420" s="97">
        <v>0.14858256804534187</v>
      </c>
      <c r="AU420" s="97">
        <v>0.15033264872933733</v>
      </c>
      <c r="AV420" s="97">
        <v>0.15661535228206955</v>
      </c>
      <c r="AW420" s="97">
        <v>0.1719370024537214</v>
      </c>
      <c r="AX420" s="97">
        <v>0.17684802835935282</v>
      </c>
      <c r="AY420" s="97">
        <v>0.18870017801698039</v>
      </c>
      <c r="AZ420" s="97">
        <v>0.1991217855074868</v>
      </c>
    </row>
    <row r="421" spans="1:52" ht="12" customHeight="1" x14ac:dyDescent="0.45">
      <c r="A421" s="223" t="s">
        <v>188</v>
      </c>
      <c r="B421" s="97">
        <v>3.7443643882080456E-2</v>
      </c>
      <c r="C421" s="97">
        <v>3.8997323660297817E-2</v>
      </c>
      <c r="D421" s="97">
        <v>4.01931871797555E-2</v>
      </c>
      <c r="E421" s="97">
        <v>4.0805970896274628E-2</v>
      </c>
      <c r="F421" s="97">
        <v>3.8389415479264145E-2</v>
      </c>
      <c r="G421" s="97">
        <v>3.7177476776162774E-2</v>
      </c>
      <c r="H421" s="97">
        <v>3.7990253823534569E-2</v>
      </c>
      <c r="I421" s="97">
        <v>3.8877344353720027E-2</v>
      </c>
      <c r="J421" s="97">
        <v>3.940580473904625E-2</v>
      </c>
      <c r="K421" s="97">
        <v>4.1030926929370305E-2</v>
      </c>
      <c r="L421" s="97">
        <v>3.8854057626614417E-2</v>
      </c>
      <c r="M421" s="97">
        <v>3.8165350468642618E-2</v>
      </c>
      <c r="N421" s="97">
        <v>3.9089428156428366E-2</v>
      </c>
      <c r="O421" s="97">
        <v>4.1756388756250921E-2</v>
      </c>
      <c r="P421" s="97">
        <v>4.0925464349807553E-2</v>
      </c>
      <c r="Q421" s="97">
        <v>4.0559172826002542E-2</v>
      </c>
      <c r="R421" s="97">
        <v>4.0741926201261033E-2</v>
      </c>
      <c r="S421" s="97">
        <v>4.0544175525336602E-2</v>
      </c>
      <c r="T421" s="97">
        <v>4.0461826190512133E-2</v>
      </c>
      <c r="U421" s="97">
        <v>4.0287586616133915E-2</v>
      </c>
      <c r="V421" s="97">
        <v>4.0098209547774481E-2</v>
      </c>
      <c r="W421" s="97">
        <v>4.0009156686166211E-2</v>
      </c>
      <c r="X421" s="97">
        <v>3.9696524866028794E-2</v>
      </c>
      <c r="Y421" s="97">
        <v>3.9338104152379781E-2</v>
      </c>
      <c r="Z421" s="97">
        <v>3.8931554003355164E-2</v>
      </c>
      <c r="AA421" s="97">
        <v>3.8788540020350842E-2</v>
      </c>
      <c r="AB421" s="97">
        <v>3.8676580107098534E-2</v>
      </c>
      <c r="AC421" s="97">
        <v>3.8436113266923318E-2</v>
      </c>
      <c r="AD421" s="97">
        <v>3.8191564610554098E-2</v>
      </c>
      <c r="AE421" s="97">
        <v>3.804185396675365E-2</v>
      </c>
      <c r="AF421" s="97">
        <v>3.773386348514815E-2</v>
      </c>
      <c r="AG421" s="97">
        <v>3.7456328610801309E-2</v>
      </c>
      <c r="AH421" s="97">
        <v>3.7176370330357998E-2</v>
      </c>
      <c r="AI421" s="97">
        <v>3.6917061128747083E-2</v>
      </c>
      <c r="AJ421" s="97">
        <v>3.7283534976183488E-2</v>
      </c>
      <c r="AK421" s="97">
        <v>3.7859597665941103E-2</v>
      </c>
      <c r="AL421" s="97">
        <v>3.8180644308225965E-2</v>
      </c>
      <c r="AM421" s="97">
        <v>3.9351984142503085E-2</v>
      </c>
      <c r="AN421" s="97">
        <v>4.0616562598232882E-2</v>
      </c>
      <c r="AO421" s="97">
        <v>4.1747336239559542E-2</v>
      </c>
      <c r="AP421" s="97">
        <v>4.3154585363444131E-2</v>
      </c>
      <c r="AQ421" s="97">
        <v>4.350486114698425E-2</v>
      </c>
      <c r="AR421" s="97">
        <v>4.433901737355872E-2</v>
      </c>
      <c r="AS421" s="97">
        <v>4.5052644291174761E-2</v>
      </c>
      <c r="AT421" s="97">
        <v>4.6809270756018012E-2</v>
      </c>
      <c r="AU421" s="97">
        <v>4.6717240818210722E-2</v>
      </c>
      <c r="AV421" s="97">
        <v>4.7678931910611941E-2</v>
      </c>
      <c r="AW421" s="97">
        <v>5.0565519654970796E-2</v>
      </c>
      <c r="AX421" s="97">
        <v>5.0047578795654246E-2</v>
      </c>
      <c r="AY421" s="97">
        <v>5.3042312454789915E-2</v>
      </c>
      <c r="AZ421" s="97">
        <v>5.4149720004201131E-2</v>
      </c>
    </row>
    <row r="422" spans="1:52" ht="12" customHeight="1" x14ac:dyDescent="0.45">
      <c r="A422" s="223" t="s">
        <v>192</v>
      </c>
      <c r="B422" s="97">
        <v>0</v>
      </c>
      <c r="C422" s="97">
        <v>0</v>
      </c>
      <c r="D422" s="97">
        <v>0</v>
      </c>
      <c r="E422" s="97">
        <v>0</v>
      </c>
      <c r="F422" s="97">
        <v>0</v>
      </c>
      <c r="G422" s="97">
        <v>0</v>
      </c>
      <c r="H422" s="97">
        <v>0</v>
      </c>
      <c r="I422" s="97">
        <v>0</v>
      </c>
      <c r="J422" s="97">
        <v>0</v>
      </c>
      <c r="K422" s="97">
        <v>0</v>
      </c>
      <c r="L422" s="97">
        <v>0</v>
      </c>
      <c r="M422" s="97">
        <v>0</v>
      </c>
      <c r="N422" s="97">
        <v>0</v>
      </c>
      <c r="O422" s="97">
        <v>0</v>
      </c>
      <c r="P422" s="97">
        <v>0</v>
      </c>
      <c r="Q422" s="97">
        <v>0</v>
      </c>
      <c r="R422" s="97">
        <v>0</v>
      </c>
      <c r="S422" s="97">
        <v>0</v>
      </c>
      <c r="T422" s="97">
        <v>0</v>
      </c>
      <c r="U422" s="97">
        <v>0</v>
      </c>
      <c r="V422" s="97">
        <v>0</v>
      </c>
      <c r="W422" s="97">
        <v>0</v>
      </c>
      <c r="X422" s="97">
        <v>0</v>
      </c>
      <c r="Y422" s="97">
        <v>0</v>
      </c>
      <c r="Z422" s="97">
        <v>0</v>
      </c>
      <c r="AA422" s="97">
        <v>0</v>
      </c>
      <c r="AB422" s="97">
        <v>0</v>
      </c>
      <c r="AC422" s="97">
        <v>0</v>
      </c>
      <c r="AD422" s="97">
        <v>0</v>
      </c>
      <c r="AE422" s="97">
        <v>0</v>
      </c>
      <c r="AF422" s="97">
        <v>0</v>
      </c>
      <c r="AG422" s="97">
        <v>0</v>
      </c>
      <c r="AH422" s="97">
        <v>0</v>
      </c>
      <c r="AI422" s="97">
        <v>0</v>
      </c>
      <c r="AJ422" s="97">
        <v>0</v>
      </c>
      <c r="AK422" s="97">
        <v>0</v>
      </c>
      <c r="AL422" s="97">
        <v>0</v>
      </c>
      <c r="AM422" s="97">
        <v>0</v>
      </c>
      <c r="AN422" s="97">
        <v>0</v>
      </c>
      <c r="AO422" s="97">
        <v>0</v>
      </c>
      <c r="AP422" s="97">
        <v>0</v>
      </c>
      <c r="AQ422" s="97">
        <v>0</v>
      </c>
      <c r="AR422" s="97">
        <v>0</v>
      </c>
      <c r="AS422" s="97">
        <v>0</v>
      </c>
      <c r="AT422" s="97">
        <v>0</v>
      </c>
      <c r="AU422" s="97">
        <v>0</v>
      </c>
      <c r="AV422" s="97">
        <v>0</v>
      </c>
      <c r="AW422" s="97">
        <v>0</v>
      </c>
      <c r="AX422" s="97">
        <v>0</v>
      </c>
      <c r="AY422" s="97">
        <v>0</v>
      </c>
      <c r="AZ422" s="97">
        <v>0</v>
      </c>
    </row>
    <row r="423" spans="1:52" ht="12" customHeight="1" x14ac:dyDescent="0.45">
      <c r="A423" s="231" t="s">
        <v>193</v>
      </c>
      <c r="B423" s="233">
        <v>0</v>
      </c>
      <c r="C423" s="233">
        <v>0</v>
      </c>
      <c r="D423" s="233">
        <v>0</v>
      </c>
      <c r="E423" s="233">
        <v>0</v>
      </c>
      <c r="F423" s="233">
        <v>0</v>
      </c>
      <c r="G423" s="233">
        <v>0</v>
      </c>
      <c r="H423" s="233">
        <v>0</v>
      </c>
      <c r="I423" s="233">
        <v>0</v>
      </c>
      <c r="J423" s="233">
        <v>0</v>
      </c>
      <c r="K423" s="233">
        <v>0</v>
      </c>
      <c r="L423" s="233">
        <v>0</v>
      </c>
      <c r="M423" s="233">
        <v>0</v>
      </c>
      <c r="N423" s="233">
        <v>0</v>
      </c>
      <c r="O423" s="233">
        <v>0</v>
      </c>
      <c r="P423" s="233">
        <v>0</v>
      </c>
      <c r="Q423" s="233">
        <v>0</v>
      </c>
      <c r="R423" s="233">
        <v>0</v>
      </c>
      <c r="S423" s="233">
        <v>0</v>
      </c>
      <c r="T423" s="233">
        <v>0</v>
      </c>
      <c r="U423" s="233">
        <v>0</v>
      </c>
      <c r="V423" s="233">
        <v>0</v>
      </c>
      <c r="W423" s="233">
        <v>0</v>
      </c>
      <c r="X423" s="233">
        <v>0</v>
      </c>
      <c r="Y423" s="233">
        <v>0</v>
      </c>
      <c r="Z423" s="233">
        <v>0</v>
      </c>
      <c r="AA423" s="233">
        <v>0</v>
      </c>
      <c r="AB423" s="233">
        <v>0</v>
      </c>
      <c r="AC423" s="233">
        <v>0</v>
      </c>
      <c r="AD423" s="233">
        <v>0</v>
      </c>
      <c r="AE423" s="233">
        <v>0</v>
      </c>
      <c r="AF423" s="233">
        <v>0</v>
      </c>
      <c r="AG423" s="233">
        <v>0</v>
      </c>
      <c r="AH423" s="233">
        <v>0</v>
      </c>
      <c r="AI423" s="233">
        <v>0</v>
      </c>
      <c r="AJ423" s="233">
        <v>0</v>
      </c>
      <c r="AK423" s="233">
        <v>0</v>
      </c>
      <c r="AL423" s="233">
        <v>0</v>
      </c>
      <c r="AM423" s="233">
        <v>0</v>
      </c>
      <c r="AN423" s="233">
        <v>0</v>
      </c>
      <c r="AO423" s="233">
        <v>0</v>
      </c>
      <c r="AP423" s="233">
        <v>0</v>
      </c>
      <c r="AQ423" s="233">
        <v>0</v>
      </c>
      <c r="AR423" s="233">
        <v>0</v>
      </c>
      <c r="AS423" s="233">
        <v>0</v>
      </c>
      <c r="AT423" s="233">
        <v>0</v>
      </c>
      <c r="AU423" s="233">
        <v>0</v>
      </c>
      <c r="AV423" s="233">
        <v>0</v>
      </c>
      <c r="AW423" s="233">
        <v>0</v>
      </c>
      <c r="AX423" s="233">
        <v>0</v>
      </c>
      <c r="AY423" s="233">
        <v>0</v>
      </c>
      <c r="AZ423" s="233">
        <v>0</v>
      </c>
    </row>
    <row r="424" spans="1:52" ht="12" customHeight="1" x14ac:dyDescent="0.45">
      <c r="A424" s="112" t="s">
        <v>42</v>
      </c>
      <c r="B424" s="115">
        <v>0.46965190472342544</v>
      </c>
      <c r="C424" s="115">
        <v>0.44689401692811243</v>
      </c>
      <c r="D424" s="115">
        <v>0.43204212041694956</v>
      </c>
      <c r="E424" s="115">
        <v>0.43602518854376282</v>
      </c>
      <c r="F424" s="115">
        <v>0.46255078465401972</v>
      </c>
      <c r="G424" s="115">
        <v>0.47617556704108327</v>
      </c>
      <c r="H424" s="115">
        <v>0.47693711049104826</v>
      </c>
      <c r="I424" s="115">
        <v>0.48041833175303833</v>
      </c>
      <c r="J424" s="115">
        <v>0.46153127908985647</v>
      </c>
      <c r="K424" s="115">
        <v>0.46282099662683551</v>
      </c>
      <c r="L424" s="115">
        <v>0.47586491904467282</v>
      </c>
      <c r="M424" s="115">
        <v>0.48002362798826831</v>
      </c>
      <c r="N424" s="115">
        <v>0.47277527297615035</v>
      </c>
      <c r="O424" s="115">
        <v>0.45912096748853398</v>
      </c>
      <c r="P424" s="115">
        <v>0.45915003069184263</v>
      </c>
      <c r="Q424" s="115">
        <v>0.4580409551741611</v>
      </c>
      <c r="R424" s="115">
        <v>0.45760542881485455</v>
      </c>
      <c r="S424" s="115">
        <v>0.46187222745115558</v>
      </c>
      <c r="T424" s="115">
        <v>0.47005443388283136</v>
      </c>
      <c r="U424" s="115">
        <v>0.47780480061893477</v>
      </c>
      <c r="V424" s="115">
        <v>0.48333239956903851</v>
      </c>
      <c r="W424" s="115">
        <v>0.48807212330902267</v>
      </c>
      <c r="X424" s="115">
        <v>0.49719954185342036</v>
      </c>
      <c r="Y424" s="115">
        <v>0.50976283059642158</v>
      </c>
      <c r="Z424" s="115">
        <v>0.51702700642885058</v>
      </c>
      <c r="AA424" s="115">
        <v>0.52192247678447878</v>
      </c>
      <c r="AB424" s="115">
        <v>0.52742200076988843</v>
      </c>
      <c r="AC424" s="115">
        <v>0.53717653625747852</v>
      </c>
      <c r="AD424" s="115">
        <v>0.54270270312853819</v>
      </c>
      <c r="AE424" s="115">
        <v>0.5456362449581672</v>
      </c>
      <c r="AF424" s="115">
        <v>0.55677412842054652</v>
      </c>
      <c r="AG424" s="115">
        <v>0.56193267777074762</v>
      </c>
      <c r="AH424" s="115">
        <v>0.57208939356736088</v>
      </c>
      <c r="AI424" s="115">
        <v>0.5839780231671674</v>
      </c>
      <c r="AJ424" s="115">
        <v>0.5894018379518392</v>
      </c>
      <c r="AK424" s="115">
        <v>0.59832568229501604</v>
      </c>
      <c r="AL424" s="115">
        <v>0.59857839014891745</v>
      </c>
      <c r="AM424" s="115">
        <v>0.60165788116973207</v>
      </c>
      <c r="AN424" s="115">
        <v>0.60459122488462913</v>
      </c>
      <c r="AO424" s="115">
        <v>0.60658297148103413</v>
      </c>
      <c r="AP424" s="115">
        <v>0.60687598482254046</v>
      </c>
      <c r="AQ424" s="115">
        <v>0.61428390033204561</v>
      </c>
      <c r="AR424" s="115">
        <v>0.61785188511195177</v>
      </c>
      <c r="AS424" s="115">
        <v>0.62518699090579211</v>
      </c>
      <c r="AT424" s="115">
        <v>0.62350394718541968</v>
      </c>
      <c r="AU424" s="115">
        <v>0.62746477327091887</v>
      </c>
      <c r="AV424" s="115">
        <v>0.62880148206791597</v>
      </c>
      <c r="AW424" s="115">
        <v>0.62302967551524946</v>
      </c>
      <c r="AX424" s="115">
        <v>0.63103157482337147</v>
      </c>
      <c r="AY424" s="115">
        <v>0.62018174686815442</v>
      </c>
      <c r="AZ424" s="115">
        <v>0.61719871386068959</v>
      </c>
    </row>
    <row r="425" spans="1:52" ht="12" customHeight="1" x14ac:dyDescent="0.45">
      <c r="A425" s="220" t="s">
        <v>173</v>
      </c>
      <c r="B425" s="221">
        <v>1</v>
      </c>
      <c r="C425" s="221">
        <v>1</v>
      </c>
      <c r="D425" s="221">
        <v>1</v>
      </c>
      <c r="E425" s="221">
        <v>1</v>
      </c>
      <c r="F425" s="221">
        <v>1</v>
      </c>
      <c r="G425" s="221">
        <v>1</v>
      </c>
      <c r="H425" s="221">
        <v>1</v>
      </c>
      <c r="I425" s="221">
        <v>1</v>
      </c>
      <c r="J425" s="221">
        <v>1</v>
      </c>
      <c r="K425" s="221">
        <v>1</v>
      </c>
      <c r="L425" s="221">
        <v>1</v>
      </c>
      <c r="M425" s="221">
        <v>1</v>
      </c>
      <c r="N425" s="221">
        <v>1</v>
      </c>
      <c r="O425" s="221">
        <v>1</v>
      </c>
      <c r="P425" s="221">
        <v>1</v>
      </c>
      <c r="Q425" s="221">
        <v>1</v>
      </c>
      <c r="R425" s="221">
        <v>1</v>
      </c>
      <c r="S425" s="221">
        <v>1</v>
      </c>
      <c r="T425" s="221">
        <v>1</v>
      </c>
      <c r="U425" s="221">
        <v>1</v>
      </c>
      <c r="V425" s="221">
        <v>1</v>
      </c>
      <c r="W425" s="221">
        <v>1</v>
      </c>
      <c r="X425" s="221">
        <v>1</v>
      </c>
      <c r="Y425" s="221">
        <v>1</v>
      </c>
      <c r="Z425" s="221">
        <v>1</v>
      </c>
      <c r="AA425" s="221">
        <v>1</v>
      </c>
      <c r="AB425" s="221">
        <v>1</v>
      </c>
      <c r="AC425" s="221">
        <v>1</v>
      </c>
      <c r="AD425" s="221">
        <v>1</v>
      </c>
      <c r="AE425" s="221">
        <v>1</v>
      </c>
      <c r="AF425" s="221">
        <v>1</v>
      </c>
      <c r="AG425" s="221">
        <v>1</v>
      </c>
      <c r="AH425" s="221">
        <v>1</v>
      </c>
      <c r="AI425" s="221">
        <v>1</v>
      </c>
      <c r="AJ425" s="221">
        <v>1</v>
      </c>
      <c r="AK425" s="221">
        <v>1</v>
      </c>
      <c r="AL425" s="221">
        <v>1</v>
      </c>
      <c r="AM425" s="221">
        <v>1</v>
      </c>
      <c r="AN425" s="221">
        <v>1</v>
      </c>
      <c r="AO425" s="221">
        <v>1</v>
      </c>
      <c r="AP425" s="221">
        <v>1</v>
      </c>
      <c r="AQ425" s="221">
        <v>1</v>
      </c>
      <c r="AR425" s="221">
        <v>1</v>
      </c>
      <c r="AS425" s="221">
        <v>1</v>
      </c>
      <c r="AT425" s="221">
        <v>1</v>
      </c>
      <c r="AU425" s="221">
        <v>1</v>
      </c>
      <c r="AV425" s="221">
        <v>1</v>
      </c>
      <c r="AW425" s="221">
        <v>1</v>
      </c>
      <c r="AX425" s="221">
        <v>1</v>
      </c>
      <c r="AY425" s="221">
        <v>1</v>
      </c>
      <c r="AZ425" s="221">
        <v>1</v>
      </c>
    </row>
    <row r="426" spans="1:52" ht="12" customHeight="1" x14ac:dyDescent="0.45">
      <c r="A426" s="69" t="s">
        <v>47</v>
      </c>
      <c r="B426" s="93">
        <v>0</v>
      </c>
      <c r="C426" s="93">
        <v>0</v>
      </c>
      <c r="D426" s="93">
        <v>0</v>
      </c>
      <c r="E426" s="93">
        <v>0</v>
      </c>
      <c r="F426" s="93">
        <v>0</v>
      </c>
      <c r="G426" s="93">
        <v>0</v>
      </c>
      <c r="H426" s="93">
        <v>0</v>
      </c>
      <c r="I426" s="93">
        <v>0</v>
      </c>
      <c r="J426" s="93">
        <v>0</v>
      </c>
      <c r="K426" s="93">
        <v>0</v>
      </c>
      <c r="L426" s="93">
        <v>0</v>
      </c>
      <c r="M426" s="93">
        <v>0</v>
      </c>
      <c r="N426" s="93">
        <v>0</v>
      </c>
      <c r="O426" s="93">
        <v>0</v>
      </c>
      <c r="P426" s="93">
        <v>0</v>
      </c>
      <c r="Q426" s="93">
        <v>0</v>
      </c>
      <c r="R426" s="93">
        <v>0</v>
      </c>
      <c r="S426" s="93">
        <v>0</v>
      </c>
      <c r="T426" s="93">
        <v>0</v>
      </c>
      <c r="U426" s="93">
        <v>0</v>
      </c>
      <c r="V426" s="93">
        <v>0</v>
      </c>
      <c r="W426" s="93">
        <v>0</v>
      </c>
      <c r="X426" s="93">
        <v>0</v>
      </c>
      <c r="Y426" s="93">
        <v>0</v>
      </c>
      <c r="Z426" s="93">
        <v>0</v>
      </c>
      <c r="AA426" s="93">
        <v>0</v>
      </c>
      <c r="AB426" s="93">
        <v>0</v>
      </c>
      <c r="AC426" s="93">
        <v>0</v>
      </c>
      <c r="AD426" s="93">
        <v>0</v>
      </c>
      <c r="AE426" s="93">
        <v>0</v>
      </c>
      <c r="AF426" s="93">
        <v>0</v>
      </c>
      <c r="AG426" s="93">
        <v>0</v>
      </c>
      <c r="AH426" s="93">
        <v>0</v>
      </c>
      <c r="AI426" s="93">
        <v>0</v>
      </c>
      <c r="AJ426" s="93">
        <v>0</v>
      </c>
      <c r="AK426" s="93">
        <v>0</v>
      </c>
      <c r="AL426" s="93">
        <v>0</v>
      </c>
      <c r="AM426" s="93">
        <v>0</v>
      </c>
      <c r="AN426" s="93">
        <v>0</v>
      </c>
      <c r="AO426" s="93">
        <v>0</v>
      </c>
      <c r="AP426" s="93">
        <v>0</v>
      </c>
      <c r="AQ426" s="93">
        <v>0</v>
      </c>
      <c r="AR426" s="93">
        <v>0</v>
      </c>
      <c r="AS426" s="93">
        <v>0</v>
      </c>
      <c r="AT426" s="93">
        <v>0</v>
      </c>
      <c r="AU426" s="93">
        <v>0</v>
      </c>
      <c r="AV426" s="93">
        <v>0</v>
      </c>
      <c r="AW426" s="93">
        <v>0</v>
      </c>
      <c r="AX426" s="93">
        <v>0</v>
      </c>
      <c r="AY426" s="93">
        <v>0</v>
      </c>
      <c r="AZ426" s="93">
        <v>0</v>
      </c>
    </row>
    <row r="427" spans="1:52" ht="12" customHeight="1" x14ac:dyDescent="0.45">
      <c r="A427" s="77" t="s">
        <v>48</v>
      </c>
      <c r="B427" s="94">
        <v>1.9210474100174704E-2</v>
      </c>
      <c r="C427" s="94">
        <v>1.8989738486106519E-2</v>
      </c>
      <c r="D427" s="94">
        <v>1.9342687286198434E-2</v>
      </c>
      <c r="E427" s="94">
        <v>1.9774183527183197E-2</v>
      </c>
      <c r="F427" s="94">
        <v>2.3337889853285731E-2</v>
      </c>
      <c r="G427" s="94">
        <v>2.4360267535008157E-2</v>
      </c>
      <c r="H427" s="94">
        <v>2.3836962243020694E-2</v>
      </c>
      <c r="I427" s="94">
        <v>2.3241280077590055E-2</v>
      </c>
      <c r="J427" s="94">
        <v>2.3711244209138789E-2</v>
      </c>
      <c r="K427" s="94">
        <v>2.0629930171796231E-2</v>
      </c>
      <c r="L427" s="94">
        <v>2.2557996050940804E-2</v>
      </c>
      <c r="M427" s="94">
        <v>2.4346950010207133E-2</v>
      </c>
      <c r="N427" s="94">
        <v>2.3127729180521559E-2</v>
      </c>
      <c r="O427" s="94">
        <v>2.3665966753689028E-2</v>
      </c>
      <c r="P427" s="94">
        <v>2.3774469323256636E-2</v>
      </c>
      <c r="Q427" s="94">
        <v>2.4818085939199461E-2</v>
      </c>
      <c r="R427" s="94">
        <v>2.4961447078625961E-2</v>
      </c>
      <c r="S427" s="94">
        <v>2.5034625907194252E-2</v>
      </c>
      <c r="T427" s="94">
        <v>2.5397727613356111E-2</v>
      </c>
      <c r="U427" s="94">
        <v>2.5628677942865566E-2</v>
      </c>
      <c r="V427" s="94">
        <v>2.5566828162573413E-2</v>
      </c>
      <c r="W427" s="94">
        <v>2.5415431212775501E-2</v>
      </c>
      <c r="X427" s="94">
        <v>2.5496836887298518E-2</v>
      </c>
      <c r="Y427" s="94">
        <v>2.5295865309456066E-2</v>
      </c>
      <c r="Z427" s="94">
        <v>2.5177462169074759E-2</v>
      </c>
      <c r="AA427" s="94">
        <v>2.4879936084462855E-2</v>
      </c>
      <c r="AB427" s="94">
        <v>2.4532279622091726E-2</v>
      </c>
      <c r="AC427" s="94">
        <v>2.3735993929309172E-2</v>
      </c>
      <c r="AD427" s="94">
        <v>2.3655146399404674E-2</v>
      </c>
      <c r="AE427" s="94">
        <v>2.2975381615935479E-2</v>
      </c>
      <c r="AF427" s="94">
        <v>2.2666233697914935E-2</v>
      </c>
      <c r="AG427" s="94">
        <v>2.2122073372925606E-2</v>
      </c>
      <c r="AH427" s="94">
        <v>2.1920659789444557E-2</v>
      </c>
      <c r="AI427" s="94">
        <v>2.1140022221071766E-2</v>
      </c>
      <c r="AJ427" s="94">
        <v>2.0656113168547919E-2</v>
      </c>
      <c r="AK427" s="94">
        <v>1.9946266222653278E-2</v>
      </c>
      <c r="AL427" s="94">
        <v>1.9910731721570273E-2</v>
      </c>
      <c r="AM427" s="94">
        <v>1.9953767233054653E-2</v>
      </c>
      <c r="AN427" s="94">
        <v>1.9776905388558186E-2</v>
      </c>
      <c r="AO427" s="94">
        <v>1.9464303653967341E-2</v>
      </c>
      <c r="AP427" s="94">
        <v>1.9156796693025262E-2</v>
      </c>
      <c r="AQ427" s="94">
        <v>1.882268587901809E-2</v>
      </c>
      <c r="AR427" s="94">
        <v>1.8540790106322709E-2</v>
      </c>
      <c r="AS427" s="94">
        <v>1.8034455552490405E-2</v>
      </c>
      <c r="AT427" s="94">
        <v>1.7838385578093464E-2</v>
      </c>
      <c r="AU427" s="94">
        <v>1.7597499770466086E-2</v>
      </c>
      <c r="AV427" s="94">
        <v>1.7469836683293844E-2</v>
      </c>
      <c r="AW427" s="94">
        <v>1.7199089400906763E-2</v>
      </c>
      <c r="AX427" s="94">
        <v>1.7245290511651922E-2</v>
      </c>
      <c r="AY427" s="94">
        <v>1.7392389000573123E-2</v>
      </c>
      <c r="AZ427" s="94">
        <v>1.7411354141094449E-2</v>
      </c>
    </row>
    <row r="428" spans="1:52" ht="12" customHeight="1" x14ac:dyDescent="0.45">
      <c r="A428" s="77" t="s">
        <v>51</v>
      </c>
      <c r="B428" s="94">
        <v>0</v>
      </c>
      <c r="C428" s="94">
        <v>0</v>
      </c>
      <c r="D428" s="94">
        <v>0</v>
      </c>
      <c r="E428" s="94">
        <v>0</v>
      </c>
      <c r="F428" s="94">
        <v>0</v>
      </c>
      <c r="G428" s="94">
        <v>0</v>
      </c>
      <c r="H428" s="94">
        <v>0</v>
      </c>
      <c r="I428" s="94">
        <v>0</v>
      </c>
      <c r="J428" s="94">
        <v>0</v>
      </c>
      <c r="K428" s="94">
        <v>0</v>
      </c>
      <c r="L428" s="94">
        <v>0</v>
      </c>
      <c r="M428" s="94">
        <v>0</v>
      </c>
      <c r="N428" s="94">
        <v>0</v>
      </c>
      <c r="O428" s="94">
        <v>0</v>
      </c>
      <c r="P428" s="94">
        <v>0</v>
      </c>
      <c r="Q428" s="94">
        <v>0</v>
      </c>
      <c r="R428" s="94">
        <v>0</v>
      </c>
      <c r="S428" s="94">
        <v>0</v>
      </c>
      <c r="T428" s="94">
        <v>0</v>
      </c>
      <c r="U428" s="94">
        <v>0</v>
      </c>
      <c r="V428" s="94">
        <v>0</v>
      </c>
      <c r="W428" s="94">
        <v>0</v>
      </c>
      <c r="X428" s="94">
        <v>0</v>
      </c>
      <c r="Y428" s="94">
        <v>0</v>
      </c>
      <c r="Z428" s="94">
        <v>0</v>
      </c>
      <c r="AA428" s="94">
        <v>0</v>
      </c>
      <c r="AB428" s="94">
        <v>0</v>
      </c>
      <c r="AC428" s="94">
        <v>0</v>
      </c>
      <c r="AD428" s="94">
        <v>0</v>
      </c>
      <c r="AE428" s="94">
        <v>0</v>
      </c>
      <c r="AF428" s="94">
        <v>0</v>
      </c>
      <c r="AG428" s="94">
        <v>0</v>
      </c>
      <c r="AH428" s="94">
        <v>0</v>
      </c>
      <c r="AI428" s="94">
        <v>0</v>
      </c>
      <c r="AJ428" s="94">
        <v>0</v>
      </c>
      <c r="AK428" s="94">
        <v>0</v>
      </c>
      <c r="AL428" s="94">
        <v>0</v>
      </c>
      <c r="AM428" s="94">
        <v>0</v>
      </c>
      <c r="AN428" s="94">
        <v>0</v>
      </c>
      <c r="AO428" s="94">
        <v>0</v>
      </c>
      <c r="AP428" s="94">
        <v>0</v>
      </c>
      <c r="AQ428" s="94">
        <v>0</v>
      </c>
      <c r="AR428" s="94">
        <v>0</v>
      </c>
      <c r="AS428" s="94">
        <v>0</v>
      </c>
      <c r="AT428" s="94">
        <v>0</v>
      </c>
      <c r="AU428" s="94">
        <v>0</v>
      </c>
      <c r="AV428" s="94">
        <v>0</v>
      </c>
      <c r="AW428" s="94">
        <v>0</v>
      </c>
      <c r="AX428" s="94">
        <v>0</v>
      </c>
      <c r="AY428" s="94">
        <v>0</v>
      </c>
      <c r="AZ428" s="94">
        <v>0</v>
      </c>
    </row>
    <row r="429" spans="1:52" ht="12" customHeight="1" x14ac:dyDescent="0.45">
      <c r="A429" s="77" t="s">
        <v>52</v>
      </c>
      <c r="B429" s="94">
        <v>0</v>
      </c>
      <c r="C429" s="94">
        <v>0</v>
      </c>
      <c r="D429" s="94">
        <v>0</v>
      </c>
      <c r="E429" s="94">
        <v>0</v>
      </c>
      <c r="F429" s="94">
        <v>0</v>
      </c>
      <c r="G429" s="94">
        <v>0</v>
      </c>
      <c r="H429" s="94">
        <v>0</v>
      </c>
      <c r="I429" s="94">
        <v>0</v>
      </c>
      <c r="J429" s="94">
        <v>0</v>
      </c>
      <c r="K429" s="94">
        <v>0</v>
      </c>
      <c r="L429" s="94">
        <v>0</v>
      </c>
      <c r="M429" s="94">
        <v>0</v>
      </c>
      <c r="N429" s="94">
        <v>0</v>
      </c>
      <c r="O429" s="94">
        <v>0</v>
      </c>
      <c r="P429" s="94">
        <v>0</v>
      </c>
      <c r="Q429" s="94">
        <v>0</v>
      </c>
      <c r="R429" s="94">
        <v>0</v>
      </c>
      <c r="S429" s="94">
        <v>0</v>
      </c>
      <c r="T429" s="94">
        <v>0</v>
      </c>
      <c r="U429" s="94">
        <v>0</v>
      </c>
      <c r="V429" s="94">
        <v>0</v>
      </c>
      <c r="W429" s="94">
        <v>0</v>
      </c>
      <c r="X429" s="94">
        <v>0</v>
      </c>
      <c r="Y429" s="94">
        <v>0</v>
      </c>
      <c r="Z429" s="94">
        <v>0</v>
      </c>
      <c r="AA429" s="94">
        <v>0</v>
      </c>
      <c r="AB429" s="94">
        <v>0</v>
      </c>
      <c r="AC429" s="94">
        <v>0</v>
      </c>
      <c r="AD429" s="94">
        <v>0</v>
      </c>
      <c r="AE429" s="94">
        <v>0</v>
      </c>
      <c r="AF429" s="94">
        <v>0</v>
      </c>
      <c r="AG429" s="94">
        <v>0</v>
      </c>
      <c r="AH429" s="94">
        <v>0</v>
      </c>
      <c r="AI429" s="94">
        <v>0</v>
      </c>
      <c r="AJ429" s="94">
        <v>0</v>
      </c>
      <c r="AK429" s="94">
        <v>0</v>
      </c>
      <c r="AL429" s="94">
        <v>0</v>
      </c>
      <c r="AM429" s="94">
        <v>0</v>
      </c>
      <c r="AN429" s="94">
        <v>0</v>
      </c>
      <c r="AO429" s="94">
        <v>0</v>
      </c>
      <c r="AP429" s="94">
        <v>0</v>
      </c>
      <c r="AQ429" s="94">
        <v>0</v>
      </c>
      <c r="AR429" s="94">
        <v>0</v>
      </c>
      <c r="AS429" s="94">
        <v>0</v>
      </c>
      <c r="AT429" s="94">
        <v>0</v>
      </c>
      <c r="AU429" s="94">
        <v>0</v>
      </c>
      <c r="AV429" s="94">
        <v>0</v>
      </c>
      <c r="AW429" s="94">
        <v>0</v>
      </c>
      <c r="AX429" s="94">
        <v>0</v>
      </c>
      <c r="AY429" s="94">
        <v>0</v>
      </c>
      <c r="AZ429" s="94">
        <v>0</v>
      </c>
    </row>
    <row r="430" spans="1:52" ht="12" customHeight="1" x14ac:dyDescent="0.45">
      <c r="A430" s="79" t="s">
        <v>53</v>
      </c>
      <c r="B430" s="95">
        <v>0</v>
      </c>
      <c r="C430" s="95">
        <v>0</v>
      </c>
      <c r="D430" s="95">
        <v>0</v>
      </c>
      <c r="E430" s="95">
        <v>0</v>
      </c>
      <c r="F430" s="95">
        <v>0</v>
      </c>
      <c r="G430" s="95">
        <v>0</v>
      </c>
      <c r="H430" s="95">
        <v>0</v>
      </c>
      <c r="I430" s="95">
        <v>0</v>
      </c>
      <c r="J430" s="95">
        <v>0</v>
      </c>
      <c r="K430" s="95">
        <v>0</v>
      </c>
      <c r="L430" s="95">
        <v>0</v>
      </c>
      <c r="M430" s="95">
        <v>0</v>
      </c>
      <c r="N430" s="95">
        <v>0</v>
      </c>
      <c r="O430" s="95">
        <v>0</v>
      </c>
      <c r="P430" s="95">
        <v>0</v>
      </c>
      <c r="Q430" s="95">
        <v>0</v>
      </c>
      <c r="R430" s="95">
        <v>0</v>
      </c>
      <c r="S430" s="95">
        <v>0</v>
      </c>
      <c r="T430" s="95">
        <v>0</v>
      </c>
      <c r="U430" s="95">
        <v>0</v>
      </c>
      <c r="V430" s="95">
        <v>0</v>
      </c>
      <c r="W430" s="95">
        <v>0</v>
      </c>
      <c r="X430" s="95">
        <v>0</v>
      </c>
      <c r="Y430" s="95">
        <v>0</v>
      </c>
      <c r="Z430" s="95">
        <v>0</v>
      </c>
      <c r="AA430" s="95">
        <v>0</v>
      </c>
      <c r="AB430" s="95">
        <v>0</v>
      </c>
      <c r="AC430" s="95">
        <v>0</v>
      </c>
      <c r="AD430" s="95">
        <v>0</v>
      </c>
      <c r="AE430" s="95">
        <v>0</v>
      </c>
      <c r="AF430" s="95">
        <v>0</v>
      </c>
      <c r="AG430" s="95">
        <v>0</v>
      </c>
      <c r="AH430" s="95">
        <v>0</v>
      </c>
      <c r="AI430" s="95">
        <v>0</v>
      </c>
      <c r="AJ430" s="95">
        <v>0</v>
      </c>
      <c r="AK430" s="95">
        <v>0</v>
      </c>
      <c r="AL430" s="95">
        <v>0</v>
      </c>
      <c r="AM430" s="95">
        <v>0</v>
      </c>
      <c r="AN430" s="95">
        <v>0</v>
      </c>
      <c r="AO430" s="95">
        <v>0</v>
      </c>
      <c r="AP430" s="95">
        <v>0</v>
      </c>
      <c r="AQ430" s="95">
        <v>0</v>
      </c>
      <c r="AR430" s="95">
        <v>0</v>
      </c>
      <c r="AS430" s="95">
        <v>0</v>
      </c>
      <c r="AT430" s="95">
        <v>0</v>
      </c>
      <c r="AU430" s="95">
        <v>0</v>
      </c>
      <c r="AV430" s="95">
        <v>0</v>
      </c>
      <c r="AW430" s="95">
        <v>0</v>
      </c>
      <c r="AX430" s="95">
        <v>0</v>
      </c>
      <c r="AY430" s="95">
        <v>0</v>
      </c>
      <c r="AZ430" s="95">
        <v>0</v>
      </c>
    </row>
    <row r="431" spans="1:52" ht="12" customHeight="1" x14ac:dyDescent="0.45">
      <c r="A431" s="96" t="s">
        <v>194</v>
      </c>
      <c r="B431" s="97">
        <v>0.11758485583371597</v>
      </c>
      <c r="C431" s="97">
        <v>0.11196844690021808</v>
      </c>
      <c r="D431" s="97">
        <v>0.11222297543897446</v>
      </c>
      <c r="E431" s="97">
        <v>0.11212458599592928</v>
      </c>
      <c r="F431" s="97">
        <v>0.12193432597718881</v>
      </c>
      <c r="G431" s="97">
        <v>0.12563441397227634</v>
      </c>
      <c r="H431" s="97">
        <v>0.13015170791503802</v>
      </c>
      <c r="I431" s="97">
        <v>0.1283487977069655</v>
      </c>
      <c r="J431" s="97">
        <v>0.13314484141780522</v>
      </c>
      <c r="K431" s="97">
        <v>0.11136195620013864</v>
      </c>
      <c r="L431" s="97">
        <v>0.1268687413052843</v>
      </c>
      <c r="M431" s="97">
        <v>0.12876041450135897</v>
      </c>
      <c r="N431" s="97">
        <v>0.12409092621169014</v>
      </c>
      <c r="O431" s="97">
        <v>0.11539338653154516</v>
      </c>
      <c r="P431" s="97">
        <v>0.12533927422505806</v>
      </c>
      <c r="Q431" s="97">
        <v>0.12596120318237758</v>
      </c>
      <c r="R431" s="97">
        <v>0.12504492951952728</v>
      </c>
      <c r="S431" s="97">
        <v>0.12897006450194934</v>
      </c>
      <c r="T431" s="97">
        <v>0.12856042288069194</v>
      </c>
      <c r="U431" s="97">
        <v>0.12801719089729904</v>
      </c>
      <c r="V431" s="97">
        <v>0.12715532391361839</v>
      </c>
      <c r="W431" s="97">
        <v>0.1264374366327419</v>
      </c>
      <c r="X431" s="97">
        <v>0.12501584705857061</v>
      </c>
      <c r="Y431" s="97">
        <v>0.12245399668732834</v>
      </c>
      <c r="Z431" s="97">
        <v>0.12043193564361492</v>
      </c>
      <c r="AA431" s="97">
        <v>0.12030733386925685</v>
      </c>
      <c r="AB431" s="97">
        <v>0.11901475113102444</v>
      </c>
      <c r="AC431" s="97">
        <v>0.11726516146083443</v>
      </c>
      <c r="AD431" s="97">
        <v>0.11349418847759875</v>
      </c>
      <c r="AE431" s="97">
        <v>0.10582787719508893</v>
      </c>
      <c r="AF431" s="97">
        <v>0.10441118761690876</v>
      </c>
      <c r="AG431" s="97">
        <v>0.10456111857034484</v>
      </c>
      <c r="AH431" s="97">
        <v>0.10113015610995628</v>
      </c>
      <c r="AI431" s="97">
        <v>0.10043045919393881</v>
      </c>
      <c r="AJ431" s="97">
        <v>9.7928865508471741E-2</v>
      </c>
      <c r="AK431" s="97">
        <v>9.4692117514072138E-2</v>
      </c>
      <c r="AL431" s="97">
        <v>9.4089163157942537E-2</v>
      </c>
      <c r="AM431" s="97">
        <v>9.1493796217625045E-2</v>
      </c>
      <c r="AN431" s="97">
        <v>8.8881942164689351E-2</v>
      </c>
      <c r="AO431" s="97">
        <v>8.604441557598716E-2</v>
      </c>
      <c r="AP431" s="97">
        <v>8.3254808733050689E-2</v>
      </c>
      <c r="AQ431" s="97">
        <v>8.1039390792416358E-2</v>
      </c>
      <c r="AR431" s="97">
        <v>8.0138855713395504E-2</v>
      </c>
      <c r="AS431" s="97">
        <v>7.8376447706850969E-2</v>
      </c>
      <c r="AT431" s="97">
        <v>7.5973888680772192E-2</v>
      </c>
      <c r="AU431" s="97">
        <v>7.4606463196491155E-2</v>
      </c>
      <c r="AV431" s="97">
        <v>7.1005673732750935E-2</v>
      </c>
      <c r="AW431" s="97">
        <v>7.0021681066818192E-2</v>
      </c>
      <c r="AX431" s="97">
        <v>6.5445720428798801E-2</v>
      </c>
      <c r="AY431" s="97">
        <v>4.6202766222350138E-2</v>
      </c>
      <c r="AZ431" s="97">
        <v>4.1169850455643864E-2</v>
      </c>
    </row>
    <row r="432" spans="1:52" ht="12" customHeight="1" x14ac:dyDescent="0.45">
      <c r="A432" s="96" t="s">
        <v>185</v>
      </c>
      <c r="B432" s="97">
        <v>0.6811885917978957</v>
      </c>
      <c r="C432" s="97">
        <v>0.68042672602355769</v>
      </c>
      <c r="D432" s="97">
        <v>0.68784667568172642</v>
      </c>
      <c r="E432" s="97">
        <v>0.72081879479323041</v>
      </c>
      <c r="F432" s="97">
        <v>0.70520762828871142</v>
      </c>
      <c r="G432" s="97">
        <v>0.70147045661182017</v>
      </c>
      <c r="H432" s="97">
        <v>0.69730166310499486</v>
      </c>
      <c r="I432" s="97">
        <v>0.70093832912904686</v>
      </c>
      <c r="J432" s="97">
        <v>0.6940024427712127</v>
      </c>
      <c r="K432" s="97">
        <v>0.72817470974309595</v>
      </c>
      <c r="L432" s="97">
        <v>0.70349432636663978</v>
      </c>
      <c r="M432" s="97">
        <v>0.69745244407219764</v>
      </c>
      <c r="N432" s="97">
        <v>0.71128309300275261</v>
      </c>
      <c r="O432" s="97">
        <v>0.71569491672649344</v>
      </c>
      <c r="P432" s="97">
        <v>0.70476185671622071</v>
      </c>
      <c r="Q432" s="97">
        <v>0.69954994046202923</v>
      </c>
      <c r="R432" s="97">
        <v>0.70025606750078506</v>
      </c>
      <c r="S432" s="97">
        <v>0.6958394395343408</v>
      </c>
      <c r="T432" s="97">
        <v>0.69496540560908415</v>
      </c>
      <c r="U432" s="97">
        <v>0.69462570180973249</v>
      </c>
      <c r="V432" s="97">
        <v>0.69541583063996837</v>
      </c>
      <c r="W432" s="97">
        <v>0.69643706264357508</v>
      </c>
      <c r="X432" s="97">
        <v>0.69766659894856442</v>
      </c>
      <c r="Y432" s="97">
        <v>0.70106715087110283</v>
      </c>
      <c r="Z432" s="97">
        <v>0.7035080007001947</v>
      </c>
      <c r="AA432" s="97">
        <v>0.70375768887621992</v>
      </c>
      <c r="AB432" s="97">
        <v>0.70579164071341205</v>
      </c>
      <c r="AC432" s="97">
        <v>0.70869578278010104</v>
      </c>
      <c r="AD432" s="97">
        <v>0.71259507306359238</v>
      </c>
      <c r="AE432" s="97">
        <v>0.72220519530735172</v>
      </c>
      <c r="AF432" s="97">
        <v>0.72442155673646424</v>
      </c>
      <c r="AG432" s="97">
        <v>0.72492725456200968</v>
      </c>
      <c r="AH432" s="97">
        <v>0.72853556829444954</v>
      </c>
      <c r="AI432" s="97">
        <v>0.73051564363085109</v>
      </c>
      <c r="AJ432" s="97">
        <v>0.73445870162800597</v>
      </c>
      <c r="AK432" s="97">
        <v>0.73965960194038338</v>
      </c>
      <c r="AL432" s="97">
        <v>0.74038447759265069</v>
      </c>
      <c r="AM432" s="97">
        <v>0.74314339674279017</v>
      </c>
      <c r="AN432" s="97">
        <v>0.74662806360312173</v>
      </c>
      <c r="AO432" s="97">
        <v>0.75069457592543976</v>
      </c>
      <c r="AP432" s="97">
        <v>0.75480378027067896</v>
      </c>
      <c r="AQ432" s="97">
        <v>0.75844594346364158</v>
      </c>
      <c r="AR432" s="97">
        <v>0.76091629289946272</v>
      </c>
      <c r="AS432" s="97">
        <v>0.76551342375570042</v>
      </c>
      <c r="AT432" s="97">
        <v>0.76954793581678704</v>
      </c>
      <c r="AU432" s="97">
        <v>0.77204800101949667</v>
      </c>
      <c r="AV432" s="97">
        <v>0.77769668757888633</v>
      </c>
      <c r="AW432" s="97">
        <v>0.78155950269901642</v>
      </c>
      <c r="AX432" s="97">
        <v>0.78768978996179917</v>
      </c>
      <c r="AY432" s="97">
        <v>0.81198232972452644</v>
      </c>
      <c r="AZ432" s="97">
        <v>0.81930737511321128</v>
      </c>
    </row>
    <row r="433" spans="1:52" ht="12" customHeight="1" x14ac:dyDescent="0.45">
      <c r="A433" s="96" t="s">
        <v>188</v>
      </c>
      <c r="B433" s="97">
        <v>0.14183528147285487</v>
      </c>
      <c r="C433" s="97">
        <v>0.14116080354247043</v>
      </c>
      <c r="D433" s="97">
        <v>0.14104928687513807</v>
      </c>
      <c r="E433" s="97">
        <v>0.14722891683043507</v>
      </c>
      <c r="F433" s="97">
        <v>0.14945976513718015</v>
      </c>
      <c r="G433" s="97">
        <v>0.14847633098296098</v>
      </c>
      <c r="H433" s="97">
        <v>0.14864683266522227</v>
      </c>
      <c r="I433" s="97">
        <v>0.1474100540733056</v>
      </c>
      <c r="J433" s="97">
        <v>0.14904749954202276</v>
      </c>
      <c r="K433" s="97">
        <v>0.13976167343385074</v>
      </c>
      <c r="L433" s="97">
        <v>0.14698961876788982</v>
      </c>
      <c r="M433" s="97">
        <v>0.14934492577353584</v>
      </c>
      <c r="N433" s="97">
        <v>0.14018135911396987</v>
      </c>
      <c r="O433" s="97">
        <v>0.14012969991160268</v>
      </c>
      <c r="P433" s="97">
        <v>0.14601320708433616</v>
      </c>
      <c r="Q433" s="97">
        <v>0.1495378498241379</v>
      </c>
      <c r="R433" s="97">
        <v>0.14958657145327081</v>
      </c>
      <c r="S433" s="97">
        <v>0.15000180410654293</v>
      </c>
      <c r="T433" s="97">
        <v>0.15091776205215965</v>
      </c>
      <c r="U433" s="97">
        <v>0.15156425283110275</v>
      </c>
      <c r="V433" s="97">
        <v>0.15169490878871345</v>
      </c>
      <c r="W433" s="97">
        <v>0.15154034422999924</v>
      </c>
      <c r="X433" s="97">
        <v>0.15164430912348267</v>
      </c>
      <c r="Y433" s="97">
        <v>0.15099894892623245</v>
      </c>
      <c r="Z433" s="97">
        <v>0.1506937727507883</v>
      </c>
      <c r="AA433" s="97">
        <v>0.15086180209383471</v>
      </c>
      <c r="AB433" s="97">
        <v>0.1504647741240322</v>
      </c>
      <c r="AC433" s="97">
        <v>0.15010127524359804</v>
      </c>
      <c r="AD433" s="97">
        <v>0.15005074750619601</v>
      </c>
      <c r="AE433" s="97">
        <v>0.1487803465768979</v>
      </c>
      <c r="AF433" s="97">
        <v>0.14828707078223841</v>
      </c>
      <c r="AG433" s="97">
        <v>0.14817277857375141</v>
      </c>
      <c r="AH433" s="97">
        <v>0.14819284546364955</v>
      </c>
      <c r="AI433" s="97">
        <v>0.14769058696672765</v>
      </c>
      <c r="AJ433" s="97">
        <v>0.14673478762418951</v>
      </c>
      <c r="AK433" s="97">
        <v>0.14548259972454611</v>
      </c>
      <c r="AL433" s="97">
        <v>0.14540020902062978</v>
      </c>
      <c r="AM433" s="97">
        <v>0.14520508440785354</v>
      </c>
      <c r="AN433" s="97">
        <v>0.14452165633844793</v>
      </c>
      <c r="AO433" s="97">
        <v>0.14361453876370694</v>
      </c>
      <c r="AP433" s="97">
        <v>0.1426149702534876</v>
      </c>
      <c r="AQ433" s="97">
        <v>0.14152819549234899</v>
      </c>
      <c r="AR433" s="97">
        <v>0.14024825455021242</v>
      </c>
      <c r="AS433" s="97">
        <v>0.1379249241179315</v>
      </c>
      <c r="AT433" s="97">
        <v>0.13650371065537287</v>
      </c>
      <c r="AU433" s="97">
        <v>0.13561112820078608</v>
      </c>
      <c r="AV433" s="97">
        <v>0.13369700474099375</v>
      </c>
      <c r="AW433" s="97">
        <v>0.13110322206815875</v>
      </c>
      <c r="AX433" s="97">
        <v>0.1295033002565471</v>
      </c>
      <c r="AY433" s="97">
        <v>0.12431646302229707</v>
      </c>
      <c r="AZ433" s="97">
        <v>0.1220152708614488</v>
      </c>
    </row>
    <row r="434" spans="1:52" ht="12" customHeight="1" x14ac:dyDescent="0.45">
      <c r="A434" s="110" t="s">
        <v>192</v>
      </c>
      <c r="B434" s="114">
        <v>0</v>
      </c>
      <c r="C434" s="114">
        <v>0</v>
      </c>
      <c r="D434" s="114">
        <v>0</v>
      </c>
      <c r="E434" s="114">
        <v>0</v>
      </c>
      <c r="F434" s="114">
        <v>0</v>
      </c>
      <c r="G434" s="114">
        <v>0</v>
      </c>
      <c r="H434" s="114">
        <v>0</v>
      </c>
      <c r="I434" s="114">
        <v>0</v>
      </c>
      <c r="J434" s="114">
        <v>0</v>
      </c>
      <c r="K434" s="114">
        <v>0</v>
      </c>
      <c r="L434" s="114">
        <v>0</v>
      </c>
      <c r="M434" s="114">
        <v>0</v>
      </c>
      <c r="N434" s="114">
        <v>0</v>
      </c>
      <c r="O434" s="114">
        <v>0</v>
      </c>
      <c r="P434" s="114">
        <v>0</v>
      </c>
      <c r="Q434" s="114">
        <v>0</v>
      </c>
      <c r="R434" s="114">
        <v>0</v>
      </c>
      <c r="S434" s="114">
        <v>0</v>
      </c>
      <c r="T434" s="114">
        <v>0</v>
      </c>
      <c r="U434" s="114">
        <v>0</v>
      </c>
      <c r="V434" s="114">
        <v>0</v>
      </c>
      <c r="W434" s="114">
        <v>0</v>
      </c>
      <c r="X434" s="114">
        <v>0</v>
      </c>
      <c r="Y434" s="114">
        <v>0</v>
      </c>
      <c r="Z434" s="114">
        <v>0</v>
      </c>
      <c r="AA434" s="114">
        <v>0</v>
      </c>
      <c r="AB434" s="114">
        <v>0</v>
      </c>
      <c r="AC434" s="114">
        <v>0</v>
      </c>
      <c r="AD434" s="114">
        <v>0</v>
      </c>
      <c r="AE434" s="114">
        <v>0</v>
      </c>
      <c r="AF434" s="114">
        <v>0</v>
      </c>
      <c r="AG434" s="114">
        <v>0</v>
      </c>
      <c r="AH434" s="114">
        <v>0</v>
      </c>
      <c r="AI434" s="114">
        <v>0</v>
      </c>
      <c r="AJ434" s="114">
        <v>0</v>
      </c>
      <c r="AK434" s="114">
        <v>0</v>
      </c>
      <c r="AL434" s="114">
        <v>0</v>
      </c>
      <c r="AM434" s="114">
        <v>0</v>
      </c>
      <c r="AN434" s="114">
        <v>0</v>
      </c>
      <c r="AO434" s="114">
        <v>0</v>
      </c>
      <c r="AP434" s="114">
        <v>0</v>
      </c>
      <c r="AQ434" s="114">
        <v>0</v>
      </c>
      <c r="AR434" s="114">
        <v>0</v>
      </c>
      <c r="AS434" s="114">
        <v>0</v>
      </c>
      <c r="AT434" s="114">
        <v>0</v>
      </c>
      <c r="AU434" s="114">
        <v>0</v>
      </c>
      <c r="AV434" s="114">
        <v>0</v>
      </c>
      <c r="AW434" s="114">
        <v>0</v>
      </c>
      <c r="AX434" s="114">
        <v>0</v>
      </c>
      <c r="AY434" s="114">
        <v>0</v>
      </c>
      <c r="AZ434" s="114">
        <v>0</v>
      </c>
    </row>
    <row r="435" spans="1:52" ht="12" customHeight="1" x14ac:dyDescent="0.45">
      <c r="A435" s="112" t="s">
        <v>42</v>
      </c>
      <c r="B435" s="115">
        <v>4.0180796795358908E-2</v>
      </c>
      <c r="C435" s="115">
        <v>4.7454285047647447E-2</v>
      </c>
      <c r="D435" s="115">
        <v>3.9538374717962801E-2</v>
      </c>
      <c r="E435" s="115">
        <v>5.3518853222041364E-5</v>
      </c>
      <c r="F435" s="115">
        <v>6.0390743633959826E-5</v>
      </c>
      <c r="G435" s="115">
        <v>5.8530897934398152E-5</v>
      </c>
      <c r="H435" s="115">
        <v>6.2834071724040812E-5</v>
      </c>
      <c r="I435" s="115">
        <v>6.1539013092024923E-5</v>
      </c>
      <c r="J435" s="115">
        <v>9.3972059820443887E-5</v>
      </c>
      <c r="K435" s="115">
        <v>7.1730451118556823E-5</v>
      </c>
      <c r="L435" s="115">
        <v>8.9317509245161934E-5</v>
      </c>
      <c r="M435" s="115">
        <v>9.5265642700439503E-5</v>
      </c>
      <c r="N435" s="115">
        <v>1.3168924910657949E-3</v>
      </c>
      <c r="O435" s="115">
        <v>5.1160300766697579E-3</v>
      </c>
      <c r="P435" s="115">
        <v>1.1119265112845752E-4</v>
      </c>
      <c r="Q435" s="115">
        <v>1.3292059225587953E-4</v>
      </c>
      <c r="R435" s="115">
        <v>1.5098444779084675E-4</v>
      </c>
      <c r="S435" s="115">
        <v>1.5406594997274077E-4</v>
      </c>
      <c r="T435" s="115">
        <v>1.5868184470814074E-4</v>
      </c>
      <c r="U435" s="115">
        <v>1.6417651899999655E-4</v>
      </c>
      <c r="V435" s="115">
        <v>1.6710849512631331E-4</v>
      </c>
      <c r="W435" s="115">
        <v>1.697252809083965E-4</v>
      </c>
      <c r="X435" s="115">
        <v>1.7640798208367557E-4</v>
      </c>
      <c r="Y435" s="115">
        <v>1.8403820588019901E-4</v>
      </c>
      <c r="Z435" s="115">
        <v>1.8882873632750796E-4</v>
      </c>
      <c r="AA435" s="115">
        <v>1.932390762254871E-4</v>
      </c>
      <c r="AB435" s="115">
        <v>1.9655440943967586E-4</v>
      </c>
      <c r="AC435" s="115">
        <v>2.0178658615745533E-4</v>
      </c>
      <c r="AD435" s="115">
        <v>2.048445532083209E-4</v>
      </c>
      <c r="AE435" s="115">
        <v>2.1119930472592057E-4</v>
      </c>
      <c r="AF435" s="115">
        <v>2.1395116647369815E-4</v>
      </c>
      <c r="AG435" s="115">
        <v>2.1677492096854284E-4</v>
      </c>
      <c r="AH435" s="115">
        <v>2.2077034249999531E-4</v>
      </c>
      <c r="AI435" s="115">
        <v>2.2328798741065966E-4</v>
      </c>
      <c r="AJ435" s="115">
        <v>2.2153207078498151E-4</v>
      </c>
      <c r="AK435" s="115">
        <v>2.1941459834498296E-4</v>
      </c>
      <c r="AL435" s="115">
        <v>2.1541850720681259E-4</v>
      </c>
      <c r="AM435" s="115">
        <v>2.0395539867667871E-4</v>
      </c>
      <c r="AN435" s="115">
        <v>1.9143250518282833E-4</v>
      </c>
      <c r="AO435" s="115">
        <v>1.8216608089879826E-4</v>
      </c>
      <c r="AP435" s="115">
        <v>1.6964404975728821E-4</v>
      </c>
      <c r="AQ435" s="115">
        <v>1.6378437257503326E-4</v>
      </c>
      <c r="AR435" s="115">
        <v>1.5580673060661262E-4</v>
      </c>
      <c r="AS435" s="115">
        <v>1.507488670267109E-4</v>
      </c>
      <c r="AT435" s="115">
        <v>1.3607926897458913E-4</v>
      </c>
      <c r="AU435" s="115">
        <v>1.3690781275988736E-4</v>
      </c>
      <c r="AV435" s="115">
        <v>1.3079726407504865E-4</v>
      </c>
      <c r="AW435" s="115">
        <v>1.1650476509985296E-4</v>
      </c>
      <c r="AX435" s="115">
        <v>1.1589884120304707E-4</v>
      </c>
      <c r="AY435" s="115">
        <v>1.060520302531418E-4</v>
      </c>
      <c r="AZ435" s="115">
        <v>9.614942860176476E-5</v>
      </c>
    </row>
    <row r="436" spans="1:52" ht="12" customHeight="1" x14ac:dyDescent="0.45">
      <c r="A436" s="220" t="s">
        <v>174</v>
      </c>
      <c r="B436" s="221">
        <v>1</v>
      </c>
      <c r="C436" s="221">
        <v>1</v>
      </c>
      <c r="D436" s="221">
        <v>1</v>
      </c>
      <c r="E436" s="221">
        <v>1</v>
      </c>
      <c r="F436" s="221">
        <v>1</v>
      </c>
      <c r="G436" s="221">
        <v>1</v>
      </c>
      <c r="H436" s="221">
        <v>1</v>
      </c>
      <c r="I436" s="221">
        <v>1</v>
      </c>
      <c r="J436" s="221">
        <v>1</v>
      </c>
      <c r="K436" s="221">
        <v>1</v>
      </c>
      <c r="L436" s="221">
        <v>1</v>
      </c>
      <c r="M436" s="221">
        <v>1</v>
      </c>
      <c r="N436" s="221">
        <v>1</v>
      </c>
      <c r="O436" s="221">
        <v>1</v>
      </c>
      <c r="P436" s="221">
        <v>1</v>
      </c>
      <c r="Q436" s="221">
        <v>1</v>
      </c>
      <c r="R436" s="221">
        <v>1</v>
      </c>
      <c r="S436" s="221">
        <v>1</v>
      </c>
      <c r="T436" s="221">
        <v>1</v>
      </c>
      <c r="U436" s="221">
        <v>1</v>
      </c>
      <c r="V436" s="221">
        <v>1</v>
      </c>
      <c r="W436" s="221">
        <v>1</v>
      </c>
      <c r="X436" s="221">
        <v>1</v>
      </c>
      <c r="Y436" s="221">
        <v>1</v>
      </c>
      <c r="Z436" s="221">
        <v>1</v>
      </c>
      <c r="AA436" s="221">
        <v>1</v>
      </c>
      <c r="AB436" s="221">
        <v>1</v>
      </c>
      <c r="AC436" s="221">
        <v>1</v>
      </c>
      <c r="AD436" s="221">
        <v>1</v>
      </c>
      <c r="AE436" s="221">
        <v>1</v>
      </c>
      <c r="AF436" s="221">
        <v>1</v>
      </c>
      <c r="AG436" s="221">
        <v>1</v>
      </c>
      <c r="AH436" s="221">
        <v>1</v>
      </c>
      <c r="AI436" s="221">
        <v>1</v>
      </c>
      <c r="AJ436" s="221">
        <v>1</v>
      </c>
      <c r="AK436" s="221">
        <v>1</v>
      </c>
      <c r="AL436" s="221">
        <v>1</v>
      </c>
      <c r="AM436" s="221">
        <v>1</v>
      </c>
      <c r="AN436" s="221">
        <v>1</v>
      </c>
      <c r="AO436" s="221">
        <v>1</v>
      </c>
      <c r="AP436" s="221">
        <v>1</v>
      </c>
      <c r="AQ436" s="221">
        <v>1</v>
      </c>
      <c r="AR436" s="221">
        <v>1</v>
      </c>
      <c r="AS436" s="221">
        <v>1</v>
      </c>
      <c r="AT436" s="221">
        <v>1</v>
      </c>
      <c r="AU436" s="221">
        <v>1</v>
      </c>
      <c r="AV436" s="221">
        <v>1</v>
      </c>
      <c r="AW436" s="221">
        <v>1</v>
      </c>
      <c r="AX436" s="221">
        <v>1</v>
      </c>
      <c r="AY436" s="221">
        <v>1</v>
      </c>
      <c r="AZ436" s="221">
        <v>1</v>
      </c>
    </row>
    <row r="437" spans="1:52" ht="12" customHeight="1" x14ac:dyDescent="0.45">
      <c r="A437" s="69" t="s">
        <v>47</v>
      </c>
      <c r="B437" s="93">
        <v>0</v>
      </c>
      <c r="C437" s="93">
        <v>0</v>
      </c>
      <c r="D437" s="93">
        <v>0</v>
      </c>
      <c r="E437" s="93">
        <v>0</v>
      </c>
      <c r="F437" s="93">
        <v>0</v>
      </c>
      <c r="G437" s="93">
        <v>0</v>
      </c>
      <c r="H437" s="93">
        <v>0</v>
      </c>
      <c r="I437" s="93">
        <v>0</v>
      </c>
      <c r="J437" s="93">
        <v>0</v>
      </c>
      <c r="K437" s="93">
        <v>0</v>
      </c>
      <c r="L437" s="93">
        <v>0</v>
      </c>
      <c r="M437" s="93">
        <v>0</v>
      </c>
      <c r="N437" s="93">
        <v>0</v>
      </c>
      <c r="O437" s="93">
        <v>0</v>
      </c>
      <c r="P437" s="93">
        <v>0</v>
      </c>
      <c r="Q437" s="93">
        <v>0</v>
      </c>
      <c r="R437" s="93">
        <v>0</v>
      </c>
      <c r="S437" s="93">
        <v>0</v>
      </c>
      <c r="T437" s="93">
        <v>0</v>
      </c>
      <c r="U437" s="93">
        <v>0</v>
      </c>
      <c r="V437" s="93">
        <v>0</v>
      </c>
      <c r="W437" s="93">
        <v>0</v>
      </c>
      <c r="X437" s="93">
        <v>0</v>
      </c>
      <c r="Y437" s="93">
        <v>0</v>
      </c>
      <c r="Z437" s="93">
        <v>0</v>
      </c>
      <c r="AA437" s="93">
        <v>0</v>
      </c>
      <c r="AB437" s="93">
        <v>0</v>
      </c>
      <c r="AC437" s="93">
        <v>0</v>
      </c>
      <c r="AD437" s="93">
        <v>0</v>
      </c>
      <c r="AE437" s="93">
        <v>0</v>
      </c>
      <c r="AF437" s="93">
        <v>0</v>
      </c>
      <c r="AG437" s="93">
        <v>0</v>
      </c>
      <c r="AH437" s="93">
        <v>0</v>
      </c>
      <c r="AI437" s="93">
        <v>0</v>
      </c>
      <c r="AJ437" s="93">
        <v>0</v>
      </c>
      <c r="AK437" s="93">
        <v>0</v>
      </c>
      <c r="AL437" s="93">
        <v>0</v>
      </c>
      <c r="AM437" s="93">
        <v>0</v>
      </c>
      <c r="AN437" s="93">
        <v>0</v>
      </c>
      <c r="AO437" s="93">
        <v>0</v>
      </c>
      <c r="AP437" s="93">
        <v>0</v>
      </c>
      <c r="AQ437" s="93">
        <v>0</v>
      </c>
      <c r="AR437" s="93">
        <v>0</v>
      </c>
      <c r="AS437" s="93">
        <v>0</v>
      </c>
      <c r="AT437" s="93">
        <v>0</v>
      </c>
      <c r="AU437" s="93">
        <v>0</v>
      </c>
      <c r="AV437" s="93">
        <v>0</v>
      </c>
      <c r="AW437" s="93">
        <v>0</v>
      </c>
      <c r="AX437" s="93">
        <v>0</v>
      </c>
      <c r="AY437" s="93">
        <v>0</v>
      </c>
      <c r="AZ437" s="93">
        <v>0</v>
      </c>
    </row>
    <row r="438" spans="1:52" ht="12" customHeight="1" x14ac:dyDescent="0.45">
      <c r="A438" s="77" t="s">
        <v>48</v>
      </c>
      <c r="B438" s="94">
        <v>3.0568818084550923E-2</v>
      </c>
      <c r="C438" s="94">
        <v>2.9602589132606202E-2</v>
      </c>
      <c r="D438" s="94">
        <v>3.0122722780854202E-2</v>
      </c>
      <c r="E438" s="94">
        <v>2.9587322103587967E-2</v>
      </c>
      <c r="F438" s="94">
        <v>3.5194349534557925E-2</v>
      </c>
      <c r="G438" s="94">
        <v>3.6613585398319527E-2</v>
      </c>
      <c r="H438" s="94">
        <v>3.6684817997375579E-2</v>
      </c>
      <c r="I438" s="94">
        <v>3.6845550175104373E-2</v>
      </c>
      <c r="J438" s="94">
        <v>3.9027410767724174E-2</v>
      </c>
      <c r="K438" s="94">
        <v>3.193046226402442E-2</v>
      </c>
      <c r="L438" s="94">
        <v>3.5590825508023241E-2</v>
      </c>
      <c r="M438" s="94">
        <v>3.9453402934591632E-2</v>
      </c>
      <c r="N438" s="94">
        <v>3.7388834159758765E-2</v>
      </c>
      <c r="O438" s="94">
        <v>3.7807990554966385E-2</v>
      </c>
      <c r="P438" s="94">
        <v>3.8017732224451345E-2</v>
      </c>
      <c r="Q438" s="94">
        <v>3.8128423234122286E-2</v>
      </c>
      <c r="R438" s="94">
        <v>3.8445769717986814E-2</v>
      </c>
      <c r="S438" s="94">
        <v>3.8721355259620699E-2</v>
      </c>
      <c r="T438" s="94">
        <v>3.8790534064548285E-2</v>
      </c>
      <c r="U438" s="94">
        <v>3.8843954161639514E-2</v>
      </c>
      <c r="V438" s="94">
        <v>3.8691320736652803E-2</v>
      </c>
      <c r="W438" s="94">
        <v>3.8126871881872769E-2</v>
      </c>
      <c r="X438" s="94">
        <v>3.7448782221435835E-2</v>
      </c>
      <c r="Y438" s="94">
        <v>3.6576256208805301E-2</v>
      </c>
      <c r="Z438" s="94">
        <v>3.6359340530023584E-2</v>
      </c>
      <c r="AA438" s="94">
        <v>3.5952937440299246E-2</v>
      </c>
      <c r="AB438" s="94">
        <v>3.5619477376777071E-2</v>
      </c>
      <c r="AC438" s="94">
        <v>3.5299558083206783E-2</v>
      </c>
      <c r="AD438" s="94">
        <v>3.4002006985762182E-2</v>
      </c>
      <c r="AE438" s="94">
        <v>3.2640589810167188E-2</v>
      </c>
      <c r="AF438" s="94">
        <v>3.2300187973434785E-2</v>
      </c>
      <c r="AG438" s="94">
        <v>3.171180556322941E-2</v>
      </c>
      <c r="AH438" s="94">
        <v>3.1214274344018057E-2</v>
      </c>
      <c r="AI438" s="94">
        <v>3.006000859493016E-2</v>
      </c>
      <c r="AJ438" s="94">
        <v>2.8884485781352175E-2</v>
      </c>
      <c r="AK438" s="94">
        <v>2.81409732877929E-2</v>
      </c>
      <c r="AL438" s="94">
        <v>2.7907396265147068E-2</v>
      </c>
      <c r="AM438" s="94">
        <v>2.7697307533532421E-2</v>
      </c>
      <c r="AN438" s="94">
        <v>2.74382056113321E-2</v>
      </c>
      <c r="AO438" s="94">
        <v>2.7150204424195711E-2</v>
      </c>
      <c r="AP438" s="94">
        <v>2.6731611011046829E-2</v>
      </c>
      <c r="AQ438" s="94">
        <v>2.5557957139068447E-2</v>
      </c>
      <c r="AR438" s="94">
        <v>2.438540307123533E-2</v>
      </c>
      <c r="AS438" s="94">
        <v>2.310860842204086E-2</v>
      </c>
      <c r="AT438" s="94">
        <v>2.2738534810303537E-2</v>
      </c>
      <c r="AU438" s="94">
        <v>2.2220640593771483E-2</v>
      </c>
      <c r="AV438" s="94">
        <v>2.1869053053944616E-2</v>
      </c>
      <c r="AW438" s="94">
        <v>2.1526283885502161E-2</v>
      </c>
      <c r="AX438" s="94">
        <v>2.0683971750529658E-2</v>
      </c>
      <c r="AY438" s="94">
        <v>1.9816496785785453E-2</v>
      </c>
      <c r="AZ438" s="94">
        <v>1.9529529558318059E-2</v>
      </c>
    </row>
    <row r="439" spans="1:52" ht="12" customHeight="1" x14ac:dyDescent="0.45">
      <c r="A439" s="77" t="s">
        <v>51</v>
      </c>
      <c r="B439" s="94">
        <v>0</v>
      </c>
      <c r="C439" s="94">
        <v>0</v>
      </c>
      <c r="D439" s="94">
        <v>0</v>
      </c>
      <c r="E439" s="94">
        <v>0</v>
      </c>
      <c r="F439" s="94">
        <v>0</v>
      </c>
      <c r="G439" s="94">
        <v>0</v>
      </c>
      <c r="H439" s="94">
        <v>0</v>
      </c>
      <c r="I439" s="94">
        <v>0</v>
      </c>
      <c r="J439" s="94">
        <v>0</v>
      </c>
      <c r="K439" s="94">
        <v>0</v>
      </c>
      <c r="L439" s="94">
        <v>0</v>
      </c>
      <c r="M439" s="94">
        <v>0</v>
      </c>
      <c r="N439" s="94">
        <v>0</v>
      </c>
      <c r="O439" s="94">
        <v>0</v>
      </c>
      <c r="P439" s="94">
        <v>0</v>
      </c>
      <c r="Q439" s="94">
        <v>0</v>
      </c>
      <c r="R439" s="94">
        <v>0</v>
      </c>
      <c r="S439" s="94">
        <v>0</v>
      </c>
      <c r="T439" s="94">
        <v>0</v>
      </c>
      <c r="U439" s="94">
        <v>0</v>
      </c>
      <c r="V439" s="94">
        <v>0</v>
      </c>
      <c r="W439" s="94">
        <v>0</v>
      </c>
      <c r="X439" s="94">
        <v>0</v>
      </c>
      <c r="Y439" s="94">
        <v>0</v>
      </c>
      <c r="Z439" s="94">
        <v>0</v>
      </c>
      <c r="AA439" s="94">
        <v>0</v>
      </c>
      <c r="AB439" s="94">
        <v>0</v>
      </c>
      <c r="AC439" s="94">
        <v>0</v>
      </c>
      <c r="AD439" s="94">
        <v>0</v>
      </c>
      <c r="AE439" s="94">
        <v>0</v>
      </c>
      <c r="AF439" s="94">
        <v>0</v>
      </c>
      <c r="AG439" s="94">
        <v>0</v>
      </c>
      <c r="AH439" s="94">
        <v>0</v>
      </c>
      <c r="AI439" s="94">
        <v>0</v>
      </c>
      <c r="AJ439" s="94">
        <v>0</v>
      </c>
      <c r="AK439" s="94">
        <v>0</v>
      </c>
      <c r="AL439" s="94">
        <v>0</v>
      </c>
      <c r="AM439" s="94">
        <v>0</v>
      </c>
      <c r="AN439" s="94">
        <v>0</v>
      </c>
      <c r="AO439" s="94">
        <v>0</v>
      </c>
      <c r="AP439" s="94">
        <v>0</v>
      </c>
      <c r="AQ439" s="94">
        <v>0</v>
      </c>
      <c r="AR439" s="94">
        <v>0</v>
      </c>
      <c r="AS439" s="94">
        <v>0</v>
      </c>
      <c r="AT439" s="94">
        <v>0</v>
      </c>
      <c r="AU439" s="94">
        <v>0</v>
      </c>
      <c r="AV439" s="94">
        <v>0</v>
      </c>
      <c r="AW439" s="94">
        <v>0</v>
      </c>
      <c r="AX439" s="94">
        <v>0</v>
      </c>
      <c r="AY439" s="94">
        <v>0</v>
      </c>
      <c r="AZ439" s="94">
        <v>0</v>
      </c>
    </row>
    <row r="440" spans="1:52" ht="12" customHeight="1" x14ac:dyDescent="0.45">
      <c r="A440" s="77" t="s">
        <v>52</v>
      </c>
      <c r="B440" s="94">
        <v>0</v>
      </c>
      <c r="C440" s="94">
        <v>0</v>
      </c>
      <c r="D440" s="94">
        <v>0</v>
      </c>
      <c r="E440" s="94">
        <v>0</v>
      </c>
      <c r="F440" s="94">
        <v>0</v>
      </c>
      <c r="G440" s="94">
        <v>0</v>
      </c>
      <c r="H440" s="94">
        <v>0</v>
      </c>
      <c r="I440" s="94">
        <v>0</v>
      </c>
      <c r="J440" s="94">
        <v>0</v>
      </c>
      <c r="K440" s="94">
        <v>0</v>
      </c>
      <c r="L440" s="94">
        <v>0</v>
      </c>
      <c r="M440" s="94">
        <v>0</v>
      </c>
      <c r="N440" s="94">
        <v>0</v>
      </c>
      <c r="O440" s="94">
        <v>0</v>
      </c>
      <c r="P440" s="94">
        <v>0</v>
      </c>
      <c r="Q440" s="94">
        <v>0</v>
      </c>
      <c r="R440" s="94">
        <v>0</v>
      </c>
      <c r="S440" s="94">
        <v>0</v>
      </c>
      <c r="T440" s="94">
        <v>0</v>
      </c>
      <c r="U440" s="94">
        <v>0</v>
      </c>
      <c r="V440" s="94">
        <v>0</v>
      </c>
      <c r="W440" s="94">
        <v>0</v>
      </c>
      <c r="X440" s="94">
        <v>0</v>
      </c>
      <c r="Y440" s="94">
        <v>0</v>
      </c>
      <c r="Z440" s="94">
        <v>0</v>
      </c>
      <c r="AA440" s="94">
        <v>0</v>
      </c>
      <c r="AB440" s="94">
        <v>0</v>
      </c>
      <c r="AC440" s="94">
        <v>0</v>
      </c>
      <c r="AD440" s="94">
        <v>0</v>
      </c>
      <c r="AE440" s="94">
        <v>0</v>
      </c>
      <c r="AF440" s="94">
        <v>0</v>
      </c>
      <c r="AG440" s="94">
        <v>0</v>
      </c>
      <c r="AH440" s="94">
        <v>0</v>
      </c>
      <c r="AI440" s="94">
        <v>0</v>
      </c>
      <c r="AJ440" s="94">
        <v>0</v>
      </c>
      <c r="AK440" s="94">
        <v>0</v>
      </c>
      <c r="AL440" s="94">
        <v>0</v>
      </c>
      <c r="AM440" s="94">
        <v>0</v>
      </c>
      <c r="AN440" s="94">
        <v>0</v>
      </c>
      <c r="AO440" s="94">
        <v>0</v>
      </c>
      <c r="AP440" s="94">
        <v>0</v>
      </c>
      <c r="AQ440" s="94">
        <v>0</v>
      </c>
      <c r="AR440" s="94">
        <v>0</v>
      </c>
      <c r="AS440" s="94">
        <v>0</v>
      </c>
      <c r="AT440" s="94">
        <v>0</v>
      </c>
      <c r="AU440" s="94">
        <v>0</v>
      </c>
      <c r="AV440" s="94">
        <v>0</v>
      </c>
      <c r="AW440" s="94">
        <v>0</v>
      </c>
      <c r="AX440" s="94">
        <v>0</v>
      </c>
      <c r="AY440" s="94">
        <v>0</v>
      </c>
      <c r="AZ440" s="94">
        <v>0</v>
      </c>
    </row>
    <row r="441" spans="1:52" ht="12" customHeight="1" x14ac:dyDescent="0.45">
      <c r="A441" s="79" t="s">
        <v>53</v>
      </c>
      <c r="B441" s="95">
        <v>0</v>
      </c>
      <c r="C441" s="95">
        <v>0</v>
      </c>
      <c r="D441" s="95">
        <v>0</v>
      </c>
      <c r="E441" s="95">
        <v>0</v>
      </c>
      <c r="F441" s="95">
        <v>0</v>
      </c>
      <c r="G441" s="95">
        <v>0</v>
      </c>
      <c r="H441" s="95">
        <v>0</v>
      </c>
      <c r="I441" s="95">
        <v>0</v>
      </c>
      <c r="J441" s="95">
        <v>0</v>
      </c>
      <c r="K441" s="95">
        <v>0</v>
      </c>
      <c r="L441" s="95">
        <v>0</v>
      </c>
      <c r="M441" s="95">
        <v>0</v>
      </c>
      <c r="N441" s="95">
        <v>0</v>
      </c>
      <c r="O441" s="95">
        <v>0</v>
      </c>
      <c r="P441" s="95">
        <v>0</v>
      </c>
      <c r="Q441" s="95">
        <v>0</v>
      </c>
      <c r="R441" s="95">
        <v>0</v>
      </c>
      <c r="S441" s="95">
        <v>0</v>
      </c>
      <c r="T441" s="95">
        <v>0</v>
      </c>
      <c r="U441" s="95">
        <v>0</v>
      </c>
      <c r="V441" s="95">
        <v>0</v>
      </c>
      <c r="W441" s="95">
        <v>0</v>
      </c>
      <c r="X441" s="95">
        <v>0</v>
      </c>
      <c r="Y441" s="95">
        <v>0</v>
      </c>
      <c r="Z441" s="95">
        <v>0</v>
      </c>
      <c r="AA441" s="95">
        <v>0</v>
      </c>
      <c r="AB441" s="95">
        <v>0</v>
      </c>
      <c r="AC441" s="95">
        <v>0</v>
      </c>
      <c r="AD441" s="95">
        <v>0</v>
      </c>
      <c r="AE441" s="95">
        <v>0</v>
      </c>
      <c r="AF441" s="95">
        <v>0</v>
      </c>
      <c r="AG441" s="95">
        <v>0</v>
      </c>
      <c r="AH441" s="95">
        <v>0</v>
      </c>
      <c r="AI441" s="95">
        <v>0</v>
      </c>
      <c r="AJ441" s="95">
        <v>0</v>
      </c>
      <c r="AK441" s="95">
        <v>0</v>
      </c>
      <c r="AL441" s="95">
        <v>0</v>
      </c>
      <c r="AM441" s="95">
        <v>0</v>
      </c>
      <c r="AN441" s="95">
        <v>0</v>
      </c>
      <c r="AO441" s="95">
        <v>0</v>
      </c>
      <c r="AP441" s="95">
        <v>0</v>
      </c>
      <c r="AQ441" s="95">
        <v>0</v>
      </c>
      <c r="AR441" s="95">
        <v>0</v>
      </c>
      <c r="AS441" s="95">
        <v>0</v>
      </c>
      <c r="AT441" s="95">
        <v>0</v>
      </c>
      <c r="AU441" s="95">
        <v>0</v>
      </c>
      <c r="AV441" s="95">
        <v>0</v>
      </c>
      <c r="AW441" s="95">
        <v>0</v>
      </c>
      <c r="AX441" s="95">
        <v>0</v>
      </c>
      <c r="AY441" s="95">
        <v>0</v>
      </c>
      <c r="AZ441" s="95">
        <v>0</v>
      </c>
    </row>
    <row r="442" spans="1:52" ht="12" customHeight="1" x14ac:dyDescent="0.45">
      <c r="A442" s="96" t="s">
        <v>194</v>
      </c>
      <c r="B442" s="97">
        <v>0.21910529552993452</v>
      </c>
      <c r="C442" s="97">
        <v>0.21903171646576644</v>
      </c>
      <c r="D442" s="97">
        <v>0.22087259516656083</v>
      </c>
      <c r="E442" s="97">
        <v>0.21436315935786351</v>
      </c>
      <c r="F442" s="97">
        <v>0.21746137998397169</v>
      </c>
      <c r="G442" s="97">
        <v>0.22363581079241215</v>
      </c>
      <c r="H442" s="97">
        <v>0.23899921708082189</v>
      </c>
      <c r="I442" s="97">
        <v>0.23633229829754801</v>
      </c>
      <c r="J442" s="97">
        <v>0.24909270200330003</v>
      </c>
      <c r="K442" s="97">
        <v>0.24114644511685721</v>
      </c>
      <c r="L442" s="97">
        <v>0.24943883052588375</v>
      </c>
      <c r="M442" s="97">
        <v>0.26150037440282026</v>
      </c>
      <c r="N442" s="97">
        <v>0.26394080304487794</v>
      </c>
      <c r="O442" s="97">
        <v>0.24202073239018651</v>
      </c>
      <c r="P442" s="97">
        <v>0.23804683173513638</v>
      </c>
      <c r="Q442" s="97">
        <v>0.24102452217472736</v>
      </c>
      <c r="R442" s="97">
        <v>0.24166891948483846</v>
      </c>
      <c r="S442" s="97">
        <v>0.24226106862561678</v>
      </c>
      <c r="T442" s="97">
        <v>0.24230959980360056</v>
      </c>
      <c r="U442" s="97">
        <v>0.24232656118832041</v>
      </c>
      <c r="V442" s="97">
        <v>0.24253867923693651</v>
      </c>
      <c r="W442" s="97">
        <v>0.24272250111341084</v>
      </c>
      <c r="X442" s="97">
        <v>0.24309400263063685</v>
      </c>
      <c r="Y442" s="97">
        <v>0.24377326032301719</v>
      </c>
      <c r="Z442" s="97">
        <v>0.24409868914094704</v>
      </c>
      <c r="AA442" s="97">
        <v>0.24447151962894983</v>
      </c>
      <c r="AB442" s="97">
        <v>0.24482007493266897</v>
      </c>
      <c r="AC442" s="97">
        <v>0.24518812632871376</v>
      </c>
      <c r="AD442" s="97">
        <v>0.24611555185420594</v>
      </c>
      <c r="AE442" s="97">
        <v>0.24704625454824575</v>
      </c>
      <c r="AF442" s="97">
        <v>0.24735165810919515</v>
      </c>
      <c r="AG442" s="97">
        <v>0.24762811180532571</v>
      </c>
      <c r="AH442" s="97">
        <v>0.24813005080756217</v>
      </c>
      <c r="AI442" s="97">
        <v>0.24910037956745154</v>
      </c>
      <c r="AJ442" s="97">
        <v>0.25017689030827966</v>
      </c>
      <c r="AK442" s="97">
        <v>0.25080133461122484</v>
      </c>
      <c r="AL442" s="97">
        <v>0.25095945966261074</v>
      </c>
      <c r="AM442" s="97">
        <v>0.2511976000844402</v>
      </c>
      <c r="AN442" s="97">
        <v>0.25138590503121366</v>
      </c>
      <c r="AO442" s="97">
        <v>0.25149917211827666</v>
      </c>
      <c r="AP442" s="97">
        <v>0.25186871745426337</v>
      </c>
      <c r="AQ442" s="97">
        <v>0.25296981501361937</v>
      </c>
      <c r="AR442" s="97">
        <v>0.25408531313959315</v>
      </c>
      <c r="AS442" s="97">
        <v>0.25579082687943228</v>
      </c>
      <c r="AT442" s="97">
        <v>0.25633410939083701</v>
      </c>
      <c r="AU442" s="97">
        <v>0.25708124209942457</v>
      </c>
      <c r="AV442" s="97">
        <v>0.25778026553567646</v>
      </c>
      <c r="AW442" s="97">
        <v>0.25831447735276369</v>
      </c>
      <c r="AX442" s="97">
        <v>0.25960167875687312</v>
      </c>
      <c r="AY442" s="97">
        <v>0.26086381093079031</v>
      </c>
      <c r="AZ442" s="97">
        <v>0.26126531659982188</v>
      </c>
    </row>
    <row r="443" spans="1:52" ht="12" customHeight="1" x14ac:dyDescent="0.45">
      <c r="A443" s="96" t="s">
        <v>185</v>
      </c>
      <c r="B443" s="97">
        <v>0.44106601731231226</v>
      </c>
      <c r="C443" s="97">
        <v>0.4454732666780824</v>
      </c>
      <c r="D443" s="97">
        <v>0.4435240131830015</v>
      </c>
      <c r="E443" s="97">
        <v>0.45003119699223243</v>
      </c>
      <c r="F443" s="97">
        <v>0.43901612088922887</v>
      </c>
      <c r="G443" s="97">
        <v>0.43153141147209462</v>
      </c>
      <c r="H443" s="97">
        <v>0.41365552033537867</v>
      </c>
      <c r="I443" s="97">
        <v>0.41171526553621191</v>
      </c>
      <c r="J443" s="97">
        <v>0.39628423600622065</v>
      </c>
      <c r="K443" s="97">
        <v>0.41550440367631042</v>
      </c>
      <c r="L443" s="97">
        <v>0.40034212779582112</v>
      </c>
      <c r="M443" s="97">
        <v>0.38015777327365502</v>
      </c>
      <c r="N443" s="97">
        <v>0.37966680508061151</v>
      </c>
      <c r="O443" s="97">
        <v>0.40047184788393864</v>
      </c>
      <c r="P443" s="97">
        <v>0.40678431589326214</v>
      </c>
      <c r="Q443" s="97">
        <v>0.40072417929180798</v>
      </c>
      <c r="R443" s="97">
        <v>0.39985443170846624</v>
      </c>
      <c r="S443" s="97">
        <v>0.39937128681552109</v>
      </c>
      <c r="T443" s="97">
        <v>0.39867827429930541</v>
      </c>
      <c r="U443" s="97">
        <v>0.39781901620166743</v>
      </c>
      <c r="V443" s="97">
        <v>0.39733454588447786</v>
      </c>
      <c r="W443" s="97">
        <v>0.39753042171855213</v>
      </c>
      <c r="X443" s="97">
        <v>0.39767885071443332</v>
      </c>
      <c r="Y443" s="97">
        <v>0.39744248663109782</v>
      </c>
      <c r="Z443" s="97">
        <v>0.39718306951851595</v>
      </c>
      <c r="AA443" s="97">
        <v>0.39692637195752029</v>
      </c>
      <c r="AB443" s="97">
        <v>0.39687527496450015</v>
      </c>
      <c r="AC443" s="97">
        <v>0.39685719485985566</v>
      </c>
      <c r="AD443" s="97">
        <v>0.39736323409089702</v>
      </c>
      <c r="AE443" s="97">
        <v>0.39752790927316417</v>
      </c>
      <c r="AF443" s="97">
        <v>0.39749942254962739</v>
      </c>
      <c r="AG443" s="97">
        <v>0.39746644995341224</v>
      </c>
      <c r="AH443" s="97">
        <v>0.39760197481789467</v>
      </c>
      <c r="AI443" s="97">
        <v>0.39803427250812379</v>
      </c>
      <c r="AJ443" s="97">
        <v>0.39853972799192461</v>
      </c>
      <c r="AK443" s="97">
        <v>0.39880939233432716</v>
      </c>
      <c r="AL443" s="97">
        <v>0.39900990017207461</v>
      </c>
      <c r="AM443" s="97">
        <v>0.39908735944982737</v>
      </c>
      <c r="AN443" s="97">
        <v>0.39925987511415295</v>
      </c>
      <c r="AO443" s="97">
        <v>0.39947279484973064</v>
      </c>
      <c r="AP443" s="97">
        <v>0.39970614077298089</v>
      </c>
      <c r="AQ443" s="97">
        <v>0.40078388687153127</v>
      </c>
      <c r="AR443" s="97">
        <v>0.40205410369039324</v>
      </c>
      <c r="AS443" s="97">
        <v>0.40261893728875325</v>
      </c>
      <c r="AT443" s="97">
        <v>0.40276552638138063</v>
      </c>
      <c r="AU443" s="97">
        <v>0.40308529101986129</v>
      </c>
      <c r="AV443" s="97">
        <v>0.4032188305342404</v>
      </c>
      <c r="AW443" s="97">
        <v>0.40344968234776751</v>
      </c>
      <c r="AX443" s="97">
        <v>0.40402388559251884</v>
      </c>
      <c r="AY443" s="97">
        <v>0.40449660772110407</v>
      </c>
      <c r="AZ443" s="97">
        <v>0.40470354821320575</v>
      </c>
    </row>
    <row r="444" spans="1:52" ht="12" customHeight="1" x14ac:dyDescent="0.45">
      <c r="A444" s="96" t="s">
        <v>188</v>
      </c>
      <c r="B444" s="97">
        <v>0.30925986907320219</v>
      </c>
      <c r="C444" s="97">
        <v>0.30589242772354497</v>
      </c>
      <c r="D444" s="97">
        <v>0.30548066886958347</v>
      </c>
      <c r="E444" s="97">
        <v>0.30601832154631597</v>
      </c>
      <c r="F444" s="97">
        <v>0.30832814959224147</v>
      </c>
      <c r="G444" s="97">
        <v>0.30821919233717365</v>
      </c>
      <c r="H444" s="97">
        <v>0.31066044458642378</v>
      </c>
      <c r="I444" s="97">
        <v>0.31510688599113579</v>
      </c>
      <c r="J444" s="97">
        <v>0.31559565122275507</v>
      </c>
      <c r="K444" s="97">
        <v>0.311418688942808</v>
      </c>
      <c r="L444" s="97">
        <v>0.31462821617027187</v>
      </c>
      <c r="M444" s="97">
        <v>0.31888844938893302</v>
      </c>
      <c r="N444" s="97">
        <v>0.31900355771475175</v>
      </c>
      <c r="O444" s="97">
        <v>0.31969942917090849</v>
      </c>
      <c r="P444" s="97">
        <v>0.31715112014715019</v>
      </c>
      <c r="Q444" s="97">
        <v>0.32012287529934236</v>
      </c>
      <c r="R444" s="97">
        <v>0.32003087908870853</v>
      </c>
      <c r="S444" s="97">
        <v>0.31964628929924144</v>
      </c>
      <c r="T444" s="97">
        <v>0.32022159183254573</v>
      </c>
      <c r="U444" s="97">
        <v>0.32101046844837278</v>
      </c>
      <c r="V444" s="97">
        <v>0.3214354541419327</v>
      </c>
      <c r="W444" s="97">
        <v>0.3216202052861642</v>
      </c>
      <c r="X444" s="97">
        <v>0.321778364433494</v>
      </c>
      <c r="Y444" s="97">
        <v>0.32220799683707968</v>
      </c>
      <c r="Z444" s="97">
        <v>0.32235890081051349</v>
      </c>
      <c r="AA444" s="97">
        <v>0.32264917097323059</v>
      </c>
      <c r="AB444" s="97">
        <v>0.32268517272605385</v>
      </c>
      <c r="AC444" s="97">
        <v>0.32265512072822378</v>
      </c>
      <c r="AD444" s="97">
        <v>0.32251920706913473</v>
      </c>
      <c r="AE444" s="97">
        <v>0.32278524636842282</v>
      </c>
      <c r="AF444" s="97">
        <v>0.32284873136774267</v>
      </c>
      <c r="AG444" s="97">
        <v>0.32319363267803253</v>
      </c>
      <c r="AH444" s="97">
        <v>0.32305370003052519</v>
      </c>
      <c r="AI444" s="97">
        <v>0.32280533932949457</v>
      </c>
      <c r="AJ444" s="97">
        <v>0.32239889591844362</v>
      </c>
      <c r="AK444" s="97">
        <v>0.32224829976665503</v>
      </c>
      <c r="AL444" s="97">
        <v>0.32212324390016756</v>
      </c>
      <c r="AM444" s="97">
        <v>0.32201773293219993</v>
      </c>
      <c r="AN444" s="97">
        <v>0.3219160142433013</v>
      </c>
      <c r="AO444" s="97">
        <v>0.32187782860779696</v>
      </c>
      <c r="AP444" s="97">
        <v>0.32169353076170892</v>
      </c>
      <c r="AQ444" s="97">
        <v>0.32068834097578092</v>
      </c>
      <c r="AR444" s="97">
        <v>0.31947518009877823</v>
      </c>
      <c r="AS444" s="97">
        <v>0.31848162740977359</v>
      </c>
      <c r="AT444" s="97">
        <v>0.31816182941747878</v>
      </c>
      <c r="AU444" s="97">
        <v>0.31761282628694254</v>
      </c>
      <c r="AV444" s="97">
        <v>0.31713185087613843</v>
      </c>
      <c r="AW444" s="97">
        <v>0.31670955641396675</v>
      </c>
      <c r="AX444" s="97">
        <v>0.31569046390007838</v>
      </c>
      <c r="AY444" s="97">
        <v>0.31482308456232011</v>
      </c>
      <c r="AZ444" s="97">
        <v>0.31450160562865431</v>
      </c>
    </row>
    <row r="445" spans="1:52" ht="12" customHeight="1" x14ac:dyDescent="0.45">
      <c r="A445" s="98" t="s">
        <v>192</v>
      </c>
      <c r="B445" s="99">
        <v>0</v>
      </c>
      <c r="C445" s="99">
        <v>0</v>
      </c>
      <c r="D445" s="99">
        <v>0</v>
      </c>
      <c r="E445" s="99">
        <v>0</v>
      </c>
      <c r="F445" s="99">
        <v>0</v>
      </c>
      <c r="G445" s="99">
        <v>0</v>
      </c>
      <c r="H445" s="99">
        <v>0</v>
      </c>
      <c r="I445" s="99">
        <v>0</v>
      </c>
      <c r="J445" s="99">
        <v>0</v>
      </c>
      <c r="K445" s="99">
        <v>0</v>
      </c>
      <c r="L445" s="99">
        <v>0</v>
      </c>
      <c r="M445" s="99">
        <v>0</v>
      </c>
      <c r="N445" s="99">
        <v>0</v>
      </c>
      <c r="O445" s="99">
        <v>0</v>
      </c>
      <c r="P445" s="99">
        <v>0</v>
      </c>
      <c r="Q445" s="99">
        <v>0</v>
      </c>
      <c r="R445" s="99">
        <v>0</v>
      </c>
      <c r="S445" s="99">
        <v>0</v>
      </c>
      <c r="T445" s="99">
        <v>0</v>
      </c>
      <c r="U445" s="99">
        <v>0</v>
      </c>
      <c r="V445" s="99">
        <v>0</v>
      </c>
      <c r="W445" s="99">
        <v>0</v>
      </c>
      <c r="X445" s="99">
        <v>0</v>
      </c>
      <c r="Y445" s="99">
        <v>0</v>
      </c>
      <c r="Z445" s="99">
        <v>0</v>
      </c>
      <c r="AA445" s="99">
        <v>0</v>
      </c>
      <c r="AB445" s="99">
        <v>0</v>
      </c>
      <c r="AC445" s="99">
        <v>0</v>
      </c>
      <c r="AD445" s="99">
        <v>0</v>
      </c>
      <c r="AE445" s="99">
        <v>0</v>
      </c>
      <c r="AF445" s="99">
        <v>0</v>
      </c>
      <c r="AG445" s="99">
        <v>0</v>
      </c>
      <c r="AH445" s="99">
        <v>0</v>
      </c>
      <c r="AI445" s="99">
        <v>0</v>
      </c>
      <c r="AJ445" s="99">
        <v>0</v>
      </c>
      <c r="AK445" s="99">
        <v>0</v>
      </c>
      <c r="AL445" s="99">
        <v>0</v>
      </c>
      <c r="AM445" s="99">
        <v>0</v>
      </c>
      <c r="AN445" s="99">
        <v>0</v>
      </c>
      <c r="AO445" s="99">
        <v>0</v>
      </c>
      <c r="AP445" s="99">
        <v>0</v>
      </c>
      <c r="AQ445" s="99">
        <v>0</v>
      </c>
      <c r="AR445" s="99">
        <v>0</v>
      </c>
      <c r="AS445" s="99">
        <v>0</v>
      </c>
      <c r="AT445" s="99">
        <v>0</v>
      </c>
      <c r="AU445" s="99">
        <v>0</v>
      </c>
      <c r="AV445" s="99">
        <v>0</v>
      </c>
      <c r="AW445" s="99">
        <v>0</v>
      </c>
      <c r="AX445" s="99">
        <v>0</v>
      </c>
      <c r="AY445" s="99">
        <v>0</v>
      </c>
      <c r="AZ445" s="99">
        <v>0</v>
      </c>
    </row>
    <row r="446" spans="1:52" ht="12" customHeight="1" x14ac:dyDescent="0.45">
      <c r="A446" s="193"/>
      <c r="B446" s="193"/>
      <c r="C446" s="193"/>
      <c r="D446" s="193"/>
      <c r="E446" s="193"/>
      <c r="F446" s="193"/>
      <c r="G446" s="193"/>
      <c r="H446" s="193"/>
      <c r="I446" s="193"/>
      <c r="J446" s="193"/>
      <c r="K446" s="193"/>
      <c r="L446" s="193"/>
      <c r="M446" s="193"/>
      <c r="N446" s="193"/>
      <c r="O446" s="193"/>
      <c r="P446" s="193"/>
      <c r="Q446" s="193"/>
      <c r="R446" s="193"/>
      <c r="S446" s="193"/>
      <c r="T446" s="193"/>
      <c r="U446" s="193"/>
      <c r="V446" s="193"/>
      <c r="W446" s="193"/>
      <c r="X446" s="193"/>
      <c r="Y446" s="193"/>
      <c r="Z446" s="193"/>
      <c r="AA446" s="193"/>
      <c r="AB446" s="193"/>
      <c r="AC446" s="193"/>
      <c r="AD446" s="193"/>
      <c r="AE446" s="193"/>
      <c r="AF446" s="193"/>
      <c r="AG446" s="193"/>
      <c r="AH446" s="193"/>
      <c r="AI446" s="193"/>
      <c r="AJ446" s="193"/>
      <c r="AK446" s="193"/>
      <c r="AL446" s="193"/>
      <c r="AM446" s="193"/>
      <c r="AN446" s="193"/>
      <c r="AO446" s="193"/>
      <c r="AP446" s="193"/>
      <c r="AQ446" s="193"/>
      <c r="AR446" s="193"/>
      <c r="AS446" s="193"/>
      <c r="AT446" s="193"/>
      <c r="AU446" s="193"/>
      <c r="AV446" s="193"/>
      <c r="AW446" s="193"/>
      <c r="AX446" s="193"/>
      <c r="AY446" s="193"/>
      <c r="AZ446" s="193"/>
    </row>
    <row r="447" spans="1:52" ht="12" customHeight="1" x14ac:dyDescent="0.45">
      <c r="A447" s="138" t="s">
        <v>79</v>
      </c>
      <c r="B447" s="100"/>
      <c r="C447" s="100"/>
      <c r="D447" s="100"/>
      <c r="E447" s="100"/>
      <c r="F447" s="100"/>
      <c r="G447" s="100"/>
      <c r="H447" s="100"/>
      <c r="I447" s="100"/>
      <c r="J447" s="100"/>
      <c r="K447" s="100"/>
      <c r="L447" s="100"/>
      <c r="M447" s="100"/>
      <c r="N447" s="100"/>
      <c r="O447" s="100"/>
      <c r="P447" s="100"/>
      <c r="Q447" s="100"/>
      <c r="R447" s="100"/>
      <c r="S447" s="100"/>
      <c r="T447" s="100"/>
      <c r="U447" s="100"/>
      <c r="V447" s="100"/>
      <c r="W447" s="100"/>
      <c r="X447" s="100"/>
      <c r="Y447" s="100"/>
      <c r="Z447" s="100"/>
      <c r="AA447" s="100"/>
      <c r="AB447" s="100"/>
      <c r="AC447" s="100"/>
      <c r="AD447" s="100"/>
      <c r="AE447" s="100"/>
      <c r="AF447" s="100"/>
      <c r="AG447" s="100"/>
      <c r="AH447" s="100"/>
      <c r="AI447" s="100"/>
      <c r="AJ447" s="100"/>
      <c r="AK447" s="100"/>
      <c r="AL447" s="100"/>
      <c r="AM447" s="100"/>
      <c r="AN447" s="100"/>
      <c r="AO447" s="100"/>
      <c r="AP447" s="100"/>
      <c r="AQ447" s="100"/>
      <c r="AR447" s="100"/>
      <c r="AS447" s="100"/>
      <c r="AT447" s="100"/>
      <c r="AU447" s="100"/>
      <c r="AV447" s="100"/>
      <c r="AW447" s="100"/>
      <c r="AX447" s="100"/>
      <c r="AY447" s="100"/>
      <c r="AZ447" s="100"/>
    </row>
    <row r="448" spans="1:52" ht="12" customHeight="1" x14ac:dyDescent="0.45">
      <c r="A448" s="220" t="s">
        <v>178</v>
      </c>
      <c r="B448" s="227">
        <v>2003.5453178411931</v>
      </c>
      <c r="C448" s="227">
        <v>1927.9870920009391</v>
      </c>
      <c r="D448" s="227">
        <v>1831.6928743498945</v>
      </c>
      <c r="E448" s="227">
        <v>1786.4761506408881</v>
      </c>
      <c r="F448" s="227">
        <v>1788.7624229893115</v>
      </c>
      <c r="G448" s="227">
        <v>1750.1126045379142</v>
      </c>
      <c r="H448" s="227">
        <v>1668.0797075139537</v>
      </c>
      <c r="I448" s="227">
        <v>1615.5358825843473</v>
      </c>
      <c r="J448" s="227">
        <v>1538.2048465878433</v>
      </c>
      <c r="K448" s="227">
        <v>1495.0608659369473</v>
      </c>
      <c r="L448" s="227">
        <v>1450.3428689350026</v>
      </c>
      <c r="M448" s="227">
        <v>1439.2575937495276</v>
      </c>
      <c r="N448" s="227">
        <v>1396.7383299469504</v>
      </c>
      <c r="O448" s="227">
        <v>1330.0839495274568</v>
      </c>
      <c r="P448" s="227">
        <v>1321.5755729261984</v>
      </c>
      <c r="Q448" s="227">
        <v>1295.0018237998793</v>
      </c>
      <c r="R448" s="227">
        <v>1282.8946817800384</v>
      </c>
      <c r="S448" s="227">
        <v>1288.2976103904484</v>
      </c>
      <c r="T448" s="227">
        <v>1262.5100710102784</v>
      </c>
      <c r="U448" s="227">
        <v>1241.8405483469005</v>
      </c>
      <c r="V448" s="227">
        <v>1229.5852925402005</v>
      </c>
      <c r="W448" s="227">
        <v>1217.8072859516794</v>
      </c>
      <c r="X448" s="227">
        <v>1195.1813281165803</v>
      </c>
      <c r="Y448" s="227">
        <v>1166.0369282566371</v>
      </c>
      <c r="Z448" s="227">
        <v>1149.9364323215966</v>
      </c>
      <c r="AA448" s="227">
        <v>1140.0278739653611</v>
      </c>
      <c r="AB448" s="227">
        <v>1129.1054228395797</v>
      </c>
      <c r="AC448" s="227">
        <v>1110.0063276301171</v>
      </c>
      <c r="AD448" s="227">
        <v>1100.1671232390179</v>
      </c>
      <c r="AE448" s="227">
        <v>1095.4580972503379</v>
      </c>
      <c r="AF448" s="227">
        <v>1073.5214932001224</v>
      </c>
      <c r="AG448" s="227">
        <v>1063.7160309877552</v>
      </c>
      <c r="AH448" s="227">
        <v>1040.0951626337405</v>
      </c>
      <c r="AI448" s="227">
        <v>1009.1896399782755</v>
      </c>
      <c r="AJ448" s="227">
        <v>980.43605585851276</v>
      </c>
      <c r="AK448" s="227">
        <v>940.50687997319483</v>
      </c>
      <c r="AL448" s="227">
        <v>927.91522312806512</v>
      </c>
      <c r="AM448" s="227">
        <v>879.17780172517394</v>
      </c>
      <c r="AN448" s="227">
        <v>827.65553639999712</v>
      </c>
      <c r="AO448" s="227">
        <v>784.5963175497759</v>
      </c>
      <c r="AP448" s="227">
        <v>738.91261306393199</v>
      </c>
      <c r="AQ448" s="227">
        <v>706.11652949737447</v>
      </c>
      <c r="AR448" s="227">
        <v>666.22638386718529</v>
      </c>
      <c r="AS448" s="227">
        <v>619.23095590820958</v>
      </c>
      <c r="AT448" s="227">
        <v>574.33991053459761</v>
      </c>
      <c r="AU448" s="227">
        <v>559.34943211355107</v>
      </c>
      <c r="AV448" s="227">
        <v>526.98792361075903</v>
      </c>
      <c r="AW448" s="227">
        <v>461.33026604070085</v>
      </c>
      <c r="AX448" s="227">
        <v>440.88605268265638</v>
      </c>
      <c r="AY448" s="227">
        <v>403.89783007346955</v>
      </c>
      <c r="AZ448" s="227">
        <v>365.71836850280698</v>
      </c>
    </row>
    <row r="449" spans="1:52" ht="12" customHeight="1" x14ac:dyDescent="0.45">
      <c r="A449" s="205" t="s">
        <v>183</v>
      </c>
      <c r="B449" s="228">
        <v>1062.5764431173759</v>
      </c>
      <c r="C449" s="228">
        <v>1066.3811958710892</v>
      </c>
      <c r="D449" s="228">
        <v>1040.3244009631489</v>
      </c>
      <c r="E449" s="228">
        <v>1007.5275502287592</v>
      </c>
      <c r="F449" s="228">
        <v>961.36896067598013</v>
      </c>
      <c r="G449" s="228">
        <v>916.75174268632577</v>
      </c>
      <c r="H449" s="228">
        <v>872.51059174349575</v>
      </c>
      <c r="I449" s="228">
        <v>839.40282898600287</v>
      </c>
      <c r="J449" s="228">
        <v>828.27519623993965</v>
      </c>
      <c r="K449" s="228">
        <v>803.11530594622957</v>
      </c>
      <c r="L449" s="228">
        <v>760.17557702222905</v>
      </c>
      <c r="M449" s="228">
        <v>748.37994198821411</v>
      </c>
      <c r="N449" s="228">
        <v>736.39498473002845</v>
      </c>
      <c r="O449" s="228">
        <v>719.41451977944052</v>
      </c>
      <c r="P449" s="228">
        <v>714.77410805554496</v>
      </c>
      <c r="Q449" s="228">
        <v>701.8379514743018</v>
      </c>
      <c r="R449" s="228">
        <v>695.83511079978757</v>
      </c>
      <c r="S449" s="228">
        <v>693.26872345941104</v>
      </c>
      <c r="T449" s="228">
        <v>669.06161431016892</v>
      </c>
      <c r="U449" s="228">
        <v>648.48317274350109</v>
      </c>
      <c r="V449" s="228">
        <v>635.28688262194726</v>
      </c>
      <c r="W449" s="228">
        <v>623.42949811604512</v>
      </c>
      <c r="X449" s="228">
        <v>600.9377193452541</v>
      </c>
      <c r="Y449" s="228">
        <v>571.6346431285773</v>
      </c>
      <c r="Z449" s="228">
        <v>555.38824113488909</v>
      </c>
      <c r="AA449" s="228">
        <v>545.0217023820162</v>
      </c>
      <c r="AB449" s="228">
        <v>533.59038164539777</v>
      </c>
      <c r="AC449" s="228">
        <v>513.73697332988695</v>
      </c>
      <c r="AD449" s="228">
        <v>503.10345156405543</v>
      </c>
      <c r="AE449" s="228">
        <v>497.73645455764478</v>
      </c>
      <c r="AF449" s="228">
        <v>475.81249948290053</v>
      </c>
      <c r="AG449" s="228">
        <v>465.97923330713439</v>
      </c>
      <c r="AH449" s="228">
        <v>445.0677517902584</v>
      </c>
      <c r="AI449" s="228">
        <v>419.84506902297682</v>
      </c>
      <c r="AJ449" s="228">
        <v>402.56524254125321</v>
      </c>
      <c r="AK449" s="228">
        <v>377.77745931007627</v>
      </c>
      <c r="AL449" s="228">
        <v>372.48522267339445</v>
      </c>
      <c r="AM449" s="228">
        <v>350.21354836774299</v>
      </c>
      <c r="AN449" s="228">
        <v>327.26226186537815</v>
      </c>
      <c r="AO449" s="228">
        <v>308.67355183735583</v>
      </c>
      <c r="AP449" s="228">
        <v>290.48429331296148</v>
      </c>
      <c r="AQ449" s="228">
        <v>272.3605136687994</v>
      </c>
      <c r="AR449" s="228">
        <v>254.59715668352595</v>
      </c>
      <c r="AS449" s="228">
        <v>232.09581790823884</v>
      </c>
      <c r="AT449" s="228">
        <v>216.2367092901552</v>
      </c>
      <c r="AU449" s="228">
        <v>208.37736751320458</v>
      </c>
      <c r="AV449" s="228">
        <v>195.61713621242006</v>
      </c>
      <c r="AW449" s="228">
        <v>173.90782008399927</v>
      </c>
      <c r="AX449" s="228">
        <v>162.67303254065976</v>
      </c>
      <c r="AY449" s="228">
        <v>153.4077682622482</v>
      </c>
      <c r="AZ449" s="228">
        <v>139.99746182764477</v>
      </c>
    </row>
    <row r="450" spans="1:52" ht="12" customHeight="1" x14ac:dyDescent="0.45">
      <c r="A450" s="207" t="s">
        <v>47</v>
      </c>
      <c r="B450" s="102">
        <v>0</v>
      </c>
      <c r="C450" s="102">
        <v>0</v>
      </c>
      <c r="D450" s="102">
        <v>0</v>
      </c>
      <c r="E450" s="102">
        <v>0</v>
      </c>
      <c r="F450" s="102">
        <v>0</v>
      </c>
      <c r="G450" s="102">
        <v>0</v>
      </c>
      <c r="H450" s="102">
        <v>0</v>
      </c>
      <c r="I450" s="102">
        <v>0</v>
      </c>
      <c r="J450" s="102">
        <v>0</v>
      </c>
      <c r="K450" s="102">
        <v>0</v>
      </c>
      <c r="L450" s="102">
        <v>0</v>
      </c>
      <c r="M450" s="102">
        <v>0</v>
      </c>
      <c r="N450" s="102">
        <v>0</v>
      </c>
      <c r="O450" s="102">
        <v>0</v>
      </c>
      <c r="P450" s="102">
        <v>0</v>
      </c>
      <c r="Q450" s="102">
        <v>0</v>
      </c>
      <c r="R450" s="102">
        <v>0</v>
      </c>
      <c r="S450" s="102">
        <v>0</v>
      </c>
      <c r="T450" s="102">
        <v>0</v>
      </c>
      <c r="U450" s="102">
        <v>0</v>
      </c>
      <c r="V450" s="102">
        <v>0</v>
      </c>
      <c r="W450" s="102">
        <v>0</v>
      </c>
      <c r="X450" s="102">
        <v>0</v>
      </c>
      <c r="Y450" s="102">
        <v>0</v>
      </c>
      <c r="Z450" s="102">
        <v>0</v>
      </c>
      <c r="AA450" s="102">
        <v>0</v>
      </c>
      <c r="AB450" s="102">
        <v>0</v>
      </c>
      <c r="AC450" s="102">
        <v>0</v>
      </c>
      <c r="AD450" s="102">
        <v>0</v>
      </c>
      <c r="AE450" s="102">
        <v>0</v>
      </c>
      <c r="AF450" s="102">
        <v>0</v>
      </c>
      <c r="AG450" s="102">
        <v>0</v>
      </c>
      <c r="AH450" s="102">
        <v>0</v>
      </c>
      <c r="AI450" s="102">
        <v>0</v>
      </c>
      <c r="AJ450" s="102">
        <v>0</v>
      </c>
      <c r="AK450" s="102">
        <v>0</v>
      </c>
      <c r="AL450" s="102">
        <v>0</v>
      </c>
      <c r="AM450" s="102">
        <v>0</v>
      </c>
      <c r="AN450" s="102">
        <v>0</v>
      </c>
      <c r="AO450" s="102">
        <v>0</v>
      </c>
      <c r="AP450" s="102">
        <v>0</v>
      </c>
      <c r="AQ450" s="102">
        <v>0</v>
      </c>
      <c r="AR450" s="102">
        <v>0</v>
      </c>
      <c r="AS450" s="102">
        <v>0</v>
      </c>
      <c r="AT450" s="102">
        <v>0</v>
      </c>
      <c r="AU450" s="102">
        <v>0</v>
      </c>
      <c r="AV450" s="102">
        <v>0</v>
      </c>
      <c r="AW450" s="102">
        <v>0</v>
      </c>
      <c r="AX450" s="102">
        <v>0</v>
      </c>
      <c r="AY450" s="102">
        <v>0</v>
      </c>
      <c r="AZ450" s="102">
        <v>0</v>
      </c>
    </row>
    <row r="451" spans="1:52" ht="12" customHeight="1" x14ac:dyDescent="0.45">
      <c r="A451" s="209" t="s">
        <v>48</v>
      </c>
      <c r="B451" s="103">
        <v>17.376778789426233</v>
      </c>
      <c r="C451" s="103">
        <v>16.652311097381141</v>
      </c>
      <c r="D451" s="103">
        <v>16.480129642017872</v>
      </c>
      <c r="E451" s="103">
        <v>16.828166124360493</v>
      </c>
      <c r="F451" s="103">
        <v>16.995213114458309</v>
      </c>
      <c r="G451" s="103">
        <v>16.859701728394182</v>
      </c>
      <c r="H451" s="103">
        <v>16.362348691853207</v>
      </c>
      <c r="I451" s="103">
        <v>16.24717833374536</v>
      </c>
      <c r="J451" s="103">
        <v>15.406979845277153</v>
      </c>
      <c r="K451" s="103">
        <v>13.491324096500362</v>
      </c>
      <c r="L451" s="103">
        <v>13.143581404382708</v>
      </c>
      <c r="M451" s="103">
        <v>13.358180332020799</v>
      </c>
      <c r="N451" s="103">
        <v>13.266587924292018</v>
      </c>
      <c r="O451" s="103">
        <v>13.030632077556215</v>
      </c>
      <c r="P451" s="103">
        <v>12.751520774160964</v>
      </c>
      <c r="Q451" s="103">
        <v>11.843716891593896</v>
      </c>
      <c r="R451" s="103">
        <v>11.808659706355547</v>
      </c>
      <c r="S451" s="103">
        <v>11.854946950373966</v>
      </c>
      <c r="T451" s="103">
        <v>11.744904582946996</v>
      </c>
      <c r="U451" s="103">
        <v>11.587342951074506</v>
      </c>
      <c r="V451" s="103">
        <v>11.433692760549196</v>
      </c>
      <c r="W451" s="103">
        <v>11.259940317985224</v>
      </c>
      <c r="X451" s="103">
        <v>11.062939120919175</v>
      </c>
      <c r="Y451" s="103">
        <v>10.699687761826425</v>
      </c>
      <c r="Z451" s="103">
        <v>10.457064173435695</v>
      </c>
      <c r="AA451" s="103">
        <v>10.271854080462303</v>
      </c>
      <c r="AB451" s="103">
        <v>10.058072819093592</v>
      </c>
      <c r="AC451" s="103">
        <v>9.6524314363735346</v>
      </c>
      <c r="AD451" s="103">
        <v>9.426078077009997</v>
      </c>
      <c r="AE451" s="103">
        <v>9.3388162343839163</v>
      </c>
      <c r="AF451" s="103">
        <v>8.9360478373998582</v>
      </c>
      <c r="AG451" s="103">
        <v>8.7183481825374933</v>
      </c>
      <c r="AH451" s="103">
        <v>8.3845986001232102</v>
      </c>
      <c r="AI451" s="103">
        <v>8.0156161415644736</v>
      </c>
      <c r="AJ451" s="103">
        <v>7.8278559601619255</v>
      </c>
      <c r="AK451" s="103">
        <v>7.5150100790560082</v>
      </c>
      <c r="AL451" s="103">
        <v>7.4806548730016562</v>
      </c>
      <c r="AM451" s="103">
        <v>7.2898638202691881</v>
      </c>
      <c r="AN451" s="103">
        <v>7.0853202936986666</v>
      </c>
      <c r="AO451" s="103">
        <v>6.8965786022297948</v>
      </c>
      <c r="AP451" s="103">
        <v>6.7108334666957363</v>
      </c>
      <c r="AQ451" s="103">
        <v>6.4311255296705339</v>
      </c>
      <c r="AR451" s="103">
        <v>6.1889380765184461</v>
      </c>
      <c r="AS451" s="103">
        <v>5.7997737750395562</v>
      </c>
      <c r="AT451" s="103">
        <v>5.5777335518015096</v>
      </c>
      <c r="AU451" s="103">
        <v>5.4205626806015843</v>
      </c>
      <c r="AV451" s="103">
        <v>5.2400530950938125</v>
      </c>
      <c r="AW451" s="103">
        <v>4.9438546522991125</v>
      </c>
      <c r="AX451" s="103">
        <v>4.7963908859403421</v>
      </c>
      <c r="AY451" s="103">
        <v>4.7108526122798509</v>
      </c>
      <c r="AZ451" s="103">
        <v>4.4984602768441571</v>
      </c>
    </row>
    <row r="452" spans="1:52" ht="12" customHeight="1" x14ac:dyDescent="0.45">
      <c r="A452" s="209" t="s">
        <v>51</v>
      </c>
      <c r="B452" s="103">
        <v>0</v>
      </c>
      <c r="C452" s="103">
        <v>0</v>
      </c>
      <c r="D452" s="103">
        <v>0</v>
      </c>
      <c r="E452" s="103">
        <v>0</v>
      </c>
      <c r="F452" s="103">
        <v>0</v>
      </c>
      <c r="G452" s="103">
        <v>0</v>
      </c>
      <c r="H452" s="103">
        <v>0</v>
      </c>
      <c r="I452" s="103">
        <v>0</v>
      </c>
      <c r="J452" s="103">
        <v>0</v>
      </c>
      <c r="K452" s="103">
        <v>0</v>
      </c>
      <c r="L452" s="103">
        <v>0</v>
      </c>
      <c r="M452" s="103">
        <v>0</v>
      </c>
      <c r="N452" s="103">
        <v>0</v>
      </c>
      <c r="O452" s="103">
        <v>0</v>
      </c>
      <c r="P452" s="103">
        <v>0</v>
      </c>
      <c r="Q452" s="103">
        <v>0</v>
      </c>
      <c r="R452" s="103">
        <v>0</v>
      </c>
      <c r="S452" s="103">
        <v>0</v>
      </c>
      <c r="T452" s="103">
        <v>0</v>
      </c>
      <c r="U452" s="103">
        <v>0</v>
      </c>
      <c r="V452" s="103">
        <v>0</v>
      </c>
      <c r="W452" s="103">
        <v>0</v>
      </c>
      <c r="X452" s="103">
        <v>0</v>
      </c>
      <c r="Y452" s="103">
        <v>0</v>
      </c>
      <c r="Z452" s="103">
        <v>0</v>
      </c>
      <c r="AA452" s="103">
        <v>0</v>
      </c>
      <c r="AB452" s="103">
        <v>0</v>
      </c>
      <c r="AC452" s="103">
        <v>0</v>
      </c>
      <c r="AD452" s="103">
        <v>0</v>
      </c>
      <c r="AE452" s="103">
        <v>0</v>
      </c>
      <c r="AF452" s="103">
        <v>0</v>
      </c>
      <c r="AG452" s="103">
        <v>0</v>
      </c>
      <c r="AH452" s="103">
        <v>0</v>
      </c>
      <c r="AI452" s="103">
        <v>0</v>
      </c>
      <c r="AJ452" s="103">
        <v>0</v>
      </c>
      <c r="AK452" s="103">
        <v>0</v>
      </c>
      <c r="AL452" s="103">
        <v>0</v>
      </c>
      <c r="AM452" s="103">
        <v>0</v>
      </c>
      <c r="AN452" s="103">
        <v>0</v>
      </c>
      <c r="AO452" s="103">
        <v>0</v>
      </c>
      <c r="AP452" s="103">
        <v>0</v>
      </c>
      <c r="AQ452" s="103">
        <v>0</v>
      </c>
      <c r="AR452" s="103">
        <v>0</v>
      </c>
      <c r="AS452" s="103">
        <v>0</v>
      </c>
      <c r="AT452" s="103">
        <v>0</v>
      </c>
      <c r="AU452" s="103">
        <v>0</v>
      </c>
      <c r="AV452" s="103">
        <v>0</v>
      </c>
      <c r="AW452" s="103">
        <v>0</v>
      </c>
      <c r="AX452" s="103">
        <v>0</v>
      </c>
      <c r="AY452" s="103">
        <v>0</v>
      </c>
      <c r="AZ452" s="103">
        <v>0</v>
      </c>
    </row>
    <row r="453" spans="1:52" ht="12" customHeight="1" x14ac:dyDescent="0.45">
      <c r="A453" s="209" t="s">
        <v>52</v>
      </c>
      <c r="B453" s="103">
        <v>0</v>
      </c>
      <c r="C453" s="103">
        <v>0</v>
      </c>
      <c r="D453" s="103">
        <v>0</v>
      </c>
      <c r="E453" s="103">
        <v>0</v>
      </c>
      <c r="F453" s="103">
        <v>0</v>
      </c>
      <c r="G453" s="103">
        <v>0</v>
      </c>
      <c r="H453" s="103">
        <v>0</v>
      </c>
      <c r="I453" s="103">
        <v>0</v>
      </c>
      <c r="J453" s="103">
        <v>0</v>
      </c>
      <c r="K453" s="103">
        <v>0</v>
      </c>
      <c r="L453" s="103">
        <v>0</v>
      </c>
      <c r="M453" s="103">
        <v>0</v>
      </c>
      <c r="N453" s="103">
        <v>0</v>
      </c>
      <c r="O453" s="103">
        <v>0</v>
      </c>
      <c r="P453" s="103">
        <v>0</v>
      </c>
      <c r="Q453" s="103">
        <v>0</v>
      </c>
      <c r="R453" s="103">
        <v>0</v>
      </c>
      <c r="S453" s="103">
        <v>0</v>
      </c>
      <c r="T453" s="103">
        <v>0</v>
      </c>
      <c r="U453" s="103">
        <v>0</v>
      </c>
      <c r="V453" s="103">
        <v>0</v>
      </c>
      <c r="W453" s="103">
        <v>0</v>
      </c>
      <c r="X453" s="103">
        <v>0</v>
      </c>
      <c r="Y453" s="103">
        <v>0</v>
      </c>
      <c r="Z453" s="103">
        <v>0</v>
      </c>
      <c r="AA453" s="103">
        <v>0</v>
      </c>
      <c r="AB453" s="103">
        <v>0</v>
      </c>
      <c r="AC453" s="103">
        <v>0</v>
      </c>
      <c r="AD453" s="103">
        <v>0</v>
      </c>
      <c r="AE453" s="103">
        <v>0</v>
      </c>
      <c r="AF453" s="103">
        <v>0</v>
      </c>
      <c r="AG453" s="103">
        <v>0</v>
      </c>
      <c r="AH453" s="103">
        <v>0</v>
      </c>
      <c r="AI453" s="103">
        <v>0</v>
      </c>
      <c r="AJ453" s="103">
        <v>0</v>
      </c>
      <c r="AK453" s="103">
        <v>0</v>
      </c>
      <c r="AL453" s="103">
        <v>0</v>
      </c>
      <c r="AM453" s="103">
        <v>0</v>
      </c>
      <c r="AN453" s="103">
        <v>0</v>
      </c>
      <c r="AO453" s="103">
        <v>0</v>
      </c>
      <c r="AP453" s="103">
        <v>0</v>
      </c>
      <c r="AQ453" s="103">
        <v>0</v>
      </c>
      <c r="AR453" s="103">
        <v>0</v>
      </c>
      <c r="AS453" s="103">
        <v>0</v>
      </c>
      <c r="AT453" s="103">
        <v>0</v>
      </c>
      <c r="AU453" s="103">
        <v>0</v>
      </c>
      <c r="AV453" s="103">
        <v>0</v>
      </c>
      <c r="AW453" s="103">
        <v>0</v>
      </c>
      <c r="AX453" s="103">
        <v>0</v>
      </c>
      <c r="AY453" s="103">
        <v>0</v>
      </c>
      <c r="AZ453" s="103">
        <v>0</v>
      </c>
    </row>
    <row r="454" spans="1:52" ht="12" customHeight="1" x14ac:dyDescent="0.45">
      <c r="A454" s="210" t="s">
        <v>53</v>
      </c>
      <c r="B454" s="104">
        <v>0</v>
      </c>
      <c r="C454" s="104">
        <v>0</v>
      </c>
      <c r="D454" s="104">
        <v>0</v>
      </c>
      <c r="E454" s="104">
        <v>0</v>
      </c>
      <c r="F454" s="104">
        <v>0</v>
      </c>
      <c r="G454" s="104">
        <v>0</v>
      </c>
      <c r="H454" s="104">
        <v>0</v>
      </c>
      <c r="I454" s="104">
        <v>0</v>
      </c>
      <c r="J454" s="104">
        <v>0</v>
      </c>
      <c r="K454" s="104">
        <v>0</v>
      </c>
      <c r="L454" s="104">
        <v>0</v>
      </c>
      <c r="M454" s="104">
        <v>0</v>
      </c>
      <c r="N454" s="104">
        <v>0</v>
      </c>
      <c r="O454" s="104">
        <v>0</v>
      </c>
      <c r="P454" s="104">
        <v>0</v>
      </c>
      <c r="Q454" s="104">
        <v>0</v>
      </c>
      <c r="R454" s="104">
        <v>0</v>
      </c>
      <c r="S454" s="104">
        <v>0</v>
      </c>
      <c r="T454" s="104">
        <v>0</v>
      </c>
      <c r="U454" s="104">
        <v>0</v>
      </c>
      <c r="V454" s="104">
        <v>0</v>
      </c>
      <c r="W454" s="104">
        <v>0</v>
      </c>
      <c r="X454" s="104">
        <v>0</v>
      </c>
      <c r="Y454" s="104">
        <v>0</v>
      </c>
      <c r="Z454" s="104">
        <v>0</v>
      </c>
      <c r="AA454" s="104">
        <v>0</v>
      </c>
      <c r="AB454" s="104">
        <v>0</v>
      </c>
      <c r="AC454" s="104">
        <v>0</v>
      </c>
      <c r="AD454" s="104">
        <v>0</v>
      </c>
      <c r="AE454" s="104">
        <v>0</v>
      </c>
      <c r="AF454" s="104">
        <v>0</v>
      </c>
      <c r="AG454" s="104">
        <v>0</v>
      </c>
      <c r="AH454" s="104">
        <v>0</v>
      </c>
      <c r="AI454" s="104">
        <v>0</v>
      </c>
      <c r="AJ454" s="104">
        <v>0</v>
      </c>
      <c r="AK454" s="104">
        <v>0</v>
      </c>
      <c r="AL454" s="104">
        <v>0</v>
      </c>
      <c r="AM454" s="104">
        <v>0</v>
      </c>
      <c r="AN454" s="104">
        <v>0</v>
      </c>
      <c r="AO454" s="104">
        <v>0</v>
      </c>
      <c r="AP454" s="104">
        <v>0</v>
      </c>
      <c r="AQ454" s="104">
        <v>0</v>
      </c>
      <c r="AR454" s="104">
        <v>0</v>
      </c>
      <c r="AS454" s="104">
        <v>0</v>
      </c>
      <c r="AT454" s="104">
        <v>0</v>
      </c>
      <c r="AU454" s="104">
        <v>0</v>
      </c>
      <c r="AV454" s="104">
        <v>0</v>
      </c>
      <c r="AW454" s="104">
        <v>0</v>
      </c>
      <c r="AX454" s="104">
        <v>0</v>
      </c>
      <c r="AY454" s="104">
        <v>0</v>
      </c>
      <c r="AZ454" s="104">
        <v>0</v>
      </c>
    </row>
    <row r="455" spans="1:52" ht="12" customHeight="1" x14ac:dyDescent="0.45">
      <c r="A455" s="223" t="s">
        <v>184</v>
      </c>
      <c r="B455" s="105">
        <v>780.86290654550328</v>
      </c>
      <c r="C455" s="105">
        <v>785.89851617997499</v>
      </c>
      <c r="D455" s="105">
        <v>772.32730454697139</v>
      </c>
      <c r="E455" s="105">
        <v>734.67595600207608</v>
      </c>
      <c r="F455" s="105">
        <v>709.04260213410214</v>
      </c>
      <c r="G455" s="105">
        <v>670.48774697710292</v>
      </c>
      <c r="H455" s="105">
        <v>641.42832029407634</v>
      </c>
      <c r="I455" s="105">
        <v>610.45701822583214</v>
      </c>
      <c r="J455" s="105">
        <v>609.75709228939752</v>
      </c>
      <c r="K455" s="105">
        <v>581.27352064029901</v>
      </c>
      <c r="L455" s="105">
        <v>559.40425443996503</v>
      </c>
      <c r="M455" s="105">
        <v>550.04880545032404</v>
      </c>
      <c r="N455" s="105">
        <v>545.56350428015355</v>
      </c>
      <c r="O455" s="105">
        <v>529.31025597352914</v>
      </c>
      <c r="P455" s="105">
        <v>523.78254866251905</v>
      </c>
      <c r="Q455" s="105">
        <v>521.12763610293575</v>
      </c>
      <c r="R455" s="105">
        <v>515.96893713326835</v>
      </c>
      <c r="S455" s="105">
        <v>513.68635599245124</v>
      </c>
      <c r="T455" s="105">
        <v>492.43369128278283</v>
      </c>
      <c r="U455" s="105">
        <v>475.19382362719801</v>
      </c>
      <c r="V455" s="105">
        <v>464.02666589438678</v>
      </c>
      <c r="W455" s="105">
        <v>453.43979232737172</v>
      </c>
      <c r="X455" s="105">
        <v>433.72183808745035</v>
      </c>
      <c r="Y455" s="105">
        <v>407.67437981322399</v>
      </c>
      <c r="Z455" s="105">
        <v>393.82933549363599</v>
      </c>
      <c r="AA455" s="105">
        <v>384.87021321360004</v>
      </c>
      <c r="AB455" s="105">
        <v>374.65539156304965</v>
      </c>
      <c r="AC455" s="105">
        <v>357.02587594580626</v>
      </c>
      <c r="AD455" s="105">
        <v>347.67073526406926</v>
      </c>
      <c r="AE455" s="105">
        <v>343.30754359303415</v>
      </c>
      <c r="AF455" s="105">
        <v>323.96468576262043</v>
      </c>
      <c r="AG455" s="105">
        <v>315.55616416626225</v>
      </c>
      <c r="AH455" s="105">
        <v>297.51975320484615</v>
      </c>
      <c r="AI455" s="105">
        <v>275.13174595693857</v>
      </c>
      <c r="AJ455" s="105">
        <v>259.89604079227769</v>
      </c>
      <c r="AK455" s="105">
        <v>237.57079812830492</v>
      </c>
      <c r="AL455" s="105">
        <v>232.79669666119295</v>
      </c>
      <c r="AM455" s="105">
        <v>212.64530140456748</v>
      </c>
      <c r="AN455" s="105">
        <v>191.93135772154309</v>
      </c>
      <c r="AO455" s="105">
        <v>175.33660094068469</v>
      </c>
      <c r="AP455" s="105">
        <v>159.22994043194561</v>
      </c>
      <c r="AQ455" s="105">
        <v>143.88203086690348</v>
      </c>
      <c r="AR455" s="105">
        <v>129.00294604860693</v>
      </c>
      <c r="AS455" s="105">
        <v>110.82721442681604</v>
      </c>
      <c r="AT455" s="105">
        <v>98.437644521990137</v>
      </c>
      <c r="AU455" s="105">
        <v>92.737061016144054</v>
      </c>
      <c r="AV455" s="105">
        <v>82.716462485078708</v>
      </c>
      <c r="AW455" s="105">
        <v>66.31681771257027</v>
      </c>
      <c r="AX455" s="105">
        <v>57.841533045113678</v>
      </c>
      <c r="AY455" s="105">
        <v>51.057648311863936</v>
      </c>
      <c r="AZ455" s="105">
        <v>42.872959766816429</v>
      </c>
    </row>
    <row r="456" spans="1:52" ht="12" customHeight="1" x14ac:dyDescent="0.45">
      <c r="A456" s="223" t="s">
        <v>185</v>
      </c>
      <c r="B456" s="105">
        <v>189.31672039959108</v>
      </c>
      <c r="C456" s="105">
        <v>188.64403195409639</v>
      </c>
      <c r="D456" s="105">
        <v>177.89539221958998</v>
      </c>
      <c r="E456" s="105">
        <v>183.12453429238192</v>
      </c>
      <c r="F456" s="105">
        <v>166.66160157758782</v>
      </c>
      <c r="G456" s="105">
        <v>164.33952326995066</v>
      </c>
      <c r="H456" s="105">
        <v>151.34915127122386</v>
      </c>
      <c r="I456" s="105">
        <v>149.89088760340266</v>
      </c>
      <c r="J456" s="105">
        <v>142.49692427196973</v>
      </c>
      <c r="K456" s="105">
        <v>147.00672806421036</v>
      </c>
      <c r="L456" s="105">
        <v>131.27603576993153</v>
      </c>
      <c r="M456" s="105">
        <v>130.04318572576335</v>
      </c>
      <c r="N456" s="105">
        <v>122.96718992379191</v>
      </c>
      <c r="O456" s="105">
        <v>121.53412925343699</v>
      </c>
      <c r="P456" s="105">
        <v>124.15394462349727</v>
      </c>
      <c r="Q456" s="105">
        <v>116.34239569828435</v>
      </c>
      <c r="R456" s="105">
        <v>115.78991351109103</v>
      </c>
      <c r="S456" s="105">
        <v>115.49445607204386</v>
      </c>
      <c r="T456" s="105">
        <v>113.79955538744997</v>
      </c>
      <c r="U456" s="105">
        <v>111.67124751027553</v>
      </c>
      <c r="V456" s="105">
        <v>110.52235524987277</v>
      </c>
      <c r="W456" s="105">
        <v>110.00632295349267</v>
      </c>
      <c r="X456" s="105">
        <v>108.70839682589138</v>
      </c>
      <c r="Y456" s="105">
        <v>107.39089342424629</v>
      </c>
      <c r="Z456" s="105">
        <v>106.3330291524635</v>
      </c>
      <c r="AA456" s="105">
        <v>105.65961827433293</v>
      </c>
      <c r="AB456" s="105">
        <v>105.20698092744014</v>
      </c>
      <c r="AC456" s="105">
        <v>104.39433701191437</v>
      </c>
      <c r="AD456" s="105">
        <v>103.98953445338576</v>
      </c>
      <c r="AE456" s="105">
        <v>103.41683776793157</v>
      </c>
      <c r="AF456" s="105">
        <v>102.40365241009435</v>
      </c>
      <c r="AG456" s="105">
        <v>101.86182375308003</v>
      </c>
      <c r="AH456" s="105">
        <v>100.49643704040312</v>
      </c>
      <c r="AI456" s="105">
        <v>99.441391294897471</v>
      </c>
      <c r="AJ456" s="105">
        <v>98.287223808301405</v>
      </c>
      <c r="AK456" s="105">
        <v>97.084439024880581</v>
      </c>
      <c r="AL456" s="105">
        <v>96.779470056759052</v>
      </c>
      <c r="AM456" s="105">
        <v>95.680992230976557</v>
      </c>
      <c r="AN456" s="105">
        <v>94.629060946171862</v>
      </c>
      <c r="AO456" s="105">
        <v>93.685566013370632</v>
      </c>
      <c r="AP456" s="105">
        <v>92.656051977727145</v>
      </c>
      <c r="AQ456" s="105">
        <v>91.327855702851679</v>
      </c>
      <c r="AR456" s="105">
        <v>89.865449349390275</v>
      </c>
      <c r="AS456" s="105">
        <v>87.570837715766558</v>
      </c>
      <c r="AT456" s="105">
        <v>85.336898838162412</v>
      </c>
      <c r="AU456" s="105">
        <v>84.088481694880784</v>
      </c>
      <c r="AV456" s="105">
        <v>82.534399304695384</v>
      </c>
      <c r="AW456" s="105">
        <v>79.319743084215929</v>
      </c>
      <c r="AX456" s="105">
        <v>77.969829148065543</v>
      </c>
      <c r="AY456" s="105">
        <v>76.215592435535783</v>
      </c>
      <c r="AZ456" s="105">
        <v>72.822494529163947</v>
      </c>
    </row>
    <row r="457" spans="1:52" ht="12" customHeight="1" x14ac:dyDescent="0.45">
      <c r="A457" s="223" t="s">
        <v>188</v>
      </c>
      <c r="B457" s="105">
        <v>75.020037382855335</v>
      </c>
      <c r="C457" s="105">
        <v>75.186336639637005</v>
      </c>
      <c r="D457" s="105">
        <v>73.621574554569676</v>
      </c>
      <c r="E457" s="105">
        <v>72.898893809940802</v>
      </c>
      <c r="F457" s="105">
        <v>68.669543849831925</v>
      </c>
      <c r="G457" s="105">
        <v>65.064770710878051</v>
      </c>
      <c r="H457" s="105">
        <v>63.370771486342413</v>
      </c>
      <c r="I457" s="105">
        <v>62.807744823022674</v>
      </c>
      <c r="J457" s="105">
        <v>60.614199833295153</v>
      </c>
      <c r="K457" s="105">
        <v>61.343733145219971</v>
      </c>
      <c r="L457" s="105">
        <v>56.351705407949872</v>
      </c>
      <c r="M457" s="105">
        <v>54.929770480105979</v>
      </c>
      <c r="N457" s="105">
        <v>54.597702601791049</v>
      </c>
      <c r="O457" s="105">
        <v>55.539502474918102</v>
      </c>
      <c r="P457" s="105">
        <v>54.086093995367627</v>
      </c>
      <c r="Q457" s="105">
        <v>52.524202781487801</v>
      </c>
      <c r="R457" s="105">
        <v>52.267600449072589</v>
      </c>
      <c r="S457" s="105">
        <v>52.232964444542048</v>
      </c>
      <c r="T457" s="105">
        <v>51.083463056989025</v>
      </c>
      <c r="U457" s="105">
        <v>50.03075865495299</v>
      </c>
      <c r="V457" s="105">
        <v>49.304168717138552</v>
      </c>
      <c r="W457" s="105">
        <v>48.723442517195565</v>
      </c>
      <c r="X457" s="105">
        <v>47.444545310993149</v>
      </c>
      <c r="Y457" s="105">
        <v>45.869682129280584</v>
      </c>
      <c r="Z457" s="105">
        <v>44.768812315353813</v>
      </c>
      <c r="AA457" s="105">
        <v>44.220016813620902</v>
      </c>
      <c r="AB457" s="105">
        <v>43.66993633581437</v>
      </c>
      <c r="AC457" s="105">
        <v>42.664328935792774</v>
      </c>
      <c r="AD457" s="105">
        <v>42.017103769590385</v>
      </c>
      <c r="AE457" s="105">
        <v>41.673256962295177</v>
      </c>
      <c r="AF457" s="105">
        <v>40.508113472785816</v>
      </c>
      <c r="AG457" s="105">
        <v>39.842897205254665</v>
      </c>
      <c r="AH457" s="105">
        <v>38.66696294488586</v>
      </c>
      <c r="AI457" s="105">
        <v>37.256315629576257</v>
      </c>
      <c r="AJ457" s="105">
        <v>36.554121980512242</v>
      </c>
      <c r="AK457" s="105">
        <v>35.607212077834717</v>
      </c>
      <c r="AL457" s="105">
        <v>35.428401082440786</v>
      </c>
      <c r="AM457" s="105">
        <v>34.597390911929764</v>
      </c>
      <c r="AN457" s="105">
        <v>33.616522903964494</v>
      </c>
      <c r="AO457" s="105">
        <v>32.754806281070728</v>
      </c>
      <c r="AP457" s="105">
        <v>31.887467436593013</v>
      </c>
      <c r="AQ457" s="105">
        <v>30.71950156937368</v>
      </c>
      <c r="AR457" s="105">
        <v>29.539823209010333</v>
      </c>
      <c r="AS457" s="105">
        <v>27.897991990616688</v>
      </c>
      <c r="AT457" s="105">
        <v>26.88443237820114</v>
      </c>
      <c r="AU457" s="105">
        <v>26.131262121578178</v>
      </c>
      <c r="AV457" s="105">
        <v>25.126221327552148</v>
      </c>
      <c r="AW457" s="105">
        <v>23.327404634913965</v>
      </c>
      <c r="AX457" s="105">
        <v>22.065279461540214</v>
      </c>
      <c r="AY457" s="105">
        <v>21.423674902568614</v>
      </c>
      <c r="AZ457" s="105">
        <v>19.803547254820245</v>
      </c>
    </row>
    <row r="458" spans="1:52" ht="12" customHeight="1" x14ac:dyDescent="0.45">
      <c r="A458" s="223" t="s">
        <v>192</v>
      </c>
      <c r="B458" s="105">
        <v>0</v>
      </c>
      <c r="C458" s="105">
        <v>0</v>
      </c>
      <c r="D458" s="105">
        <v>0</v>
      </c>
      <c r="E458" s="105">
        <v>0</v>
      </c>
      <c r="F458" s="105">
        <v>0</v>
      </c>
      <c r="G458" s="105">
        <v>0</v>
      </c>
      <c r="H458" s="105">
        <v>0</v>
      </c>
      <c r="I458" s="105">
        <v>0</v>
      </c>
      <c r="J458" s="105">
        <v>0</v>
      </c>
      <c r="K458" s="105">
        <v>0</v>
      </c>
      <c r="L458" s="105">
        <v>0</v>
      </c>
      <c r="M458" s="105">
        <v>0</v>
      </c>
      <c r="N458" s="105">
        <v>0</v>
      </c>
      <c r="O458" s="105">
        <v>0</v>
      </c>
      <c r="P458" s="105">
        <v>0</v>
      </c>
      <c r="Q458" s="105">
        <v>0</v>
      </c>
      <c r="R458" s="105">
        <v>0</v>
      </c>
      <c r="S458" s="105">
        <v>0</v>
      </c>
      <c r="T458" s="105">
        <v>0</v>
      </c>
      <c r="U458" s="105">
        <v>0</v>
      </c>
      <c r="V458" s="105">
        <v>0</v>
      </c>
      <c r="W458" s="105">
        <v>0</v>
      </c>
      <c r="X458" s="105">
        <v>0</v>
      </c>
      <c r="Y458" s="105">
        <v>0</v>
      </c>
      <c r="Z458" s="105">
        <v>0</v>
      </c>
      <c r="AA458" s="105">
        <v>0</v>
      </c>
      <c r="AB458" s="105">
        <v>0</v>
      </c>
      <c r="AC458" s="105">
        <v>0</v>
      </c>
      <c r="AD458" s="105">
        <v>0</v>
      </c>
      <c r="AE458" s="105">
        <v>0</v>
      </c>
      <c r="AF458" s="105">
        <v>0</v>
      </c>
      <c r="AG458" s="105">
        <v>0</v>
      </c>
      <c r="AH458" s="105">
        <v>0</v>
      </c>
      <c r="AI458" s="105">
        <v>0</v>
      </c>
      <c r="AJ458" s="105">
        <v>0</v>
      </c>
      <c r="AK458" s="105">
        <v>0</v>
      </c>
      <c r="AL458" s="105">
        <v>0</v>
      </c>
      <c r="AM458" s="105">
        <v>0</v>
      </c>
      <c r="AN458" s="105">
        <v>0</v>
      </c>
      <c r="AO458" s="105">
        <v>0</v>
      </c>
      <c r="AP458" s="105">
        <v>0</v>
      </c>
      <c r="AQ458" s="105">
        <v>0</v>
      </c>
      <c r="AR458" s="105">
        <v>0</v>
      </c>
      <c r="AS458" s="105">
        <v>0</v>
      </c>
      <c r="AT458" s="105">
        <v>0</v>
      </c>
      <c r="AU458" s="105">
        <v>0</v>
      </c>
      <c r="AV458" s="105">
        <v>0</v>
      </c>
      <c r="AW458" s="105">
        <v>0</v>
      </c>
      <c r="AX458" s="105">
        <v>0</v>
      </c>
      <c r="AY458" s="105">
        <v>0</v>
      </c>
      <c r="AZ458" s="105">
        <v>0</v>
      </c>
    </row>
    <row r="459" spans="1:52" ht="12" customHeight="1" x14ac:dyDescent="0.45">
      <c r="A459" s="231" t="s">
        <v>193</v>
      </c>
      <c r="B459" s="234">
        <v>0</v>
      </c>
      <c r="C459" s="234">
        <v>0</v>
      </c>
      <c r="D459" s="234">
        <v>0</v>
      </c>
      <c r="E459" s="234">
        <v>0</v>
      </c>
      <c r="F459" s="234">
        <v>0</v>
      </c>
      <c r="G459" s="234">
        <v>0</v>
      </c>
      <c r="H459" s="234">
        <v>0</v>
      </c>
      <c r="I459" s="234">
        <v>0</v>
      </c>
      <c r="J459" s="234">
        <v>0</v>
      </c>
      <c r="K459" s="234">
        <v>0</v>
      </c>
      <c r="L459" s="234">
        <v>0</v>
      </c>
      <c r="M459" s="234">
        <v>0</v>
      </c>
      <c r="N459" s="234">
        <v>0</v>
      </c>
      <c r="O459" s="234">
        <v>0</v>
      </c>
      <c r="P459" s="234">
        <v>0</v>
      </c>
      <c r="Q459" s="234">
        <v>0</v>
      </c>
      <c r="R459" s="234">
        <v>0</v>
      </c>
      <c r="S459" s="234">
        <v>0</v>
      </c>
      <c r="T459" s="234">
        <v>0</v>
      </c>
      <c r="U459" s="234">
        <v>0</v>
      </c>
      <c r="V459" s="234">
        <v>0</v>
      </c>
      <c r="W459" s="234">
        <v>0</v>
      </c>
      <c r="X459" s="234">
        <v>0</v>
      </c>
      <c r="Y459" s="234">
        <v>0</v>
      </c>
      <c r="Z459" s="234">
        <v>0</v>
      </c>
      <c r="AA459" s="234">
        <v>0</v>
      </c>
      <c r="AB459" s="234">
        <v>0</v>
      </c>
      <c r="AC459" s="234">
        <v>0</v>
      </c>
      <c r="AD459" s="234">
        <v>0</v>
      </c>
      <c r="AE459" s="234">
        <v>0</v>
      </c>
      <c r="AF459" s="234">
        <v>0</v>
      </c>
      <c r="AG459" s="234">
        <v>0</v>
      </c>
      <c r="AH459" s="234">
        <v>0</v>
      </c>
      <c r="AI459" s="234">
        <v>0</v>
      </c>
      <c r="AJ459" s="234">
        <v>0</v>
      </c>
      <c r="AK459" s="234">
        <v>0</v>
      </c>
      <c r="AL459" s="234">
        <v>0</v>
      </c>
      <c r="AM459" s="234">
        <v>0</v>
      </c>
      <c r="AN459" s="234">
        <v>0</v>
      </c>
      <c r="AO459" s="234">
        <v>0</v>
      </c>
      <c r="AP459" s="234">
        <v>0</v>
      </c>
      <c r="AQ459" s="234">
        <v>0</v>
      </c>
      <c r="AR459" s="234">
        <v>0</v>
      </c>
      <c r="AS459" s="234">
        <v>0</v>
      </c>
      <c r="AT459" s="234">
        <v>0</v>
      </c>
      <c r="AU459" s="234">
        <v>0</v>
      </c>
      <c r="AV459" s="234">
        <v>0</v>
      </c>
      <c r="AW459" s="234">
        <v>0</v>
      </c>
      <c r="AX459" s="234">
        <v>0</v>
      </c>
      <c r="AY459" s="234">
        <v>0</v>
      </c>
      <c r="AZ459" s="234">
        <v>0</v>
      </c>
    </row>
    <row r="460" spans="1:52" ht="12" customHeight="1" x14ac:dyDescent="0.45">
      <c r="A460" s="112" t="s">
        <v>42</v>
      </c>
      <c r="B460" s="117">
        <v>940.96887472381707</v>
      </c>
      <c r="C460" s="117">
        <v>861.60589612984995</v>
      </c>
      <c r="D460" s="117">
        <v>791.36847338674556</v>
      </c>
      <c r="E460" s="117">
        <v>778.94860041212883</v>
      </c>
      <c r="F460" s="117">
        <v>827.39346231333161</v>
      </c>
      <c r="G460" s="117">
        <v>833.36086185158842</v>
      </c>
      <c r="H460" s="117">
        <v>795.56911577045798</v>
      </c>
      <c r="I460" s="117">
        <v>776.13305359834465</v>
      </c>
      <c r="J460" s="117">
        <v>709.92965034790382</v>
      </c>
      <c r="K460" s="117">
        <v>691.94555999071758</v>
      </c>
      <c r="L460" s="117">
        <v>690.16729191277352</v>
      </c>
      <c r="M460" s="117">
        <v>690.87765176131347</v>
      </c>
      <c r="N460" s="117">
        <v>660.34334521692188</v>
      </c>
      <c r="O460" s="117">
        <v>610.66942974801623</v>
      </c>
      <c r="P460" s="117">
        <v>606.8014648706536</v>
      </c>
      <c r="Q460" s="117">
        <v>593.16387232557736</v>
      </c>
      <c r="R460" s="117">
        <v>587.05957098025078</v>
      </c>
      <c r="S460" s="117">
        <v>595.02888693103739</v>
      </c>
      <c r="T460" s="117">
        <v>593.44845670010966</v>
      </c>
      <c r="U460" s="117">
        <v>593.35737560339942</v>
      </c>
      <c r="V460" s="117">
        <v>594.29840991825336</v>
      </c>
      <c r="W460" s="117">
        <v>594.37778783563431</v>
      </c>
      <c r="X460" s="117">
        <v>594.24360877132619</v>
      </c>
      <c r="Y460" s="117">
        <v>594.40228512805993</v>
      </c>
      <c r="Z460" s="117">
        <v>594.54819118670753</v>
      </c>
      <c r="AA460" s="117">
        <v>595.00617158334501</v>
      </c>
      <c r="AB460" s="117">
        <v>595.515041194182</v>
      </c>
      <c r="AC460" s="117">
        <v>596.26935430023013</v>
      </c>
      <c r="AD460" s="117">
        <v>597.06367167496251</v>
      </c>
      <c r="AE460" s="117">
        <v>597.72164269269308</v>
      </c>
      <c r="AF460" s="117">
        <v>597.7089937172218</v>
      </c>
      <c r="AG460" s="117">
        <v>597.73679768062073</v>
      </c>
      <c r="AH460" s="117">
        <v>595.02741084348224</v>
      </c>
      <c r="AI460" s="117">
        <v>589.34457095529865</v>
      </c>
      <c r="AJ460" s="117">
        <v>577.87081331725949</v>
      </c>
      <c r="AK460" s="117">
        <v>562.7294206631185</v>
      </c>
      <c r="AL460" s="117">
        <v>555.43000045467079</v>
      </c>
      <c r="AM460" s="117">
        <v>528.96425335743095</v>
      </c>
      <c r="AN460" s="117">
        <v>500.39327453461902</v>
      </c>
      <c r="AO460" s="117">
        <v>475.92276571242013</v>
      </c>
      <c r="AP460" s="117">
        <v>448.42831975097045</v>
      </c>
      <c r="AQ460" s="117">
        <v>433.75601582857502</v>
      </c>
      <c r="AR460" s="117">
        <v>411.62922718365922</v>
      </c>
      <c r="AS460" s="117">
        <v>387.13513799997077</v>
      </c>
      <c r="AT460" s="117">
        <v>358.1032012444424</v>
      </c>
      <c r="AU460" s="117">
        <v>350.97206460034658</v>
      </c>
      <c r="AV460" s="117">
        <v>331.37078739833902</v>
      </c>
      <c r="AW460" s="117">
        <v>287.42244595670161</v>
      </c>
      <c r="AX460" s="117">
        <v>278.21302014199659</v>
      </c>
      <c r="AY460" s="117">
        <v>250.49006181122132</v>
      </c>
      <c r="AZ460" s="117">
        <v>225.72090667516218</v>
      </c>
    </row>
    <row r="461" spans="1:52" ht="12" customHeight="1" x14ac:dyDescent="0.45">
      <c r="A461" s="220" t="s">
        <v>173</v>
      </c>
      <c r="B461" s="227">
        <v>844.95287726097729</v>
      </c>
      <c r="C461" s="227">
        <v>836.60142853829245</v>
      </c>
      <c r="D461" s="227">
        <v>806.73058270268723</v>
      </c>
      <c r="E461" s="227">
        <v>801.10340707557418</v>
      </c>
      <c r="F461" s="227">
        <v>758.94887922484634</v>
      </c>
      <c r="G461" s="227">
        <v>727.43206156600206</v>
      </c>
      <c r="H461" s="227">
        <v>688.77289470455173</v>
      </c>
      <c r="I461" s="227">
        <v>698.52884243916469</v>
      </c>
      <c r="J461" s="227">
        <v>643.64904006006736</v>
      </c>
      <c r="K461" s="227">
        <v>635.59523466927908</v>
      </c>
      <c r="L461" s="227">
        <v>579.66722418306085</v>
      </c>
      <c r="M461" s="227">
        <v>571.84355809257659</v>
      </c>
      <c r="N461" s="227">
        <v>581.39342364343372</v>
      </c>
      <c r="O461" s="227">
        <v>589.28476080420171</v>
      </c>
      <c r="P461" s="227">
        <v>568.51925753709156</v>
      </c>
      <c r="Q461" s="227">
        <v>516.64036248065622</v>
      </c>
      <c r="R461" s="227">
        <v>515.18023636007013</v>
      </c>
      <c r="S461" s="227">
        <v>515.18351202734573</v>
      </c>
      <c r="T461" s="227">
        <v>503.18346261735991</v>
      </c>
      <c r="U461" s="227">
        <v>489.72680110518854</v>
      </c>
      <c r="V461" s="227">
        <v>481.50283238286386</v>
      </c>
      <c r="W461" s="227">
        <v>478.62171882089979</v>
      </c>
      <c r="X461" s="227">
        <v>469.3700860726301</v>
      </c>
      <c r="Y461" s="227">
        <v>459.03767704912173</v>
      </c>
      <c r="Z461" s="227">
        <v>452.60827851161326</v>
      </c>
      <c r="AA461" s="227">
        <v>448.76884839410354</v>
      </c>
      <c r="AB461" s="227">
        <v>445.57436573187476</v>
      </c>
      <c r="AC461" s="227">
        <v>437.77615692886985</v>
      </c>
      <c r="AD461" s="227">
        <v>434.51806950226182</v>
      </c>
      <c r="AE461" s="227">
        <v>424.97130154091167</v>
      </c>
      <c r="AF461" s="227">
        <v>421.44698539682355</v>
      </c>
      <c r="AG461" s="227">
        <v>418.53211538821586</v>
      </c>
      <c r="AH461" s="227">
        <v>410.54164353681722</v>
      </c>
      <c r="AI461" s="227">
        <v>402.56781660108425</v>
      </c>
      <c r="AJ461" s="227">
        <v>394.78759833429075</v>
      </c>
      <c r="AK461" s="227">
        <v>387.11425082727766</v>
      </c>
      <c r="AL461" s="227">
        <v>385.66191811383436</v>
      </c>
      <c r="AM461" s="227">
        <v>380.79728835476635</v>
      </c>
      <c r="AN461" s="227">
        <v>375.07054219195902</v>
      </c>
      <c r="AO461" s="227">
        <v>369.49906530551647</v>
      </c>
      <c r="AP461" s="227">
        <v>363.72691734155001</v>
      </c>
      <c r="AQ461" s="227">
        <v>358.37049901598425</v>
      </c>
      <c r="AR461" s="227">
        <v>351.8192339695712</v>
      </c>
      <c r="AS461" s="227">
        <v>341.75449521547216</v>
      </c>
      <c r="AT461" s="227">
        <v>333.60372832818018</v>
      </c>
      <c r="AU461" s="227">
        <v>327.63423726536985</v>
      </c>
      <c r="AV461" s="227">
        <v>318.13996193941762</v>
      </c>
      <c r="AW461" s="227">
        <v>301.65847726533286</v>
      </c>
      <c r="AX461" s="227">
        <v>296.23815357167274</v>
      </c>
      <c r="AY461" s="227">
        <v>276.75116289400728</v>
      </c>
      <c r="AZ461" s="227">
        <v>268.00378983899486</v>
      </c>
    </row>
    <row r="462" spans="1:52" ht="12" customHeight="1" x14ac:dyDescent="0.45">
      <c r="A462" s="69" t="s">
        <v>47</v>
      </c>
      <c r="B462" s="102">
        <v>0</v>
      </c>
      <c r="C462" s="102">
        <v>0</v>
      </c>
      <c r="D462" s="102">
        <v>0</v>
      </c>
      <c r="E462" s="102">
        <v>0</v>
      </c>
      <c r="F462" s="102">
        <v>0</v>
      </c>
      <c r="G462" s="102">
        <v>0</v>
      </c>
      <c r="H462" s="102">
        <v>0</v>
      </c>
      <c r="I462" s="102">
        <v>0</v>
      </c>
      <c r="J462" s="102">
        <v>0</v>
      </c>
      <c r="K462" s="102">
        <v>0</v>
      </c>
      <c r="L462" s="102">
        <v>0</v>
      </c>
      <c r="M462" s="102">
        <v>0</v>
      </c>
      <c r="N462" s="102">
        <v>0</v>
      </c>
      <c r="O462" s="102">
        <v>0</v>
      </c>
      <c r="P462" s="102">
        <v>0</v>
      </c>
      <c r="Q462" s="102">
        <v>0</v>
      </c>
      <c r="R462" s="102">
        <v>0</v>
      </c>
      <c r="S462" s="102">
        <v>0</v>
      </c>
      <c r="T462" s="102">
        <v>0</v>
      </c>
      <c r="U462" s="102">
        <v>0</v>
      </c>
      <c r="V462" s="102">
        <v>0</v>
      </c>
      <c r="W462" s="102">
        <v>0</v>
      </c>
      <c r="X462" s="102">
        <v>0</v>
      </c>
      <c r="Y462" s="102">
        <v>0</v>
      </c>
      <c r="Z462" s="102">
        <v>0</v>
      </c>
      <c r="AA462" s="102">
        <v>0</v>
      </c>
      <c r="AB462" s="102">
        <v>0</v>
      </c>
      <c r="AC462" s="102">
        <v>0</v>
      </c>
      <c r="AD462" s="102">
        <v>0</v>
      </c>
      <c r="AE462" s="102">
        <v>0</v>
      </c>
      <c r="AF462" s="102">
        <v>0</v>
      </c>
      <c r="AG462" s="102">
        <v>0</v>
      </c>
      <c r="AH462" s="102">
        <v>0</v>
      </c>
      <c r="AI462" s="102">
        <v>0</v>
      </c>
      <c r="AJ462" s="102">
        <v>0</v>
      </c>
      <c r="AK462" s="102">
        <v>0</v>
      </c>
      <c r="AL462" s="102">
        <v>0</v>
      </c>
      <c r="AM462" s="102">
        <v>0</v>
      </c>
      <c r="AN462" s="102">
        <v>0</v>
      </c>
      <c r="AO462" s="102">
        <v>0</v>
      </c>
      <c r="AP462" s="102">
        <v>0</v>
      </c>
      <c r="AQ462" s="102">
        <v>0</v>
      </c>
      <c r="AR462" s="102">
        <v>0</v>
      </c>
      <c r="AS462" s="102">
        <v>0</v>
      </c>
      <c r="AT462" s="102">
        <v>0</v>
      </c>
      <c r="AU462" s="102">
        <v>0</v>
      </c>
      <c r="AV462" s="102">
        <v>0</v>
      </c>
      <c r="AW462" s="102">
        <v>0</v>
      </c>
      <c r="AX462" s="102">
        <v>0</v>
      </c>
      <c r="AY462" s="102">
        <v>0</v>
      </c>
      <c r="AZ462" s="102">
        <v>0</v>
      </c>
    </row>
    <row r="463" spans="1:52" ht="12" customHeight="1" x14ac:dyDescent="0.45">
      <c r="A463" s="77" t="s">
        <v>48</v>
      </c>
      <c r="B463" s="103">
        <v>16.231945364490098</v>
      </c>
      <c r="C463" s="103">
        <v>15.886842345045306</v>
      </c>
      <c r="D463" s="103">
        <v>15.604337385430723</v>
      </c>
      <c r="E463" s="103">
        <v>15.841165795764153</v>
      </c>
      <c r="F463" s="103">
        <v>17.712265347624118</v>
      </c>
      <c r="G463" s="103">
        <v>17.720439633290333</v>
      </c>
      <c r="H463" s="103">
        <v>16.418253485088467</v>
      </c>
      <c r="I463" s="103">
        <v>16.2347044694034</v>
      </c>
      <c r="J463" s="103">
        <v>15.261719573842011</v>
      </c>
      <c r="K463" s="103">
        <v>13.112285308753664</v>
      </c>
      <c r="L463" s="103">
        <v>13.076130953981304</v>
      </c>
      <c r="M463" s="103">
        <v>13.92264652253894</v>
      </c>
      <c r="N463" s="103">
        <v>13.446309649361575</v>
      </c>
      <c r="O463" s="103">
        <v>13.94599355764783</v>
      </c>
      <c r="P463" s="103">
        <v>13.516243647996223</v>
      </c>
      <c r="Q463" s="103">
        <v>12.822024915704088</v>
      </c>
      <c r="R463" s="103">
        <v>12.859644205855904</v>
      </c>
      <c r="S463" s="103">
        <v>12.897426497159108</v>
      </c>
      <c r="T463" s="103">
        <v>12.779716523101065</v>
      </c>
      <c r="U463" s="103">
        <v>12.551050465514658</v>
      </c>
      <c r="V463" s="103">
        <v>12.310500175325068</v>
      </c>
      <c r="W463" s="103">
        <v>12.164377371632957</v>
      </c>
      <c r="X463" s="103">
        <v>11.967452524371115</v>
      </c>
      <c r="Y463" s="103">
        <v>11.611755250600176</v>
      </c>
      <c r="Z463" s="103">
        <v>11.395527809636194</v>
      </c>
      <c r="AA463" s="103">
        <v>11.165340264743296</v>
      </c>
      <c r="AB463" s="103">
        <v>10.930954932570517</v>
      </c>
      <c r="AC463" s="103">
        <v>10.391052203259955</v>
      </c>
      <c r="AD463" s="103">
        <v>10.278588547262698</v>
      </c>
      <c r="AE463" s="103">
        <v>9.7638778287232331</v>
      </c>
      <c r="AF463" s="103">
        <v>9.5526158622861459</v>
      </c>
      <c r="AG463" s="103">
        <v>9.258798165543876</v>
      </c>
      <c r="AH463" s="103">
        <v>8.999343697369989</v>
      </c>
      <c r="AI463" s="103">
        <v>8.5102925884352647</v>
      </c>
      <c r="AJ463" s="103">
        <v>8.154777308732351</v>
      </c>
      <c r="AK463" s="103">
        <v>7.721483905583856</v>
      </c>
      <c r="AL463" s="103">
        <v>7.6788109867907588</v>
      </c>
      <c r="AM463" s="103">
        <v>7.5983404548094002</v>
      </c>
      <c r="AN463" s="103">
        <v>7.4177346269655962</v>
      </c>
      <c r="AO463" s="103">
        <v>7.192042006963681</v>
      </c>
      <c r="AP463" s="103">
        <v>6.9678426072928774</v>
      </c>
      <c r="AQ463" s="103">
        <v>6.7454953312848343</v>
      </c>
      <c r="AR463" s="103">
        <v>6.5230065723970592</v>
      </c>
      <c r="AS463" s="103">
        <v>6.1633562538272288</v>
      </c>
      <c r="AT463" s="103">
        <v>5.9509519362076198</v>
      </c>
      <c r="AU463" s="103">
        <v>5.7655434150741769</v>
      </c>
      <c r="AV463" s="103">
        <v>5.5578531775109452</v>
      </c>
      <c r="AW463" s="103">
        <v>5.1882511190278606</v>
      </c>
      <c r="AX463" s="103">
        <v>5.1087130189788521</v>
      </c>
      <c r="AY463" s="103">
        <v>4.8133638814135518</v>
      </c>
      <c r="AZ463" s="103">
        <v>4.6663088960421906</v>
      </c>
    </row>
    <row r="464" spans="1:52" ht="12" customHeight="1" x14ac:dyDescent="0.45">
      <c r="A464" s="77" t="s">
        <v>51</v>
      </c>
      <c r="B464" s="103">
        <v>0</v>
      </c>
      <c r="C464" s="103">
        <v>0</v>
      </c>
      <c r="D464" s="103">
        <v>0</v>
      </c>
      <c r="E464" s="103">
        <v>0</v>
      </c>
      <c r="F464" s="103">
        <v>0</v>
      </c>
      <c r="G464" s="103">
        <v>0</v>
      </c>
      <c r="H464" s="103">
        <v>0</v>
      </c>
      <c r="I464" s="103">
        <v>0</v>
      </c>
      <c r="J464" s="103">
        <v>0</v>
      </c>
      <c r="K464" s="103">
        <v>0</v>
      </c>
      <c r="L464" s="103">
        <v>0</v>
      </c>
      <c r="M464" s="103">
        <v>0</v>
      </c>
      <c r="N464" s="103">
        <v>0</v>
      </c>
      <c r="O464" s="103">
        <v>0</v>
      </c>
      <c r="P464" s="103">
        <v>0</v>
      </c>
      <c r="Q464" s="103">
        <v>0</v>
      </c>
      <c r="R464" s="103">
        <v>0</v>
      </c>
      <c r="S464" s="103">
        <v>0</v>
      </c>
      <c r="T464" s="103">
        <v>0</v>
      </c>
      <c r="U464" s="103">
        <v>0</v>
      </c>
      <c r="V464" s="103">
        <v>0</v>
      </c>
      <c r="W464" s="103">
        <v>0</v>
      </c>
      <c r="X464" s="103">
        <v>0</v>
      </c>
      <c r="Y464" s="103">
        <v>0</v>
      </c>
      <c r="Z464" s="103">
        <v>0</v>
      </c>
      <c r="AA464" s="103">
        <v>0</v>
      </c>
      <c r="AB464" s="103">
        <v>0</v>
      </c>
      <c r="AC464" s="103">
        <v>0</v>
      </c>
      <c r="AD464" s="103">
        <v>0</v>
      </c>
      <c r="AE464" s="103">
        <v>0</v>
      </c>
      <c r="AF464" s="103">
        <v>0</v>
      </c>
      <c r="AG464" s="103">
        <v>0</v>
      </c>
      <c r="AH464" s="103">
        <v>0</v>
      </c>
      <c r="AI464" s="103">
        <v>0</v>
      </c>
      <c r="AJ464" s="103">
        <v>0</v>
      </c>
      <c r="AK464" s="103">
        <v>0</v>
      </c>
      <c r="AL464" s="103">
        <v>0</v>
      </c>
      <c r="AM464" s="103">
        <v>0</v>
      </c>
      <c r="AN464" s="103">
        <v>0</v>
      </c>
      <c r="AO464" s="103">
        <v>0</v>
      </c>
      <c r="AP464" s="103">
        <v>0</v>
      </c>
      <c r="AQ464" s="103">
        <v>0</v>
      </c>
      <c r="AR464" s="103">
        <v>0</v>
      </c>
      <c r="AS464" s="103">
        <v>0</v>
      </c>
      <c r="AT464" s="103">
        <v>0</v>
      </c>
      <c r="AU464" s="103">
        <v>0</v>
      </c>
      <c r="AV464" s="103">
        <v>0</v>
      </c>
      <c r="AW464" s="103">
        <v>0</v>
      </c>
      <c r="AX464" s="103">
        <v>0</v>
      </c>
      <c r="AY464" s="103">
        <v>0</v>
      </c>
      <c r="AZ464" s="103">
        <v>0</v>
      </c>
    </row>
    <row r="465" spans="1:52" ht="12" customHeight="1" x14ac:dyDescent="0.45">
      <c r="A465" s="77" t="s">
        <v>52</v>
      </c>
      <c r="B465" s="103">
        <v>0</v>
      </c>
      <c r="C465" s="103">
        <v>0</v>
      </c>
      <c r="D465" s="103">
        <v>0</v>
      </c>
      <c r="E465" s="103">
        <v>0</v>
      </c>
      <c r="F465" s="103">
        <v>0</v>
      </c>
      <c r="G465" s="103">
        <v>0</v>
      </c>
      <c r="H465" s="103">
        <v>0</v>
      </c>
      <c r="I465" s="103">
        <v>0</v>
      </c>
      <c r="J465" s="103">
        <v>0</v>
      </c>
      <c r="K465" s="103">
        <v>0</v>
      </c>
      <c r="L465" s="103">
        <v>0</v>
      </c>
      <c r="M465" s="103">
        <v>0</v>
      </c>
      <c r="N465" s="103">
        <v>0</v>
      </c>
      <c r="O465" s="103">
        <v>0</v>
      </c>
      <c r="P465" s="103">
        <v>0</v>
      </c>
      <c r="Q465" s="103">
        <v>0</v>
      </c>
      <c r="R465" s="103">
        <v>0</v>
      </c>
      <c r="S465" s="103">
        <v>0</v>
      </c>
      <c r="T465" s="103">
        <v>0</v>
      </c>
      <c r="U465" s="103">
        <v>0</v>
      </c>
      <c r="V465" s="103">
        <v>0</v>
      </c>
      <c r="W465" s="103">
        <v>0</v>
      </c>
      <c r="X465" s="103">
        <v>0</v>
      </c>
      <c r="Y465" s="103">
        <v>0</v>
      </c>
      <c r="Z465" s="103">
        <v>0</v>
      </c>
      <c r="AA465" s="103">
        <v>0</v>
      </c>
      <c r="AB465" s="103">
        <v>0</v>
      </c>
      <c r="AC465" s="103">
        <v>0</v>
      </c>
      <c r="AD465" s="103">
        <v>0</v>
      </c>
      <c r="AE465" s="103">
        <v>0</v>
      </c>
      <c r="AF465" s="103">
        <v>0</v>
      </c>
      <c r="AG465" s="103">
        <v>0</v>
      </c>
      <c r="AH465" s="103">
        <v>0</v>
      </c>
      <c r="AI465" s="103">
        <v>0</v>
      </c>
      <c r="AJ465" s="103">
        <v>0</v>
      </c>
      <c r="AK465" s="103">
        <v>0</v>
      </c>
      <c r="AL465" s="103">
        <v>0</v>
      </c>
      <c r="AM465" s="103">
        <v>0</v>
      </c>
      <c r="AN465" s="103">
        <v>0</v>
      </c>
      <c r="AO465" s="103">
        <v>0</v>
      </c>
      <c r="AP465" s="103">
        <v>0</v>
      </c>
      <c r="AQ465" s="103">
        <v>0</v>
      </c>
      <c r="AR465" s="103">
        <v>0</v>
      </c>
      <c r="AS465" s="103">
        <v>0</v>
      </c>
      <c r="AT465" s="103">
        <v>0</v>
      </c>
      <c r="AU465" s="103">
        <v>0</v>
      </c>
      <c r="AV465" s="103">
        <v>0</v>
      </c>
      <c r="AW465" s="103">
        <v>0</v>
      </c>
      <c r="AX465" s="103">
        <v>0</v>
      </c>
      <c r="AY465" s="103">
        <v>0</v>
      </c>
      <c r="AZ465" s="103">
        <v>0</v>
      </c>
    </row>
    <row r="466" spans="1:52" ht="12" customHeight="1" x14ac:dyDescent="0.45">
      <c r="A466" s="79" t="s">
        <v>53</v>
      </c>
      <c r="B466" s="104">
        <v>0</v>
      </c>
      <c r="C466" s="104">
        <v>0</v>
      </c>
      <c r="D466" s="104">
        <v>0</v>
      </c>
      <c r="E466" s="104">
        <v>0</v>
      </c>
      <c r="F466" s="104">
        <v>0</v>
      </c>
      <c r="G466" s="104">
        <v>0</v>
      </c>
      <c r="H466" s="104">
        <v>0</v>
      </c>
      <c r="I466" s="104">
        <v>0</v>
      </c>
      <c r="J466" s="104">
        <v>0</v>
      </c>
      <c r="K466" s="104">
        <v>0</v>
      </c>
      <c r="L466" s="104">
        <v>0</v>
      </c>
      <c r="M466" s="104">
        <v>0</v>
      </c>
      <c r="N466" s="104">
        <v>0</v>
      </c>
      <c r="O466" s="104">
        <v>0</v>
      </c>
      <c r="P466" s="104">
        <v>0</v>
      </c>
      <c r="Q466" s="104">
        <v>0</v>
      </c>
      <c r="R466" s="104">
        <v>0</v>
      </c>
      <c r="S466" s="104">
        <v>0</v>
      </c>
      <c r="T466" s="104">
        <v>0</v>
      </c>
      <c r="U466" s="104">
        <v>0</v>
      </c>
      <c r="V466" s="104">
        <v>0</v>
      </c>
      <c r="W466" s="104">
        <v>0</v>
      </c>
      <c r="X466" s="104">
        <v>0</v>
      </c>
      <c r="Y466" s="104">
        <v>0</v>
      </c>
      <c r="Z466" s="104">
        <v>0</v>
      </c>
      <c r="AA466" s="104">
        <v>0</v>
      </c>
      <c r="AB466" s="104">
        <v>0</v>
      </c>
      <c r="AC466" s="104">
        <v>0</v>
      </c>
      <c r="AD466" s="104">
        <v>0</v>
      </c>
      <c r="AE466" s="104">
        <v>0</v>
      </c>
      <c r="AF466" s="104">
        <v>0</v>
      </c>
      <c r="AG466" s="104">
        <v>0</v>
      </c>
      <c r="AH466" s="104">
        <v>0</v>
      </c>
      <c r="AI466" s="104">
        <v>0</v>
      </c>
      <c r="AJ466" s="104">
        <v>0</v>
      </c>
      <c r="AK466" s="104">
        <v>0</v>
      </c>
      <c r="AL466" s="104">
        <v>0</v>
      </c>
      <c r="AM466" s="104">
        <v>0</v>
      </c>
      <c r="AN466" s="104">
        <v>0</v>
      </c>
      <c r="AO466" s="104">
        <v>0</v>
      </c>
      <c r="AP466" s="104">
        <v>0</v>
      </c>
      <c r="AQ466" s="104">
        <v>0</v>
      </c>
      <c r="AR466" s="104">
        <v>0</v>
      </c>
      <c r="AS466" s="104">
        <v>0</v>
      </c>
      <c r="AT466" s="104">
        <v>0</v>
      </c>
      <c r="AU466" s="104">
        <v>0</v>
      </c>
      <c r="AV466" s="104">
        <v>0</v>
      </c>
      <c r="AW466" s="104">
        <v>0</v>
      </c>
      <c r="AX466" s="104">
        <v>0</v>
      </c>
      <c r="AY466" s="104">
        <v>0</v>
      </c>
      <c r="AZ466" s="104">
        <v>0</v>
      </c>
    </row>
    <row r="467" spans="1:52" ht="12" customHeight="1" x14ac:dyDescent="0.45">
      <c r="A467" s="96" t="s">
        <v>194</v>
      </c>
      <c r="B467" s="105">
        <v>99.353662259015508</v>
      </c>
      <c r="C467" s="105">
        <v>93.672962627936371</v>
      </c>
      <c r="D467" s="105">
        <v>90.533706368513236</v>
      </c>
      <c r="E467" s="105">
        <v>89.823387858277144</v>
      </c>
      <c r="F467" s="105">
        <v>92.541920039424525</v>
      </c>
      <c r="G467" s="105">
        <v>91.390500759489512</v>
      </c>
      <c r="H467" s="105">
        <v>89.644968611382069</v>
      </c>
      <c r="I467" s="105">
        <v>89.655337090705132</v>
      </c>
      <c r="J467" s="105">
        <v>85.698549367520229</v>
      </c>
      <c r="K467" s="105">
        <v>70.781128684257098</v>
      </c>
      <c r="L467" s="105">
        <v>73.54165110803298</v>
      </c>
      <c r="M467" s="105">
        <v>73.630813569932101</v>
      </c>
      <c r="N467" s="105">
        <v>72.145648433299243</v>
      </c>
      <c r="O467" s="105">
        <v>67.999564180628383</v>
      </c>
      <c r="P467" s="105">
        <v>71.257791122667911</v>
      </c>
      <c r="Q467" s="105">
        <v>65.076641670643156</v>
      </c>
      <c r="R467" s="105">
        <v>64.420676345498364</v>
      </c>
      <c r="S467" s="105">
        <v>66.443250776507554</v>
      </c>
      <c r="T467" s="105">
        <v>64.689478740658643</v>
      </c>
      <c r="U467" s="105">
        <v>62.693449384606517</v>
      </c>
      <c r="V467" s="105">
        <v>61.225648616967753</v>
      </c>
      <c r="W467" s="105">
        <v>60.515703244471531</v>
      </c>
      <c r="X467" s="105">
        <v>58.678698894324036</v>
      </c>
      <c r="Y467" s="105">
        <v>56.210998184732055</v>
      </c>
      <c r="Z467" s="105">
        <v>54.508491069477941</v>
      </c>
      <c r="AA467" s="105">
        <v>53.990183673871321</v>
      </c>
      <c r="AB467" s="105">
        <v>53.029922247943148</v>
      </c>
      <c r="AC467" s="105">
        <v>51.335891725967521</v>
      </c>
      <c r="AD467" s="105">
        <v>49.315275677012053</v>
      </c>
      <c r="AE467" s="105">
        <v>44.973810710908708</v>
      </c>
      <c r="AF467" s="105">
        <v>44.003780262848352</v>
      </c>
      <c r="AG467" s="105">
        <v>43.762186142604484</v>
      </c>
      <c r="AH467" s="105">
        <v>41.518140500516346</v>
      </c>
      <c r="AI467" s="105">
        <v>40.43007067794823</v>
      </c>
      <c r="AJ467" s="105">
        <v>38.661101621691323</v>
      </c>
      <c r="AK467" s="105">
        <v>36.656668130708574</v>
      </c>
      <c r="AL467" s="105">
        <v>36.286607137217636</v>
      </c>
      <c r="AM467" s="105">
        <v>34.84058950095519</v>
      </c>
      <c r="AN467" s="105">
        <v>33.336998238784382</v>
      </c>
      <c r="AO467" s="105">
        <v>31.793331130086678</v>
      </c>
      <c r="AP467" s="105">
        <v>30.282014934332881</v>
      </c>
      <c r="AQ467" s="105">
        <v>29.042126918229609</v>
      </c>
      <c r="AR467" s="105">
        <v>28.194390828284799</v>
      </c>
      <c r="AS467" s="105">
        <v>26.785503322836707</v>
      </c>
      <c r="AT467" s="105">
        <v>25.34517251949573</v>
      </c>
      <c r="AU467" s="105">
        <v>24.443631664449263</v>
      </c>
      <c r="AV467" s="105">
        <v>22.589742338820088</v>
      </c>
      <c r="AW467" s="105">
        <v>21.12263368617517</v>
      </c>
      <c r="AX467" s="105">
        <v>19.387519378995261</v>
      </c>
      <c r="AY467" s="105">
        <v>12.78666928095536</v>
      </c>
      <c r="AZ467" s="105">
        <v>11.033675949217226</v>
      </c>
    </row>
    <row r="468" spans="1:52" ht="12" customHeight="1" x14ac:dyDescent="0.45">
      <c r="A468" s="96" t="s">
        <v>185</v>
      </c>
      <c r="B468" s="105">
        <v>575.5722605969853</v>
      </c>
      <c r="C468" s="105">
        <v>569.24597100694166</v>
      </c>
      <c r="D468" s="105">
        <v>554.90694948282544</v>
      </c>
      <c r="E468" s="105">
        <v>577.45039239296602</v>
      </c>
      <c r="F468" s="105">
        <v>535.21653911052954</v>
      </c>
      <c r="G468" s="105">
        <v>510.27210038078113</v>
      </c>
      <c r="H468" s="105">
        <v>480.2824849791254</v>
      </c>
      <c r="I468" s="105">
        <v>489.62563966775531</v>
      </c>
      <c r="J468" s="105">
        <v>446.69400608903288</v>
      </c>
      <c r="K468" s="105">
        <v>462.82437551939717</v>
      </c>
      <c r="L468" s="105">
        <v>407.7926033934823</v>
      </c>
      <c r="M468" s="105">
        <v>398.83368721860933</v>
      </c>
      <c r="N468" s="105">
        <v>413.53531262056123</v>
      </c>
      <c r="O468" s="105">
        <v>421.74810781195475</v>
      </c>
      <c r="P468" s="105">
        <v>400.6706875207679</v>
      </c>
      <c r="Q468" s="105">
        <v>361.41573481362428</v>
      </c>
      <c r="R468" s="105">
        <v>360.75808636762764</v>
      </c>
      <c r="S468" s="105">
        <v>358.48500626644147</v>
      </c>
      <c r="T468" s="105">
        <v>349.69509919365697</v>
      </c>
      <c r="U468" s="105">
        <v>340.17682291272689</v>
      </c>
      <c r="V468" s="105">
        <v>334.8446921370267</v>
      </c>
      <c r="W468" s="105">
        <v>333.32990397304661</v>
      </c>
      <c r="X468" s="105">
        <v>327.46383159848676</v>
      </c>
      <c r="Y468" s="105">
        <v>321.81623639131726</v>
      </c>
      <c r="Z468" s="105">
        <v>318.41354511606193</v>
      </c>
      <c r="AA468" s="105">
        <v>315.82452758547703</v>
      </c>
      <c r="AB468" s="105">
        <v>314.48266264973785</v>
      </c>
      <c r="AC468" s="105">
        <v>310.25011621716976</v>
      </c>
      <c r="AD468" s="105">
        <v>309.63543548441532</v>
      </c>
      <c r="AE468" s="105">
        <v>306.91648182937354</v>
      </c>
      <c r="AF468" s="105">
        <v>305.30528124305681</v>
      </c>
      <c r="AG468" s="105">
        <v>303.40533735440954</v>
      </c>
      <c r="AH468" s="105">
        <v>299.09418958263245</v>
      </c>
      <c r="AI468" s="105">
        <v>294.08208764940747</v>
      </c>
      <c r="AJ468" s="105">
        <v>289.95518689144194</v>
      </c>
      <c r="AK468" s="105">
        <v>286.33277267235394</v>
      </c>
      <c r="AL468" s="105">
        <v>285.53809777009081</v>
      </c>
      <c r="AM468" s="105">
        <v>282.98699033840478</v>
      </c>
      <c r="AN468" s="105">
        <v>280.03819263135534</v>
      </c>
      <c r="AO468" s="105">
        <v>277.38094413437108</v>
      </c>
      <c r="AP468" s="105">
        <v>274.54245219560272</v>
      </c>
      <c r="AQ468" s="105">
        <v>271.80465123571423</v>
      </c>
      <c r="AR468" s="105">
        <v>267.70498728285486</v>
      </c>
      <c r="AS468" s="105">
        <v>261.61765371629724</v>
      </c>
      <c r="AT468" s="105">
        <v>256.72406051573523</v>
      </c>
      <c r="AU468" s="105">
        <v>252.94935794627625</v>
      </c>
      <c r="AV468" s="105">
        <v>247.41639458675806</v>
      </c>
      <c r="AW468" s="105">
        <v>235.76404947643616</v>
      </c>
      <c r="AX468" s="105">
        <v>233.3437689655421</v>
      </c>
      <c r="AY468" s="105">
        <v>224.71705400064792</v>
      </c>
      <c r="AZ468" s="105">
        <v>219.5774815733796</v>
      </c>
    </row>
    <row r="469" spans="1:52" ht="12" customHeight="1" x14ac:dyDescent="0.45">
      <c r="A469" s="96" t="s">
        <v>188</v>
      </c>
      <c r="B469" s="105">
        <v>119.8441291776093</v>
      </c>
      <c r="C469" s="105">
        <v>118.095329897244</v>
      </c>
      <c r="D469" s="105">
        <v>113.78877339057864</v>
      </c>
      <c r="E469" s="105">
        <v>117.94558689290788</v>
      </c>
      <c r="F469" s="105">
        <v>113.43232124007163</v>
      </c>
      <c r="G469" s="105">
        <v>108.00644354069136</v>
      </c>
      <c r="H469" s="105">
        <v>102.38390922348826</v>
      </c>
      <c r="I469" s="105">
        <v>102.97017443572085</v>
      </c>
      <c r="J469" s="105">
        <v>95.934280003576291</v>
      </c>
      <c r="K469" s="105">
        <v>88.831853623959503</v>
      </c>
      <c r="L469" s="105">
        <v>85.205064294909036</v>
      </c>
      <c r="M469" s="105">
        <v>85.401933737410488</v>
      </c>
      <c r="N469" s="105">
        <v>81.500520306260597</v>
      </c>
      <c r="O469" s="105">
        <v>82.576296693973362</v>
      </c>
      <c r="P469" s="105">
        <v>83.011320082196391</v>
      </c>
      <c r="Q469" s="105">
        <v>77.257288937720546</v>
      </c>
      <c r="R469" s="105">
        <v>77.064045237588587</v>
      </c>
      <c r="S469" s="105">
        <v>77.278456250046702</v>
      </c>
      <c r="T469" s="105">
        <v>75.939322079868504</v>
      </c>
      <c r="U469" s="105">
        <v>74.225076700873956</v>
      </c>
      <c r="V469" s="105">
        <v>73.041528239825709</v>
      </c>
      <c r="W469" s="105">
        <v>72.530500026073071</v>
      </c>
      <c r="X469" s="105">
        <v>71.177302425713577</v>
      </c>
      <c r="Y469" s="105">
        <v>69.314206751956718</v>
      </c>
      <c r="Z469" s="105">
        <v>68.20524906715454</v>
      </c>
      <c r="AA469" s="105">
        <v>67.70207719230936</v>
      </c>
      <c r="AB469" s="105">
        <v>67.043246295305451</v>
      </c>
      <c r="AC469" s="105">
        <v>65.710759426264858</v>
      </c>
      <c r="AD469" s="105">
        <v>65.199761133763616</v>
      </c>
      <c r="AE469" s="105">
        <v>63.227377528492219</v>
      </c>
      <c r="AF469" s="105">
        <v>62.495138954499772</v>
      </c>
      <c r="AG469" s="105">
        <v>62.015066459421881</v>
      </c>
      <c r="AH469" s="105">
        <v>60.839334337044249</v>
      </c>
      <c r="AI469" s="105">
        <v>59.455477127728109</v>
      </c>
      <c r="AJ469" s="105">
        <v>57.929074398246001</v>
      </c>
      <c r="AK469" s="105">
        <v>56.318387600772382</v>
      </c>
      <c r="AL469" s="105">
        <v>56.075323505048516</v>
      </c>
      <c r="AM469" s="105">
        <v>55.293702397835588</v>
      </c>
      <c r="AN469" s="105">
        <v>54.205816001341645</v>
      </c>
      <c r="AO469" s="105">
        <v>53.065437837472579</v>
      </c>
      <c r="AP469" s="105">
        <v>51.872903497057905</v>
      </c>
      <c r="AQ469" s="105">
        <v>50.719530043424882</v>
      </c>
      <c r="AR469" s="105">
        <v>49.342033481425162</v>
      </c>
      <c r="AS469" s="105">
        <v>47.136462819555987</v>
      </c>
      <c r="AT469" s="105">
        <v>45.53814680526353</v>
      </c>
      <c r="AU469" s="105">
        <v>44.430848552760828</v>
      </c>
      <c r="AV469" s="105">
        <v>42.534359999713885</v>
      </c>
      <c r="AW469" s="105">
        <v>39.548398333659563</v>
      </c>
      <c r="AX469" s="105">
        <v>38.363818549437447</v>
      </c>
      <c r="AY469" s="105">
        <v>34.404725708290563</v>
      </c>
      <c r="AZ469" s="105">
        <v>32.700555009099752</v>
      </c>
    </row>
    <row r="470" spans="1:52" ht="12" customHeight="1" x14ac:dyDescent="0.45">
      <c r="A470" s="110" t="s">
        <v>192</v>
      </c>
      <c r="B470" s="116">
        <v>0</v>
      </c>
      <c r="C470" s="116">
        <v>0</v>
      </c>
      <c r="D470" s="116">
        <v>0</v>
      </c>
      <c r="E470" s="116">
        <v>0</v>
      </c>
      <c r="F470" s="116">
        <v>0</v>
      </c>
      <c r="G470" s="116">
        <v>0</v>
      </c>
      <c r="H470" s="116">
        <v>0</v>
      </c>
      <c r="I470" s="116">
        <v>0</v>
      </c>
      <c r="J470" s="116">
        <v>0</v>
      </c>
      <c r="K470" s="116">
        <v>0</v>
      </c>
      <c r="L470" s="116">
        <v>0</v>
      </c>
      <c r="M470" s="116">
        <v>0</v>
      </c>
      <c r="N470" s="116">
        <v>0</v>
      </c>
      <c r="O470" s="116">
        <v>0</v>
      </c>
      <c r="P470" s="116">
        <v>0</v>
      </c>
      <c r="Q470" s="116">
        <v>0</v>
      </c>
      <c r="R470" s="116">
        <v>0</v>
      </c>
      <c r="S470" s="116">
        <v>0</v>
      </c>
      <c r="T470" s="116">
        <v>0</v>
      </c>
      <c r="U470" s="116">
        <v>0</v>
      </c>
      <c r="V470" s="116">
        <v>0</v>
      </c>
      <c r="W470" s="116">
        <v>0</v>
      </c>
      <c r="X470" s="116">
        <v>0</v>
      </c>
      <c r="Y470" s="116">
        <v>0</v>
      </c>
      <c r="Z470" s="116">
        <v>0</v>
      </c>
      <c r="AA470" s="116">
        <v>0</v>
      </c>
      <c r="AB470" s="116">
        <v>0</v>
      </c>
      <c r="AC470" s="116">
        <v>0</v>
      </c>
      <c r="AD470" s="116">
        <v>0</v>
      </c>
      <c r="AE470" s="116">
        <v>0</v>
      </c>
      <c r="AF470" s="116">
        <v>0</v>
      </c>
      <c r="AG470" s="116">
        <v>0</v>
      </c>
      <c r="AH470" s="116">
        <v>0</v>
      </c>
      <c r="AI470" s="116">
        <v>0</v>
      </c>
      <c r="AJ470" s="116">
        <v>0</v>
      </c>
      <c r="AK470" s="116">
        <v>0</v>
      </c>
      <c r="AL470" s="116">
        <v>0</v>
      </c>
      <c r="AM470" s="116">
        <v>0</v>
      </c>
      <c r="AN470" s="116">
        <v>0</v>
      </c>
      <c r="AO470" s="116">
        <v>0</v>
      </c>
      <c r="AP470" s="116">
        <v>0</v>
      </c>
      <c r="AQ470" s="116">
        <v>0</v>
      </c>
      <c r="AR470" s="116">
        <v>0</v>
      </c>
      <c r="AS470" s="116">
        <v>0</v>
      </c>
      <c r="AT470" s="116">
        <v>0</v>
      </c>
      <c r="AU470" s="116">
        <v>0</v>
      </c>
      <c r="AV470" s="116">
        <v>0</v>
      </c>
      <c r="AW470" s="116">
        <v>0</v>
      </c>
      <c r="AX470" s="116">
        <v>0</v>
      </c>
      <c r="AY470" s="116">
        <v>0</v>
      </c>
      <c r="AZ470" s="116">
        <v>0</v>
      </c>
    </row>
    <row r="471" spans="1:52" ht="12" customHeight="1" x14ac:dyDescent="0.45">
      <c r="A471" s="112" t="s">
        <v>42</v>
      </c>
      <c r="B471" s="117">
        <v>33.950879862877166</v>
      </c>
      <c r="C471" s="117">
        <v>39.700322661125185</v>
      </c>
      <c r="D471" s="117">
        <v>31.896816075339327</v>
      </c>
      <c r="E471" s="117">
        <v>4.2874135658954905E-2</v>
      </c>
      <c r="F471" s="117">
        <v>4.5833487196548832E-2</v>
      </c>
      <c r="G471" s="117">
        <v>4.2577251749728498E-2</v>
      </c>
      <c r="H471" s="117">
        <v>4.3278405467441015E-2</v>
      </c>
      <c r="I471" s="117">
        <v>4.2986775580020779E-2</v>
      </c>
      <c r="J471" s="117">
        <v>6.0485026095895927E-2</v>
      </c>
      <c r="K471" s="117">
        <v>4.5591532911632378E-2</v>
      </c>
      <c r="L471" s="117">
        <v>5.1774432655087882E-2</v>
      </c>
      <c r="M471" s="117">
        <v>5.4477044085795422E-2</v>
      </c>
      <c r="N471" s="117">
        <v>0.76563263395107251</v>
      </c>
      <c r="O471" s="117">
        <v>3.0147985599974403</v>
      </c>
      <c r="P471" s="117">
        <v>6.3215163463131524E-2</v>
      </c>
      <c r="Q471" s="117">
        <v>6.8672142964221125E-2</v>
      </c>
      <c r="R471" s="117">
        <v>7.7784203499583093E-2</v>
      </c>
      <c r="S471" s="117">
        <v>7.9372237190785927E-2</v>
      </c>
      <c r="T471" s="117">
        <v>7.9846080074752454E-2</v>
      </c>
      <c r="U471" s="117">
        <v>8.0401641466453524E-2</v>
      </c>
      <c r="V471" s="117">
        <v>8.0463213718557858E-2</v>
      </c>
      <c r="W471" s="117">
        <v>8.1234205675736776E-2</v>
      </c>
      <c r="X471" s="117">
        <v>8.2800629734513784E-2</v>
      </c>
      <c r="Y471" s="117">
        <v>8.4480470515534575E-2</v>
      </c>
      <c r="Z471" s="117">
        <v>8.5465449282716696E-2</v>
      </c>
      <c r="AA471" s="117">
        <v>8.6719677702452244E-2</v>
      </c>
      <c r="AB471" s="117">
        <v>8.7579606317886791E-2</v>
      </c>
      <c r="AC471" s="117">
        <v>8.8337356207807083E-2</v>
      </c>
      <c r="AD471" s="117">
        <v>8.9008659808132939E-2</v>
      </c>
      <c r="AE471" s="117">
        <v>8.9753643413910081E-2</v>
      </c>
      <c r="AF471" s="117">
        <v>9.0169074132474047E-2</v>
      </c>
      <c r="AG471" s="117">
        <v>9.0727266236077533E-2</v>
      </c>
      <c r="AH471" s="117">
        <v>9.0635419254134111E-2</v>
      </c>
      <c r="AI471" s="117">
        <v>8.9888557565159649E-2</v>
      </c>
      <c r="AJ471" s="117">
        <v>8.7458114179224944E-2</v>
      </c>
      <c r="AK471" s="117">
        <v>8.4938517858886106E-2</v>
      </c>
      <c r="AL471" s="117">
        <v>8.3078714686598179E-2</v>
      </c>
      <c r="AM471" s="117">
        <v>7.7665662761394555E-2</v>
      </c>
      <c r="AN471" s="117">
        <v>7.1800693512088426E-2</v>
      </c>
      <c r="AO471" s="117">
        <v>6.7310196622475046E-2</v>
      </c>
      <c r="AP471" s="117">
        <v>6.1704107263554971E-2</v>
      </c>
      <c r="AQ471" s="117">
        <v>5.8695487330734562E-2</v>
      </c>
      <c r="AR471" s="117">
        <v>5.481580460932179E-2</v>
      </c>
      <c r="AS471" s="117">
        <v>5.1519102955017923E-2</v>
      </c>
      <c r="AT471" s="117">
        <v>4.5396551478096188E-2</v>
      </c>
      <c r="AU471" s="117">
        <v>4.4855686809255758E-2</v>
      </c>
      <c r="AV471" s="117">
        <v>4.1611836614615934E-2</v>
      </c>
      <c r="AW471" s="117">
        <v>3.5144650034176945E-2</v>
      </c>
      <c r="AX471" s="117">
        <v>3.4333658719087168E-2</v>
      </c>
      <c r="AY471" s="117">
        <v>2.9350022699827432E-2</v>
      </c>
      <c r="AZ471" s="117">
        <v>2.5768411256126802E-2</v>
      </c>
    </row>
    <row r="472" spans="1:52" ht="12" customHeight="1" x14ac:dyDescent="0.45">
      <c r="A472" s="220" t="s">
        <v>174</v>
      </c>
      <c r="B472" s="227">
        <v>358.36823926953173</v>
      </c>
      <c r="C472" s="227">
        <v>364.61271146913487</v>
      </c>
      <c r="D472" s="227">
        <v>349.80094131368054</v>
      </c>
      <c r="E472" s="227">
        <v>355.60408148602295</v>
      </c>
      <c r="F472" s="227">
        <v>328.11202697995509</v>
      </c>
      <c r="G472" s="227">
        <v>312.25499296861989</v>
      </c>
      <c r="H472" s="227">
        <v>298.11649801183336</v>
      </c>
      <c r="I472" s="227">
        <v>296.2450963580784</v>
      </c>
      <c r="J472" s="227">
        <v>263.91252460801189</v>
      </c>
      <c r="K472" s="227">
        <v>271.63861126541286</v>
      </c>
      <c r="L472" s="227">
        <v>240.78173972971825</v>
      </c>
      <c r="M472" s="227">
        <v>225.36803689922672</v>
      </c>
      <c r="N472" s="227">
        <v>230.12146155494759</v>
      </c>
      <c r="O472" s="227">
        <v>240.61358832747086</v>
      </c>
      <c r="P472" s="227">
        <v>233.40207152997792</v>
      </c>
      <c r="Q472" s="227">
        <v>223.36789658956809</v>
      </c>
      <c r="R472" s="227">
        <v>222.86818028049075</v>
      </c>
      <c r="S472" s="227">
        <v>222.0390694381303</v>
      </c>
      <c r="T472" s="227">
        <v>220.24174966414731</v>
      </c>
      <c r="U472" s="227">
        <v>217.53052582421546</v>
      </c>
      <c r="V472" s="227">
        <v>215.52952448025636</v>
      </c>
      <c r="W472" s="227">
        <v>213.78342048004205</v>
      </c>
      <c r="X472" s="227">
        <v>211.59161259267947</v>
      </c>
      <c r="Y472" s="227">
        <v>208.80159531513772</v>
      </c>
      <c r="Z472" s="227">
        <v>207.55508455751999</v>
      </c>
      <c r="AA472" s="227">
        <v>206.12765218193647</v>
      </c>
      <c r="AB472" s="227">
        <v>205.30239612911092</v>
      </c>
      <c r="AC472" s="227">
        <v>204.42614001991768</v>
      </c>
      <c r="AD472" s="227">
        <v>202.44954206096648</v>
      </c>
      <c r="AE472" s="227">
        <v>200.04081949591941</v>
      </c>
      <c r="AF472" s="227">
        <v>199.28492451146812</v>
      </c>
      <c r="AG472" s="227">
        <v>198.34479858235991</v>
      </c>
      <c r="AH472" s="227">
        <v>197.18528840123611</v>
      </c>
      <c r="AI472" s="227">
        <v>195.32788599903407</v>
      </c>
      <c r="AJ472" s="227">
        <v>193.08098550635907</v>
      </c>
      <c r="AK472" s="227">
        <v>191.7269643894935</v>
      </c>
      <c r="AL472" s="227">
        <v>191.24077728644866</v>
      </c>
      <c r="AM472" s="227">
        <v>190.69343001321295</v>
      </c>
      <c r="AN472" s="227">
        <v>190.18963468006245</v>
      </c>
      <c r="AO472" s="227">
        <v>189.72571612567401</v>
      </c>
      <c r="AP472" s="227">
        <v>188.85743153487073</v>
      </c>
      <c r="AQ472" s="227">
        <v>186.6243428066019</v>
      </c>
      <c r="AR472" s="227">
        <v>184.05518492300084</v>
      </c>
      <c r="AS472" s="227">
        <v>181.22832141927057</v>
      </c>
      <c r="AT472" s="227">
        <v>180.18173748471946</v>
      </c>
      <c r="AU472" s="227">
        <v>178.66247295572029</v>
      </c>
      <c r="AV472" s="227">
        <v>177.42383093440955</v>
      </c>
      <c r="AW472" s="227">
        <v>176.27941669967191</v>
      </c>
      <c r="AX472" s="227">
        <v>174.02217023760554</v>
      </c>
      <c r="AY472" s="227">
        <v>171.66810691799307</v>
      </c>
      <c r="AZ472" s="227">
        <v>170.87921571143335</v>
      </c>
    </row>
    <row r="473" spans="1:52" ht="12" customHeight="1" x14ac:dyDescent="0.45">
      <c r="A473" s="69" t="s">
        <v>47</v>
      </c>
      <c r="B473" s="102">
        <v>0</v>
      </c>
      <c r="C473" s="102">
        <v>0</v>
      </c>
      <c r="D473" s="102">
        <v>0</v>
      </c>
      <c r="E473" s="102">
        <v>0</v>
      </c>
      <c r="F473" s="102">
        <v>0</v>
      </c>
      <c r="G473" s="102">
        <v>0</v>
      </c>
      <c r="H473" s="102">
        <v>0</v>
      </c>
      <c r="I473" s="102">
        <v>0</v>
      </c>
      <c r="J473" s="102">
        <v>0</v>
      </c>
      <c r="K473" s="102">
        <v>0</v>
      </c>
      <c r="L473" s="102">
        <v>0</v>
      </c>
      <c r="M473" s="102">
        <v>0</v>
      </c>
      <c r="N473" s="102">
        <v>0</v>
      </c>
      <c r="O473" s="102">
        <v>0</v>
      </c>
      <c r="P473" s="102">
        <v>0</v>
      </c>
      <c r="Q473" s="102">
        <v>0</v>
      </c>
      <c r="R473" s="102">
        <v>0</v>
      </c>
      <c r="S473" s="102">
        <v>0</v>
      </c>
      <c r="T473" s="102">
        <v>0</v>
      </c>
      <c r="U473" s="102">
        <v>0</v>
      </c>
      <c r="V473" s="102">
        <v>0</v>
      </c>
      <c r="W473" s="102">
        <v>0</v>
      </c>
      <c r="X473" s="102">
        <v>0</v>
      </c>
      <c r="Y473" s="102">
        <v>0</v>
      </c>
      <c r="Z473" s="102">
        <v>0</v>
      </c>
      <c r="AA473" s="102">
        <v>0</v>
      </c>
      <c r="AB473" s="102">
        <v>0</v>
      </c>
      <c r="AC473" s="102">
        <v>0</v>
      </c>
      <c r="AD473" s="102">
        <v>0</v>
      </c>
      <c r="AE473" s="102">
        <v>0</v>
      </c>
      <c r="AF473" s="102">
        <v>0</v>
      </c>
      <c r="AG473" s="102">
        <v>0</v>
      </c>
      <c r="AH473" s="102">
        <v>0</v>
      </c>
      <c r="AI473" s="102">
        <v>0</v>
      </c>
      <c r="AJ473" s="102">
        <v>0</v>
      </c>
      <c r="AK473" s="102">
        <v>0</v>
      </c>
      <c r="AL473" s="102">
        <v>0</v>
      </c>
      <c r="AM473" s="102">
        <v>0</v>
      </c>
      <c r="AN473" s="102">
        <v>0</v>
      </c>
      <c r="AO473" s="102">
        <v>0</v>
      </c>
      <c r="AP473" s="102">
        <v>0</v>
      </c>
      <c r="AQ473" s="102">
        <v>0</v>
      </c>
      <c r="AR473" s="102">
        <v>0</v>
      </c>
      <c r="AS473" s="102">
        <v>0</v>
      </c>
      <c r="AT473" s="102">
        <v>0</v>
      </c>
      <c r="AU473" s="102">
        <v>0</v>
      </c>
      <c r="AV473" s="102">
        <v>0</v>
      </c>
      <c r="AW473" s="102">
        <v>0</v>
      </c>
      <c r="AX473" s="102">
        <v>0</v>
      </c>
      <c r="AY473" s="102">
        <v>0</v>
      </c>
      <c r="AZ473" s="102">
        <v>0</v>
      </c>
    </row>
    <row r="474" spans="1:52" ht="12" customHeight="1" x14ac:dyDescent="0.45">
      <c r="A474" s="77" t="s">
        <v>48</v>
      </c>
      <c r="B474" s="103">
        <v>10.954893513511132</v>
      </c>
      <c r="C474" s="103">
        <v>10.793480290146292</v>
      </c>
      <c r="D474" s="103">
        <v>10.536956783673848</v>
      </c>
      <c r="E474" s="103">
        <v>10.521372500277502</v>
      </c>
      <c r="F474" s="103">
        <v>11.547689364024839</v>
      </c>
      <c r="G474" s="103">
        <v>11.432774851108228</v>
      </c>
      <c r="H474" s="103">
        <v>10.936349471579085</v>
      </c>
      <c r="I474" s="103">
        <v>10.915313561990208</v>
      </c>
      <c r="J474" s="103">
        <v>10.299822504623995</v>
      </c>
      <c r="K474" s="103">
        <v>8.6735464264622628</v>
      </c>
      <c r="L474" s="103">
        <v>8.5696208842386685</v>
      </c>
      <c r="M474" s="103">
        <v>8.8915359683631063</v>
      </c>
      <c r="N474" s="103">
        <v>8.6039731626792388</v>
      </c>
      <c r="O474" s="103">
        <v>9.0971162748815892</v>
      </c>
      <c r="P474" s="103">
        <v>8.8734174560589398</v>
      </c>
      <c r="Q474" s="103">
        <v>8.5166656980827113</v>
      </c>
      <c r="R474" s="103">
        <v>8.5683387365305173</v>
      </c>
      <c r="S474" s="103">
        <v>8.5976536892294337</v>
      </c>
      <c r="T474" s="103">
        <v>8.543295092782822</v>
      </c>
      <c r="U474" s="103">
        <v>8.4497457738731665</v>
      </c>
      <c r="V474" s="103">
        <v>8.33912195988386</v>
      </c>
      <c r="W474" s="103">
        <v>8.1508930831110984</v>
      </c>
      <c r="X474" s="103">
        <v>7.9238482198656746</v>
      </c>
      <c r="Y474" s="103">
        <v>7.637180647053758</v>
      </c>
      <c r="Z474" s="103">
        <v>7.5465659981647075</v>
      </c>
      <c r="AA474" s="103">
        <v>7.4108945836129241</v>
      </c>
      <c r="AB474" s="103">
        <v>7.3127640543189907</v>
      </c>
      <c r="AC474" s="103">
        <v>7.2161524033588469</v>
      </c>
      <c r="AD474" s="103">
        <v>6.8836907434213366</v>
      </c>
      <c r="AE474" s="103">
        <v>6.5294503344560004</v>
      </c>
      <c r="AF474" s="103">
        <v>6.4369405219921818</v>
      </c>
      <c r="AG474" s="103">
        <v>6.2898716871216971</v>
      </c>
      <c r="AH474" s="103">
        <v>6.1549956887605051</v>
      </c>
      <c r="AI474" s="103">
        <v>5.8715579319605027</v>
      </c>
      <c r="AJ474" s="103">
        <v>5.5770449805078943</v>
      </c>
      <c r="AK474" s="103">
        <v>5.3953833834343579</v>
      </c>
      <c r="AL474" s="103">
        <v>5.3370321537876597</v>
      </c>
      <c r="AM474" s="103">
        <v>5.2816945757000999</v>
      </c>
      <c r="AN474" s="103">
        <v>5.2184623014956921</v>
      </c>
      <c r="AO474" s="103">
        <v>5.1510919773389743</v>
      </c>
      <c r="AP474" s="103">
        <v>5.0484633963355732</v>
      </c>
      <c r="AQ474" s="103">
        <v>4.7697369545579491</v>
      </c>
      <c r="AR474" s="103">
        <v>4.4882598716981317</v>
      </c>
      <c r="AS474" s="103">
        <v>4.1879343146616836</v>
      </c>
      <c r="AT474" s="103">
        <v>4.0970687099772674</v>
      </c>
      <c r="AU474" s="103">
        <v>3.9699945991434773</v>
      </c>
      <c r="AV474" s="103">
        <v>3.8800911717387025</v>
      </c>
      <c r="AW474" s="103">
        <v>3.7946407670478681</v>
      </c>
      <c r="AX474" s="103">
        <v>3.5994696531604959</v>
      </c>
      <c r="AY474" s="103">
        <v>3.4018604889622837</v>
      </c>
      <c r="AZ474" s="103">
        <v>3.3371906941386453</v>
      </c>
    </row>
    <row r="475" spans="1:52" ht="12" customHeight="1" x14ac:dyDescent="0.45">
      <c r="A475" s="77" t="s">
        <v>51</v>
      </c>
      <c r="B475" s="103">
        <v>0</v>
      </c>
      <c r="C475" s="103">
        <v>0</v>
      </c>
      <c r="D475" s="103">
        <v>0</v>
      </c>
      <c r="E475" s="103">
        <v>0</v>
      </c>
      <c r="F475" s="103">
        <v>0</v>
      </c>
      <c r="G475" s="103">
        <v>0</v>
      </c>
      <c r="H475" s="103">
        <v>0</v>
      </c>
      <c r="I475" s="103">
        <v>0</v>
      </c>
      <c r="J475" s="103">
        <v>0</v>
      </c>
      <c r="K475" s="103">
        <v>0</v>
      </c>
      <c r="L475" s="103">
        <v>0</v>
      </c>
      <c r="M475" s="103">
        <v>0</v>
      </c>
      <c r="N475" s="103">
        <v>0</v>
      </c>
      <c r="O475" s="103">
        <v>0</v>
      </c>
      <c r="P475" s="103">
        <v>0</v>
      </c>
      <c r="Q475" s="103">
        <v>0</v>
      </c>
      <c r="R475" s="103">
        <v>0</v>
      </c>
      <c r="S475" s="103">
        <v>0</v>
      </c>
      <c r="T475" s="103">
        <v>0</v>
      </c>
      <c r="U475" s="103">
        <v>0</v>
      </c>
      <c r="V475" s="103">
        <v>0</v>
      </c>
      <c r="W475" s="103">
        <v>0</v>
      </c>
      <c r="X475" s="103">
        <v>0</v>
      </c>
      <c r="Y475" s="103">
        <v>0</v>
      </c>
      <c r="Z475" s="103">
        <v>0</v>
      </c>
      <c r="AA475" s="103">
        <v>0</v>
      </c>
      <c r="AB475" s="103">
        <v>0</v>
      </c>
      <c r="AC475" s="103">
        <v>0</v>
      </c>
      <c r="AD475" s="103">
        <v>0</v>
      </c>
      <c r="AE475" s="103">
        <v>0</v>
      </c>
      <c r="AF475" s="103">
        <v>0</v>
      </c>
      <c r="AG475" s="103">
        <v>0</v>
      </c>
      <c r="AH475" s="103">
        <v>0</v>
      </c>
      <c r="AI475" s="103">
        <v>0</v>
      </c>
      <c r="AJ475" s="103">
        <v>0</v>
      </c>
      <c r="AK475" s="103">
        <v>0</v>
      </c>
      <c r="AL475" s="103">
        <v>0</v>
      </c>
      <c r="AM475" s="103">
        <v>0</v>
      </c>
      <c r="AN475" s="103">
        <v>0</v>
      </c>
      <c r="AO475" s="103">
        <v>0</v>
      </c>
      <c r="AP475" s="103">
        <v>0</v>
      </c>
      <c r="AQ475" s="103">
        <v>0</v>
      </c>
      <c r="AR475" s="103">
        <v>0</v>
      </c>
      <c r="AS475" s="103">
        <v>0</v>
      </c>
      <c r="AT475" s="103">
        <v>0</v>
      </c>
      <c r="AU475" s="103">
        <v>0</v>
      </c>
      <c r="AV475" s="103">
        <v>0</v>
      </c>
      <c r="AW475" s="103">
        <v>0</v>
      </c>
      <c r="AX475" s="103">
        <v>0</v>
      </c>
      <c r="AY475" s="103">
        <v>0</v>
      </c>
      <c r="AZ475" s="103">
        <v>0</v>
      </c>
    </row>
    <row r="476" spans="1:52" ht="12" customHeight="1" x14ac:dyDescent="0.45">
      <c r="A476" s="77" t="s">
        <v>52</v>
      </c>
      <c r="B476" s="103">
        <v>0</v>
      </c>
      <c r="C476" s="103">
        <v>0</v>
      </c>
      <c r="D476" s="103">
        <v>0</v>
      </c>
      <c r="E476" s="103">
        <v>0</v>
      </c>
      <c r="F476" s="103">
        <v>0</v>
      </c>
      <c r="G476" s="103">
        <v>0</v>
      </c>
      <c r="H476" s="103">
        <v>0</v>
      </c>
      <c r="I476" s="103">
        <v>0</v>
      </c>
      <c r="J476" s="103">
        <v>0</v>
      </c>
      <c r="K476" s="103">
        <v>0</v>
      </c>
      <c r="L476" s="103">
        <v>0</v>
      </c>
      <c r="M476" s="103">
        <v>0</v>
      </c>
      <c r="N476" s="103">
        <v>0</v>
      </c>
      <c r="O476" s="103">
        <v>0</v>
      </c>
      <c r="P476" s="103">
        <v>0</v>
      </c>
      <c r="Q476" s="103">
        <v>0</v>
      </c>
      <c r="R476" s="103">
        <v>0</v>
      </c>
      <c r="S476" s="103">
        <v>0</v>
      </c>
      <c r="T476" s="103">
        <v>0</v>
      </c>
      <c r="U476" s="103">
        <v>0</v>
      </c>
      <c r="V476" s="103">
        <v>0</v>
      </c>
      <c r="W476" s="103">
        <v>0</v>
      </c>
      <c r="X476" s="103">
        <v>0</v>
      </c>
      <c r="Y476" s="103">
        <v>0</v>
      </c>
      <c r="Z476" s="103">
        <v>0</v>
      </c>
      <c r="AA476" s="103">
        <v>0</v>
      </c>
      <c r="AB476" s="103">
        <v>0</v>
      </c>
      <c r="AC476" s="103">
        <v>0</v>
      </c>
      <c r="AD476" s="103">
        <v>0</v>
      </c>
      <c r="AE476" s="103">
        <v>0</v>
      </c>
      <c r="AF476" s="103">
        <v>0</v>
      </c>
      <c r="AG476" s="103">
        <v>0</v>
      </c>
      <c r="AH476" s="103">
        <v>0</v>
      </c>
      <c r="AI476" s="103">
        <v>0</v>
      </c>
      <c r="AJ476" s="103">
        <v>0</v>
      </c>
      <c r="AK476" s="103">
        <v>0</v>
      </c>
      <c r="AL476" s="103">
        <v>0</v>
      </c>
      <c r="AM476" s="103">
        <v>0</v>
      </c>
      <c r="AN476" s="103">
        <v>0</v>
      </c>
      <c r="AO476" s="103">
        <v>0</v>
      </c>
      <c r="AP476" s="103">
        <v>0</v>
      </c>
      <c r="AQ476" s="103">
        <v>0</v>
      </c>
      <c r="AR476" s="103">
        <v>0</v>
      </c>
      <c r="AS476" s="103">
        <v>0</v>
      </c>
      <c r="AT476" s="103">
        <v>0</v>
      </c>
      <c r="AU476" s="103">
        <v>0</v>
      </c>
      <c r="AV476" s="103">
        <v>0</v>
      </c>
      <c r="AW476" s="103">
        <v>0</v>
      </c>
      <c r="AX476" s="103">
        <v>0</v>
      </c>
      <c r="AY476" s="103">
        <v>0</v>
      </c>
      <c r="AZ476" s="103">
        <v>0</v>
      </c>
    </row>
    <row r="477" spans="1:52" ht="12" customHeight="1" x14ac:dyDescent="0.45">
      <c r="A477" s="79" t="s">
        <v>53</v>
      </c>
      <c r="B477" s="104">
        <v>0</v>
      </c>
      <c r="C477" s="104">
        <v>0</v>
      </c>
      <c r="D477" s="104">
        <v>0</v>
      </c>
      <c r="E477" s="104">
        <v>0</v>
      </c>
      <c r="F477" s="104">
        <v>0</v>
      </c>
      <c r="G477" s="104">
        <v>0</v>
      </c>
      <c r="H477" s="104">
        <v>0</v>
      </c>
      <c r="I477" s="104">
        <v>0</v>
      </c>
      <c r="J477" s="104">
        <v>0</v>
      </c>
      <c r="K477" s="104">
        <v>0</v>
      </c>
      <c r="L477" s="104">
        <v>0</v>
      </c>
      <c r="M477" s="104">
        <v>0</v>
      </c>
      <c r="N477" s="104">
        <v>0</v>
      </c>
      <c r="O477" s="104">
        <v>0</v>
      </c>
      <c r="P477" s="104">
        <v>0</v>
      </c>
      <c r="Q477" s="104">
        <v>0</v>
      </c>
      <c r="R477" s="104">
        <v>0</v>
      </c>
      <c r="S477" s="104">
        <v>0</v>
      </c>
      <c r="T477" s="104">
        <v>0</v>
      </c>
      <c r="U477" s="104">
        <v>0</v>
      </c>
      <c r="V477" s="104">
        <v>0</v>
      </c>
      <c r="W477" s="104">
        <v>0</v>
      </c>
      <c r="X477" s="104">
        <v>0</v>
      </c>
      <c r="Y477" s="104">
        <v>0</v>
      </c>
      <c r="Z477" s="104">
        <v>0</v>
      </c>
      <c r="AA477" s="104">
        <v>0</v>
      </c>
      <c r="AB477" s="104">
        <v>0</v>
      </c>
      <c r="AC477" s="104">
        <v>0</v>
      </c>
      <c r="AD477" s="104">
        <v>0</v>
      </c>
      <c r="AE477" s="104">
        <v>0</v>
      </c>
      <c r="AF477" s="104">
        <v>0</v>
      </c>
      <c r="AG477" s="104">
        <v>0</v>
      </c>
      <c r="AH477" s="104">
        <v>0</v>
      </c>
      <c r="AI477" s="104">
        <v>0</v>
      </c>
      <c r="AJ477" s="104">
        <v>0</v>
      </c>
      <c r="AK477" s="104">
        <v>0</v>
      </c>
      <c r="AL477" s="104">
        <v>0</v>
      </c>
      <c r="AM477" s="104">
        <v>0</v>
      </c>
      <c r="AN477" s="104">
        <v>0</v>
      </c>
      <c r="AO477" s="104">
        <v>0</v>
      </c>
      <c r="AP477" s="104">
        <v>0</v>
      </c>
      <c r="AQ477" s="104">
        <v>0</v>
      </c>
      <c r="AR477" s="104">
        <v>0</v>
      </c>
      <c r="AS477" s="104">
        <v>0</v>
      </c>
      <c r="AT477" s="104">
        <v>0</v>
      </c>
      <c r="AU477" s="104">
        <v>0</v>
      </c>
      <c r="AV477" s="104">
        <v>0</v>
      </c>
      <c r="AW477" s="104">
        <v>0</v>
      </c>
      <c r="AX477" s="104">
        <v>0</v>
      </c>
      <c r="AY477" s="104">
        <v>0</v>
      </c>
      <c r="AZ477" s="104">
        <v>0</v>
      </c>
    </row>
    <row r="478" spans="1:52" ht="12" customHeight="1" x14ac:dyDescent="0.45">
      <c r="A478" s="96" t="s">
        <v>194</v>
      </c>
      <c r="B478" s="105">
        <v>78.520378973693028</v>
      </c>
      <c r="C478" s="105">
        <v>79.861748038321849</v>
      </c>
      <c r="D478" s="105">
        <v>77.261441699658462</v>
      </c>
      <c r="E478" s="105">
        <v>76.228414387895029</v>
      </c>
      <c r="F478" s="105">
        <v>71.351694176399192</v>
      </c>
      <c r="G478" s="105">
        <v>69.831398526516267</v>
      </c>
      <c r="H478" s="105">
        <v>71.249609623704558</v>
      </c>
      <c r="I478" s="105">
        <v>70.012284481683238</v>
      </c>
      <c r="J478" s="105">
        <v>65.73868384712209</v>
      </c>
      <c r="K478" s="105">
        <v>65.50468546313418</v>
      </c>
      <c r="L478" s="105">
        <v>60.060315570168633</v>
      </c>
      <c r="M478" s="105">
        <v>58.933826027576394</v>
      </c>
      <c r="N478" s="105">
        <v>60.738443360673877</v>
      </c>
      <c r="O478" s="105">
        <v>58.233476870045337</v>
      </c>
      <c r="P478" s="105">
        <v>55.560623648128917</v>
      </c>
      <c r="Q478" s="105">
        <v>53.837140544674554</v>
      </c>
      <c r="R478" s="105">
        <v>53.86031231593838</v>
      </c>
      <c r="S478" s="105">
        <v>53.791422238718972</v>
      </c>
      <c r="T478" s="105">
        <v>53.366690221164305</v>
      </c>
      <c r="U478" s="105">
        <v>52.713424276469262</v>
      </c>
      <c r="V478" s="105">
        <v>52.274246204006346</v>
      </c>
      <c r="W478" s="105">
        <v>51.890046515495783</v>
      </c>
      <c r="X478" s="105">
        <v>51.436652028225517</v>
      </c>
      <c r="Y478" s="105">
        <v>50.900245650618359</v>
      </c>
      <c r="Z478" s="105">
        <v>50.66392406502905</v>
      </c>
      <c r="AA478" s="105">
        <v>50.392340366465618</v>
      </c>
      <c r="AB478" s="105">
        <v>50.262148004185427</v>
      </c>
      <c r="AC478" s="105">
        <v>50.122862244094904</v>
      </c>
      <c r="AD478" s="105">
        <v>49.825980766966047</v>
      </c>
      <c r="AE478" s="105">
        <v>49.419335213228592</v>
      </c>
      <c r="AF478" s="105">
        <v>49.293456514077434</v>
      </c>
      <c r="AG478" s="105">
        <v>49.115747959357435</v>
      </c>
      <c r="AH478" s="105">
        <v>48.92759562950252</v>
      </c>
      <c r="AI478" s="105">
        <v>48.656250542467291</v>
      </c>
      <c r="AJ478" s="105">
        <v>48.304400531638919</v>
      </c>
      <c r="AK478" s="105">
        <v>48.085378549843753</v>
      </c>
      <c r="AL478" s="105">
        <v>47.993682133264834</v>
      </c>
      <c r="AM478" s="105">
        <v>47.90173197118925</v>
      </c>
      <c r="AN478" s="105">
        <v>47.810993441603401</v>
      </c>
      <c r="AO478" s="105">
        <v>47.715860535154185</v>
      </c>
      <c r="AP478" s="105">
        <v>47.567279062394249</v>
      </c>
      <c r="AQ478" s="105">
        <v>47.210325476824373</v>
      </c>
      <c r="AR478" s="105">
        <v>46.765719296126399</v>
      </c>
      <c r="AS478" s="105">
        <v>46.356542189806753</v>
      </c>
      <c r="AT478" s="105">
        <v>46.18672520663916</v>
      </c>
      <c r="AU478" s="105">
        <v>45.930770464011424</v>
      </c>
      <c r="AV478" s="105">
        <v>45.736362250629064</v>
      </c>
      <c r="AW478" s="105">
        <v>45.535525392825789</v>
      </c>
      <c r="AX478" s="105">
        <v>45.176447534596761</v>
      </c>
      <c r="AY478" s="105">
        <v>44.78199658590205</v>
      </c>
      <c r="AZ478" s="105">
        <v>44.644812393176892</v>
      </c>
    </row>
    <row r="479" spans="1:52" ht="12" customHeight="1" x14ac:dyDescent="0.45">
      <c r="A479" s="96" t="s">
        <v>185</v>
      </c>
      <c r="B479" s="105">
        <v>158.06405202583812</v>
      </c>
      <c r="C479" s="105">
        <v>162.42521565050862</v>
      </c>
      <c r="D479" s="105">
        <v>155.14511730663514</v>
      </c>
      <c r="E479" s="105">
        <v>160.03293044647828</v>
      </c>
      <c r="F479" s="105">
        <v>144.04646930184191</v>
      </c>
      <c r="G479" s="105">
        <v>134.74783785495751</v>
      </c>
      <c r="H479" s="105">
        <v>123.31753510564579</v>
      </c>
      <c r="I479" s="105">
        <v>121.96862851086694</v>
      </c>
      <c r="J479" s="105">
        <v>104.5843731867589</v>
      </c>
      <c r="K479" s="105">
        <v>112.86703918929645</v>
      </c>
      <c r="L479" s="105">
        <v>96.395074017775016</v>
      </c>
      <c r="M479" s="105">
        <v>85.67541107466495</v>
      </c>
      <c r="N479" s="105">
        <v>87.369480089047713</v>
      </c>
      <c r="O479" s="105">
        <v>96.358968343487547</v>
      </c>
      <c r="P479" s="105">
        <v>94.944301995392308</v>
      </c>
      <c r="Q479" s="105">
        <v>89.508917040992088</v>
      </c>
      <c r="R479" s="105">
        <v>89.114829571955639</v>
      </c>
      <c r="S479" s="105">
        <v>88.676028884826948</v>
      </c>
      <c r="T479" s="105">
        <v>87.80560068476187</v>
      </c>
      <c r="U479" s="105">
        <v>86.53777977722082</v>
      </c>
      <c r="V479" s="105">
        <v>85.637325734060113</v>
      </c>
      <c r="W479" s="105">
        <v>84.98541329986567</v>
      </c>
      <c r="X479" s="105">
        <v>84.145509316670385</v>
      </c>
      <c r="Y479" s="105">
        <v>82.986625254588517</v>
      </c>
      <c r="Z479" s="105">
        <v>82.437365578730905</v>
      </c>
      <c r="AA479" s="105">
        <v>81.817501140697686</v>
      </c>
      <c r="AB479" s="105">
        <v>81.479444914611619</v>
      </c>
      <c r="AC479" s="105">
        <v>81.1279844843326</v>
      </c>
      <c r="AD479" s="105">
        <v>80.446004773566727</v>
      </c>
      <c r="AE479" s="105">
        <v>79.521808743503257</v>
      </c>
      <c r="AF479" s="105">
        <v>79.215642416154665</v>
      </c>
      <c r="AG479" s="105">
        <v>78.835402959255191</v>
      </c>
      <c r="AH479" s="105">
        <v>78.401260073367567</v>
      </c>
      <c r="AI479" s="105">
        <v>77.747193004175259</v>
      </c>
      <c r="AJ479" s="105">
        <v>76.950443444117084</v>
      </c>
      <c r="AK479" s="105">
        <v>76.462514162279092</v>
      </c>
      <c r="AL479" s="105">
        <v>76.306963453895833</v>
      </c>
      <c r="AM479" s="105">
        <v>76.103337448403607</v>
      </c>
      <c r="AN479" s="105">
        <v>75.935089790368124</v>
      </c>
      <c r="AO479" s="105">
        <v>75.790262075589595</v>
      </c>
      <c r="AP479" s="105">
        <v>75.487475115100651</v>
      </c>
      <c r="AQ479" s="105">
        <v>74.796029494875</v>
      </c>
      <c r="AR479" s="105">
        <v>74.000142403786697</v>
      </c>
      <c r="AS479" s="105">
        <v>72.965954176451319</v>
      </c>
      <c r="AT479" s="105">
        <v>72.57099234234478</v>
      </c>
      <c r="AU479" s="105">
        <v>72.016214905684606</v>
      </c>
      <c r="AV479" s="105">
        <v>71.540629618277407</v>
      </c>
      <c r="AW479" s="105">
        <v>71.119874671932379</v>
      </c>
      <c r="AX479" s="105">
        <v>70.309113398640179</v>
      </c>
      <c r="AY479" s="105">
        <v>69.439166902232003</v>
      </c>
      <c r="AZ479" s="105">
        <v>69.155424914306849</v>
      </c>
    </row>
    <row r="480" spans="1:52" ht="12" customHeight="1" x14ac:dyDescent="0.45">
      <c r="A480" s="96" t="s">
        <v>188</v>
      </c>
      <c r="B480" s="105">
        <v>110.82891475648937</v>
      </c>
      <c r="C480" s="105">
        <v>111.53226749015809</v>
      </c>
      <c r="D480" s="105">
        <v>106.85742552371305</v>
      </c>
      <c r="E480" s="105">
        <v>108.82136415137212</v>
      </c>
      <c r="F480" s="105">
        <v>101.16617413768917</v>
      </c>
      <c r="G480" s="105">
        <v>96.242981736037862</v>
      </c>
      <c r="H480" s="105">
        <v>92.613003810903862</v>
      </c>
      <c r="I480" s="105">
        <v>93.348869803538037</v>
      </c>
      <c r="J480" s="105">
        <v>83.289645069506889</v>
      </c>
      <c r="K480" s="105">
        <v>84.593340186519939</v>
      </c>
      <c r="L480" s="105">
        <v>75.756729257535937</v>
      </c>
      <c r="M480" s="105">
        <v>71.867263828622242</v>
      </c>
      <c r="N480" s="105">
        <v>73.409564942546751</v>
      </c>
      <c r="O480" s="105">
        <v>76.92402683905641</v>
      </c>
      <c r="P480" s="105">
        <v>74.023728430397782</v>
      </c>
      <c r="Q480" s="105">
        <v>71.505173305818687</v>
      </c>
      <c r="R480" s="105">
        <v>71.32469965606623</v>
      </c>
      <c r="S480" s="105">
        <v>70.973964625354967</v>
      </c>
      <c r="T480" s="105">
        <v>70.52616366543829</v>
      </c>
      <c r="U480" s="105">
        <v>69.829575996652267</v>
      </c>
      <c r="V480" s="105">
        <v>69.278830582306</v>
      </c>
      <c r="W480" s="105">
        <v>68.757067581569473</v>
      </c>
      <c r="X480" s="105">
        <v>68.085603027917898</v>
      </c>
      <c r="Y480" s="105">
        <v>67.277543762877087</v>
      </c>
      <c r="Z480" s="105">
        <v>66.907228915595326</v>
      </c>
      <c r="AA480" s="105">
        <v>66.506916091160221</v>
      </c>
      <c r="AB480" s="105">
        <v>66.248039155994903</v>
      </c>
      <c r="AC480" s="105">
        <v>65.959140888131316</v>
      </c>
      <c r="AD480" s="105">
        <v>65.293865777012357</v>
      </c>
      <c r="AE480" s="105">
        <v>64.570225204731557</v>
      </c>
      <c r="AF480" s="105">
        <v>64.33888505924385</v>
      </c>
      <c r="AG480" s="105">
        <v>64.103775976625585</v>
      </c>
      <c r="AH480" s="105">
        <v>63.70143700960552</v>
      </c>
      <c r="AI480" s="105">
        <v>63.052884520431022</v>
      </c>
      <c r="AJ480" s="105">
        <v>62.249096550095189</v>
      </c>
      <c r="AK480" s="105">
        <v>61.783688293936308</v>
      </c>
      <c r="AL480" s="105">
        <v>61.603099545500328</v>
      </c>
      <c r="AM480" s="105">
        <v>61.40666601791996</v>
      </c>
      <c r="AN480" s="105">
        <v>61.225089146595259</v>
      </c>
      <c r="AO480" s="105">
        <v>61.068501537591239</v>
      </c>
      <c r="AP480" s="105">
        <v>60.754213961040278</v>
      </c>
      <c r="AQ480" s="105">
        <v>59.84825088034458</v>
      </c>
      <c r="AR480" s="105">
        <v>58.801063351389637</v>
      </c>
      <c r="AS480" s="105">
        <v>57.717890738350818</v>
      </c>
      <c r="AT480" s="105">
        <v>57.326951225758258</v>
      </c>
      <c r="AU480" s="105">
        <v>56.745492986880755</v>
      </c>
      <c r="AV480" s="105">
        <v>56.266747893764375</v>
      </c>
      <c r="AW480" s="105">
        <v>55.829375867865892</v>
      </c>
      <c r="AX480" s="105">
        <v>54.937139651208113</v>
      </c>
      <c r="AY480" s="105">
        <v>54.045082940896748</v>
      </c>
      <c r="AZ480" s="105">
        <v>53.741787709810957</v>
      </c>
    </row>
    <row r="481" spans="1:52" ht="12" customHeight="1" x14ac:dyDescent="0.45">
      <c r="A481" s="98" t="s">
        <v>192</v>
      </c>
      <c r="B481" s="106">
        <v>0</v>
      </c>
      <c r="C481" s="106">
        <v>0</v>
      </c>
      <c r="D481" s="106">
        <v>0</v>
      </c>
      <c r="E481" s="106">
        <v>0</v>
      </c>
      <c r="F481" s="106">
        <v>0</v>
      </c>
      <c r="G481" s="106">
        <v>0</v>
      </c>
      <c r="H481" s="106">
        <v>0</v>
      </c>
      <c r="I481" s="106">
        <v>0</v>
      </c>
      <c r="J481" s="106">
        <v>0</v>
      </c>
      <c r="K481" s="106">
        <v>0</v>
      </c>
      <c r="L481" s="106">
        <v>0</v>
      </c>
      <c r="M481" s="106">
        <v>0</v>
      </c>
      <c r="N481" s="106">
        <v>0</v>
      </c>
      <c r="O481" s="106">
        <v>0</v>
      </c>
      <c r="P481" s="106">
        <v>0</v>
      </c>
      <c r="Q481" s="106">
        <v>0</v>
      </c>
      <c r="R481" s="106">
        <v>0</v>
      </c>
      <c r="S481" s="106">
        <v>0</v>
      </c>
      <c r="T481" s="106">
        <v>0</v>
      </c>
      <c r="U481" s="106">
        <v>0</v>
      </c>
      <c r="V481" s="106">
        <v>0</v>
      </c>
      <c r="W481" s="106">
        <v>0</v>
      </c>
      <c r="X481" s="106">
        <v>0</v>
      </c>
      <c r="Y481" s="106">
        <v>0</v>
      </c>
      <c r="Z481" s="106">
        <v>0</v>
      </c>
      <c r="AA481" s="106">
        <v>0</v>
      </c>
      <c r="AB481" s="106">
        <v>0</v>
      </c>
      <c r="AC481" s="106">
        <v>0</v>
      </c>
      <c r="AD481" s="106">
        <v>0</v>
      </c>
      <c r="AE481" s="106">
        <v>0</v>
      </c>
      <c r="AF481" s="106">
        <v>0</v>
      </c>
      <c r="AG481" s="106">
        <v>0</v>
      </c>
      <c r="AH481" s="106">
        <v>0</v>
      </c>
      <c r="AI481" s="106">
        <v>0</v>
      </c>
      <c r="AJ481" s="106">
        <v>0</v>
      </c>
      <c r="AK481" s="106">
        <v>0</v>
      </c>
      <c r="AL481" s="106">
        <v>0</v>
      </c>
      <c r="AM481" s="106">
        <v>0</v>
      </c>
      <c r="AN481" s="106">
        <v>0</v>
      </c>
      <c r="AO481" s="106">
        <v>0</v>
      </c>
      <c r="AP481" s="106">
        <v>0</v>
      </c>
      <c r="AQ481" s="106">
        <v>0</v>
      </c>
      <c r="AR481" s="106">
        <v>0</v>
      </c>
      <c r="AS481" s="106">
        <v>0</v>
      </c>
      <c r="AT481" s="106">
        <v>0</v>
      </c>
      <c r="AU481" s="106">
        <v>0</v>
      </c>
      <c r="AV481" s="106">
        <v>0</v>
      </c>
      <c r="AW481" s="106">
        <v>0</v>
      </c>
      <c r="AX481" s="106">
        <v>0</v>
      </c>
      <c r="AY481" s="106">
        <v>0</v>
      </c>
      <c r="AZ481" s="106">
        <v>0</v>
      </c>
    </row>
    <row r="482" spans="1:52" ht="12" customHeight="1" x14ac:dyDescent="0.45">
      <c r="A482" s="193"/>
      <c r="B482" s="193"/>
      <c r="C482" s="193"/>
      <c r="D482" s="193"/>
      <c r="E482" s="193"/>
      <c r="F482" s="193"/>
      <c r="G482" s="193"/>
      <c r="H482" s="193"/>
      <c r="I482" s="193"/>
      <c r="J482" s="193"/>
      <c r="K482" s="193"/>
      <c r="L482" s="193"/>
      <c r="M482" s="193"/>
      <c r="N482" s="193"/>
      <c r="O482" s="193"/>
      <c r="P482" s="193"/>
      <c r="Q482" s="193"/>
      <c r="R482" s="193"/>
      <c r="S482" s="193"/>
      <c r="T482" s="193"/>
      <c r="U482" s="193"/>
      <c r="V482" s="193"/>
      <c r="W482" s="193"/>
      <c r="X482" s="193"/>
      <c r="Y482" s="193"/>
      <c r="Z482" s="193"/>
      <c r="AA482" s="193"/>
      <c r="AB482" s="193"/>
      <c r="AC482" s="193"/>
      <c r="AD482" s="193"/>
      <c r="AE482" s="193"/>
      <c r="AF482" s="193"/>
      <c r="AG482" s="193"/>
      <c r="AH482" s="193"/>
      <c r="AI482" s="193"/>
      <c r="AJ482" s="193"/>
      <c r="AK482" s="193"/>
      <c r="AL482" s="193"/>
      <c r="AM482" s="193"/>
      <c r="AN482" s="193"/>
      <c r="AO482" s="193"/>
      <c r="AP482" s="193"/>
      <c r="AQ482" s="193"/>
      <c r="AR482" s="193"/>
      <c r="AS482" s="193"/>
      <c r="AT482" s="193"/>
      <c r="AU482" s="193"/>
      <c r="AV482" s="193"/>
      <c r="AW482" s="193"/>
      <c r="AX482" s="193"/>
      <c r="AY482" s="193"/>
      <c r="AZ482" s="193"/>
    </row>
    <row r="483" spans="1:52" ht="12" customHeight="1" x14ac:dyDescent="0.45">
      <c r="A483" s="135" t="s">
        <v>80</v>
      </c>
      <c r="B483" s="136"/>
      <c r="C483" s="136"/>
      <c r="D483" s="136"/>
      <c r="E483" s="136"/>
      <c r="F483" s="136"/>
      <c r="G483" s="136"/>
      <c r="H483" s="136"/>
      <c r="I483" s="136"/>
      <c r="J483" s="136"/>
      <c r="K483" s="136"/>
      <c r="L483" s="136"/>
      <c r="M483" s="136"/>
      <c r="N483" s="136"/>
      <c r="O483" s="136"/>
      <c r="P483" s="136"/>
      <c r="Q483" s="136"/>
      <c r="R483" s="136"/>
      <c r="S483" s="136"/>
      <c r="T483" s="136"/>
      <c r="U483" s="136"/>
      <c r="V483" s="136"/>
      <c r="W483" s="136"/>
      <c r="X483" s="136"/>
      <c r="Y483" s="136"/>
      <c r="Z483" s="136"/>
      <c r="AA483" s="136"/>
      <c r="AB483" s="136"/>
      <c r="AC483" s="136"/>
      <c r="AD483" s="136"/>
      <c r="AE483" s="136"/>
      <c r="AF483" s="136"/>
      <c r="AG483" s="136"/>
      <c r="AH483" s="136"/>
      <c r="AI483" s="136"/>
      <c r="AJ483" s="136"/>
      <c r="AK483" s="136"/>
      <c r="AL483" s="136"/>
      <c r="AM483" s="136"/>
      <c r="AN483" s="136"/>
      <c r="AO483" s="136"/>
      <c r="AP483" s="136"/>
      <c r="AQ483" s="136"/>
      <c r="AR483" s="136"/>
      <c r="AS483" s="136"/>
      <c r="AT483" s="136"/>
      <c r="AU483" s="136"/>
      <c r="AV483" s="136"/>
      <c r="AW483" s="136"/>
      <c r="AX483" s="136"/>
      <c r="AY483" s="136"/>
      <c r="AZ483" s="136"/>
    </row>
    <row r="484" spans="1:52" ht="12" customHeight="1" x14ac:dyDescent="0.45">
      <c r="B484" s="133"/>
      <c r="C484" s="133"/>
      <c r="D484" s="133"/>
      <c r="E484" s="133"/>
      <c r="F484" s="133"/>
      <c r="G484" s="133"/>
      <c r="H484" s="133"/>
      <c r="I484" s="133"/>
      <c r="J484" s="133"/>
      <c r="K484" s="133"/>
      <c r="L484" s="133"/>
      <c r="M484" s="133"/>
      <c r="N484" s="133"/>
      <c r="O484" s="133"/>
      <c r="P484" s="133"/>
      <c r="Q484" s="133"/>
      <c r="R484" s="133"/>
      <c r="S484" s="133"/>
      <c r="T484" s="133"/>
      <c r="U484" s="133"/>
      <c r="V484" s="133"/>
      <c r="W484" s="133"/>
      <c r="X484" s="133"/>
      <c r="Y484" s="133"/>
      <c r="Z484" s="133"/>
      <c r="AA484" s="133"/>
      <c r="AB484" s="133"/>
      <c r="AC484" s="133"/>
      <c r="AD484" s="133"/>
      <c r="AE484" s="133"/>
      <c r="AF484" s="133"/>
      <c r="AG484" s="133"/>
      <c r="AH484" s="133"/>
      <c r="AI484" s="133"/>
      <c r="AJ484" s="133"/>
      <c r="AK484" s="133"/>
      <c r="AL484" s="133"/>
      <c r="AM484" s="133"/>
      <c r="AN484" s="133"/>
      <c r="AO484" s="133"/>
      <c r="AP484" s="133"/>
      <c r="AQ484" s="133"/>
      <c r="AR484" s="133"/>
      <c r="AS484" s="133"/>
      <c r="AT484" s="133"/>
      <c r="AU484" s="133"/>
      <c r="AV484" s="133"/>
      <c r="AW484" s="133"/>
      <c r="AX484" s="133"/>
      <c r="AY484" s="133"/>
      <c r="AZ484" s="133"/>
    </row>
    <row r="485" spans="1:52" ht="12" customHeight="1" x14ac:dyDescent="0.45">
      <c r="A485" s="67" t="s">
        <v>197</v>
      </c>
      <c r="B485" s="101"/>
      <c r="C485" s="101"/>
      <c r="D485" s="101"/>
      <c r="E485" s="101"/>
      <c r="F485" s="101"/>
      <c r="G485" s="101"/>
      <c r="H485" s="101"/>
      <c r="I485" s="101"/>
      <c r="J485" s="101"/>
      <c r="K485" s="101"/>
      <c r="L485" s="101"/>
      <c r="M485" s="101"/>
      <c r="N485" s="101"/>
      <c r="O485" s="101"/>
      <c r="P485" s="101"/>
      <c r="Q485" s="101"/>
      <c r="R485" s="101"/>
      <c r="S485" s="101"/>
      <c r="T485" s="101"/>
      <c r="U485" s="101"/>
      <c r="V485" s="101"/>
      <c r="W485" s="101"/>
      <c r="X485" s="101"/>
      <c r="Y485" s="101"/>
      <c r="Z485" s="101"/>
      <c r="AA485" s="101"/>
      <c r="AB485" s="101"/>
      <c r="AC485" s="101"/>
      <c r="AD485" s="101"/>
      <c r="AE485" s="101"/>
      <c r="AF485" s="101"/>
      <c r="AG485" s="101"/>
      <c r="AH485" s="101"/>
      <c r="AI485" s="101"/>
      <c r="AJ485" s="101"/>
      <c r="AK485" s="101"/>
      <c r="AL485" s="101"/>
      <c r="AM485" s="101"/>
      <c r="AN485" s="101"/>
      <c r="AO485" s="101"/>
      <c r="AP485" s="101"/>
      <c r="AQ485" s="101"/>
      <c r="AR485" s="101"/>
      <c r="AS485" s="101"/>
      <c r="AT485" s="101"/>
      <c r="AU485" s="101"/>
      <c r="AV485" s="101"/>
      <c r="AW485" s="101"/>
      <c r="AX485" s="101"/>
      <c r="AY485" s="101"/>
      <c r="AZ485" s="101"/>
    </row>
    <row r="486" spans="1:52" ht="12" customHeight="1" x14ac:dyDescent="0.45">
      <c r="A486" s="118" t="s">
        <v>82</v>
      </c>
      <c r="B486" s="119">
        <v>756.66760744939631</v>
      </c>
      <c r="C486" s="119">
        <v>702.18227704960077</v>
      </c>
      <c r="D486" s="119">
        <v>651.33820856157547</v>
      </c>
      <c r="E486" s="119">
        <v>614.31699413661181</v>
      </c>
      <c r="F486" s="119">
        <v>676.32790553114069</v>
      </c>
      <c r="G486" s="119">
        <v>802.35232808629075</v>
      </c>
      <c r="H486" s="119">
        <v>886.70588881666151</v>
      </c>
      <c r="I486" s="119">
        <v>831.76521548724224</v>
      </c>
      <c r="J486" s="119">
        <v>940.69720690205236</v>
      </c>
      <c r="K486" s="119">
        <v>777.33319860105416</v>
      </c>
      <c r="L486" s="119">
        <v>855.86605868085235</v>
      </c>
      <c r="M486" s="119">
        <v>962.30786066244627</v>
      </c>
      <c r="N486" s="119">
        <v>980.52520727053707</v>
      </c>
      <c r="O486" s="119">
        <v>913.40048908888843</v>
      </c>
      <c r="P486" s="119">
        <v>880.8089662660833</v>
      </c>
      <c r="Q486" s="119">
        <v>681.08270735098506</v>
      </c>
      <c r="R486" s="119">
        <v>613.82896832496158</v>
      </c>
      <c r="S486" s="119">
        <v>653.93408365376627</v>
      </c>
      <c r="T486" s="119">
        <v>696.89821190794237</v>
      </c>
      <c r="U486" s="119">
        <v>738.76257581089908</v>
      </c>
      <c r="V486" s="119">
        <v>779.00285732124451</v>
      </c>
      <c r="W486" s="119">
        <v>809.51815339763925</v>
      </c>
      <c r="X486" s="119">
        <v>827.10787540028537</v>
      </c>
      <c r="Y486" s="119">
        <v>853.55927792604541</v>
      </c>
      <c r="Z486" s="119">
        <v>877.8475332222115</v>
      </c>
      <c r="AA486" s="119">
        <v>895.28394401346372</v>
      </c>
      <c r="AB486" s="119">
        <v>901.70058194127841</v>
      </c>
      <c r="AC486" s="119">
        <v>902.66751546183787</v>
      </c>
      <c r="AD486" s="119">
        <v>903.74303431585258</v>
      </c>
      <c r="AE486" s="119">
        <v>910.82821052370105</v>
      </c>
      <c r="AF486" s="119">
        <v>910.05253150927081</v>
      </c>
      <c r="AG486" s="119">
        <v>913.03806104337923</v>
      </c>
      <c r="AH486" s="119">
        <v>908.91617862200462</v>
      </c>
      <c r="AI486" s="119">
        <v>906.15730595164507</v>
      </c>
      <c r="AJ486" s="119">
        <v>910.32976163450383</v>
      </c>
      <c r="AK486" s="119">
        <v>909.80480235709854</v>
      </c>
      <c r="AL486" s="119">
        <v>915.28627534257919</v>
      </c>
      <c r="AM486" s="119">
        <v>915.7093943963572</v>
      </c>
      <c r="AN486" s="119">
        <v>918.23283563091218</v>
      </c>
      <c r="AO486" s="119">
        <v>920.56751442527502</v>
      </c>
      <c r="AP486" s="119">
        <v>920.76587456567506</v>
      </c>
      <c r="AQ486" s="119">
        <v>912.17208174637824</v>
      </c>
      <c r="AR486" s="119">
        <v>906.94672382492797</v>
      </c>
      <c r="AS486" s="119">
        <v>895.80530453933727</v>
      </c>
      <c r="AT486" s="119">
        <v>893.8887427551856</v>
      </c>
      <c r="AU486" s="119">
        <v>890.07128995367736</v>
      </c>
      <c r="AV486" s="119">
        <v>885.00778050551355</v>
      </c>
      <c r="AW486" s="119">
        <v>874.95764971926792</v>
      </c>
      <c r="AX486" s="119">
        <v>870.84308732585214</v>
      </c>
      <c r="AY486" s="119">
        <v>869.0212097094502</v>
      </c>
      <c r="AZ486" s="119">
        <v>862.70868146083558</v>
      </c>
    </row>
    <row r="487" spans="1:52" ht="12" customHeight="1" x14ac:dyDescent="0.45">
      <c r="A487" s="120" t="s">
        <v>83</v>
      </c>
      <c r="B487" s="121">
        <v>30.277623316620453</v>
      </c>
      <c r="C487" s="121">
        <v>31.015159388355698</v>
      </c>
      <c r="D487" s="121">
        <v>30.721730031585192</v>
      </c>
      <c r="E487" s="121">
        <v>30.757708920048316</v>
      </c>
      <c r="F487" s="121">
        <v>30.667148612696902</v>
      </c>
      <c r="G487" s="121">
        <v>30.449688079413992</v>
      </c>
      <c r="H487" s="121">
        <v>30.429589567013284</v>
      </c>
      <c r="I487" s="121">
        <v>30.461860090223389</v>
      </c>
      <c r="J487" s="121">
        <v>30.167903597492703</v>
      </c>
      <c r="K487" s="121">
        <v>30.024541326756498</v>
      </c>
      <c r="L487" s="121">
        <v>31.462763613285038</v>
      </c>
      <c r="M487" s="121">
        <v>31.513087476506993</v>
      </c>
      <c r="N487" s="121">
        <v>31.609036119439178</v>
      </c>
      <c r="O487" s="121">
        <v>31.654888696301981</v>
      </c>
      <c r="P487" s="121">
        <v>31.636337900532979</v>
      </c>
      <c r="Q487" s="121">
        <v>31.90702620142039</v>
      </c>
      <c r="R487" s="121">
        <v>31.944939628280665</v>
      </c>
      <c r="S487" s="121">
        <v>31.799665322404962</v>
      </c>
      <c r="T487" s="121">
        <v>31.786084598725356</v>
      </c>
      <c r="U487" s="121">
        <v>31.754222669919514</v>
      </c>
      <c r="V487" s="121">
        <v>30.841415697508442</v>
      </c>
      <c r="W487" s="121">
        <v>30.481758108161049</v>
      </c>
      <c r="X487" s="121">
        <v>30.076706148140904</v>
      </c>
      <c r="Y487" s="121">
        <v>29.526458485184854</v>
      </c>
      <c r="Z487" s="121">
        <v>29.785804896645427</v>
      </c>
      <c r="AA487" s="121">
        <v>29.523834793323548</v>
      </c>
      <c r="AB487" s="121">
        <v>29.508403993560179</v>
      </c>
      <c r="AC487" s="121">
        <v>29.247078476613513</v>
      </c>
      <c r="AD487" s="121">
        <v>29.266526865603982</v>
      </c>
      <c r="AE487" s="121">
        <v>29.171488762745724</v>
      </c>
      <c r="AF487" s="121">
        <v>29.052050447071935</v>
      </c>
      <c r="AG487" s="121">
        <v>29.050167197115631</v>
      </c>
      <c r="AH487" s="121">
        <v>29.147129494666647</v>
      </c>
      <c r="AI487" s="121">
        <v>29.107756778289833</v>
      </c>
      <c r="AJ487" s="121">
        <v>29.15462893465244</v>
      </c>
      <c r="AK487" s="121">
        <v>29.131971180120605</v>
      </c>
      <c r="AL487" s="121">
        <v>29.142357524778987</v>
      </c>
      <c r="AM487" s="121">
        <v>29.135357613787637</v>
      </c>
      <c r="AN487" s="121">
        <v>29.207942024976333</v>
      </c>
      <c r="AO487" s="121">
        <v>29.271001587521134</v>
      </c>
      <c r="AP487" s="121">
        <v>29.277941466386185</v>
      </c>
      <c r="AQ487" s="121">
        <v>29.230742965189954</v>
      </c>
      <c r="AR487" s="121">
        <v>29.217939151402994</v>
      </c>
      <c r="AS487" s="121">
        <v>29.102616454098655</v>
      </c>
      <c r="AT487" s="121">
        <v>29.025995076064838</v>
      </c>
      <c r="AU487" s="121">
        <v>29.018483904579579</v>
      </c>
      <c r="AV487" s="121">
        <v>28.983432054202268</v>
      </c>
      <c r="AW487" s="121">
        <v>28.831481393794338</v>
      </c>
      <c r="AX487" s="121">
        <v>28.74077141349786</v>
      </c>
      <c r="AY487" s="121">
        <v>28.809492645918642</v>
      </c>
      <c r="AZ487" s="121">
        <v>28.727080675832813</v>
      </c>
    </row>
    <row r="488" spans="1:52" ht="12" customHeight="1" x14ac:dyDescent="0.45">
      <c r="A488" s="120" t="s">
        <v>84</v>
      </c>
      <c r="B488" s="121">
        <v>19.952022878150995</v>
      </c>
      <c r="C488" s="121">
        <v>19.195060750690271</v>
      </c>
      <c r="D488" s="121">
        <v>18.814378159436441</v>
      </c>
      <c r="E488" s="121">
        <v>18.189879263064153</v>
      </c>
      <c r="F488" s="121">
        <v>18.350149771529608</v>
      </c>
      <c r="G488" s="121">
        <v>18.281025270279457</v>
      </c>
      <c r="H488" s="121">
        <v>17.925453258983094</v>
      </c>
      <c r="I488" s="121">
        <v>17.332954916308026</v>
      </c>
      <c r="J488" s="121">
        <v>17.056460930975298</v>
      </c>
      <c r="K488" s="121">
        <v>16.925603614519812</v>
      </c>
      <c r="L488" s="121">
        <v>16.69242120870523</v>
      </c>
      <c r="M488" s="121">
        <v>16.629190040086808</v>
      </c>
      <c r="N488" s="121">
        <v>16.129818468165105</v>
      </c>
      <c r="O488" s="121">
        <v>15.639965050689469</v>
      </c>
      <c r="P488" s="121">
        <v>15.715401052416036</v>
      </c>
      <c r="Q488" s="121">
        <v>15.430092498756274</v>
      </c>
      <c r="R488" s="121">
        <v>15.410378440922358</v>
      </c>
      <c r="S488" s="121">
        <v>15.391372114399079</v>
      </c>
      <c r="T488" s="121">
        <v>15.182829200248682</v>
      </c>
      <c r="U488" s="121">
        <v>15.008337275040201</v>
      </c>
      <c r="V488" s="121">
        <v>14.906459410425807</v>
      </c>
      <c r="W488" s="121">
        <v>14.876260226954217</v>
      </c>
      <c r="X488" s="121">
        <v>14.769722578792228</v>
      </c>
      <c r="Y488" s="121">
        <v>14.670228045126276</v>
      </c>
      <c r="Z488" s="121">
        <v>14.584101167674605</v>
      </c>
      <c r="AA488" s="121">
        <v>14.531433004046086</v>
      </c>
      <c r="AB488" s="121">
        <v>14.5272143309868</v>
      </c>
      <c r="AC488" s="121">
        <v>14.436167786462613</v>
      </c>
      <c r="AD488" s="121">
        <v>14.369729039419608</v>
      </c>
      <c r="AE488" s="121">
        <v>14.327353152604994</v>
      </c>
      <c r="AF488" s="121">
        <v>14.248924579442136</v>
      </c>
      <c r="AG488" s="121">
        <v>14.218941415471871</v>
      </c>
      <c r="AH488" s="121">
        <v>14.138447893682729</v>
      </c>
      <c r="AI488" s="121">
        <v>14.066850032546764</v>
      </c>
      <c r="AJ488" s="121">
        <v>14.011507069596052</v>
      </c>
      <c r="AK488" s="121">
        <v>13.942315597562562</v>
      </c>
      <c r="AL488" s="121">
        <v>13.932932922537184</v>
      </c>
      <c r="AM488" s="121">
        <v>13.889535820587946</v>
      </c>
      <c r="AN488" s="121">
        <v>13.849861428092682</v>
      </c>
      <c r="AO488" s="121">
        <v>13.798106879935194</v>
      </c>
      <c r="AP488" s="121">
        <v>13.761961223486589</v>
      </c>
      <c r="AQ488" s="121">
        <v>13.710113025399535</v>
      </c>
      <c r="AR488" s="121">
        <v>13.664889881596366</v>
      </c>
      <c r="AS488" s="121">
        <v>13.576864578309152</v>
      </c>
      <c r="AT488" s="121">
        <v>13.520351755037705</v>
      </c>
      <c r="AU488" s="121">
        <v>13.491345449946499</v>
      </c>
      <c r="AV488" s="121">
        <v>13.44044823024057</v>
      </c>
      <c r="AW488" s="121">
        <v>13.370519441786827</v>
      </c>
      <c r="AX488" s="121">
        <v>13.334955759705174</v>
      </c>
      <c r="AY488" s="121">
        <v>13.309525456271349</v>
      </c>
      <c r="AZ488" s="121">
        <v>13.254772567296616</v>
      </c>
    </row>
    <row r="489" spans="1:52" ht="12" customHeight="1" x14ac:dyDescent="0.45">
      <c r="A489" s="120" t="s">
        <v>85</v>
      </c>
      <c r="B489" s="121">
        <v>10.193929501462138</v>
      </c>
      <c r="C489" s="121">
        <v>9.8492028664514759</v>
      </c>
      <c r="D489" s="121">
        <v>9.7833554381919647</v>
      </c>
      <c r="E489" s="121">
        <v>9.483299795084065</v>
      </c>
      <c r="F489" s="121">
        <v>9.510730211212465</v>
      </c>
      <c r="G489" s="121">
        <v>9.560627309837777</v>
      </c>
      <c r="H489" s="121">
        <v>9.4318443845797919</v>
      </c>
      <c r="I489" s="121">
        <v>9.1887603120318744</v>
      </c>
      <c r="J489" s="121">
        <v>9.2919164100975387</v>
      </c>
      <c r="K489" s="121">
        <v>9.0223030662682433</v>
      </c>
      <c r="L489" s="121">
        <v>9.1370584974494076</v>
      </c>
      <c r="M489" s="121">
        <v>9.1210913509959965</v>
      </c>
      <c r="N489" s="121">
        <v>8.8830295915527451</v>
      </c>
      <c r="O489" s="121">
        <v>8.6207106431500051</v>
      </c>
      <c r="P489" s="121">
        <v>8.5562675551917451</v>
      </c>
      <c r="Q489" s="121">
        <v>8.5517423598348099</v>
      </c>
      <c r="R489" s="121">
        <v>8.5390591479933402</v>
      </c>
      <c r="S489" s="121">
        <v>8.5251182387377753</v>
      </c>
      <c r="T489" s="121">
        <v>8.4569062719671475</v>
      </c>
      <c r="U489" s="121">
        <v>8.3916733347162999</v>
      </c>
      <c r="V489" s="121">
        <v>8.36718161034959</v>
      </c>
      <c r="W489" s="121">
        <v>8.3607634737454912</v>
      </c>
      <c r="X489" s="121">
        <v>8.3439969880654346</v>
      </c>
      <c r="Y489" s="121">
        <v>8.3483137466507351</v>
      </c>
      <c r="Z489" s="121">
        <v>8.3473145748978883</v>
      </c>
      <c r="AA489" s="121">
        <v>8.3640940874884517</v>
      </c>
      <c r="AB489" s="121">
        <v>8.384098008221649</v>
      </c>
      <c r="AC489" s="121">
        <v>8.4195445852282269</v>
      </c>
      <c r="AD489" s="121">
        <v>8.4458269647354296</v>
      </c>
      <c r="AE489" s="121">
        <v>8.4553455181764647</v>
      </c>
      <c r="AF489" s="121">
        <v>8.4897607367416636</v>
      </c>
      <c r="AG489" s="121">
        <v>8.5158819158644263</v>
      </c>
      <c r="AH489" s="121">
        <v>8.5386779266873987</v>
      </c>
      <c r="AI489" s="121">
        <v>8.5816023782554041</v>
      </c>
      <c r="AJ489" s="121">
        <v>8.5915434816676495</v>
      </c>
      <c r="AK489" s="121">
        <v>8.6106214129923586</v>
      </c>
      <c r="AL489" s="121">
        <v>8.6228402007674632</v>
      </c>
      <c r="AM489" s="121">
        <v>8.6366901612504101</v>
      </c>
      <c r="AN489" s="121">
        <v>8.646909230951886</v>
      </c>
      <c r="AO489" s="121">
        <v>8.6527684416525297</v>
      </c>
      <c r="AP489" s="121">
        <v>8.6601795272891842</v>
      </c>
      <c r="AQ489" s="121">
        <v>8.668316732104671</v>
      </c>
      <c r="AR489" s="121">
        <v>8.6733878529067923</v>
      </c>
      <c r="AS489" s="121">
        <v>8.6774236097794493</v>
      </c>
      <c r="AT489" s="121">
        <v>8.67688806685576</v>
      </c>
      <c r="AU489" s="121">
        <v>8.6811436682905807</v>
      </c>
      <c r="AV489" s="121">
        <v>8.6849292274218257</v>
      </c>
      <c r="AW489" s="121">
        <v>8.6859969423424275</v>
      </c>
      <c r="AX489" s="121">
        <v>8.6888371967865492</v>
      </c>
      <c r="AY489" s="121">
        <v>8.689602527759213</v>
      </c>
      <c r="AZ489" s="121">
        <v>8.6928683737013746</v>
      </c>
    </row>
    <row r="490" spans="1:52" ht="12" customHeight="1" x14ac:dyDescent="0.45">
      <c r="A490" s="120" t="s">
        <v>86</v>
      </c>
      <c r="B490" s="121">
        <v>696.24403175316274</v>
      </c>
      <c r="C490" s="121">
        <v>642.12285404410329</v>
      </c>
      <c r="D490" s="121">
        <v>592.01874493236187</v>
      </c>
      <c r="E490" s="121">
        <v>555.88610615841526</v>
      </c>
      <c r="F490" s="121">
        <v>617.79987693570172</v>
      </c>
      <c r="G490" s="121">
        <v>744.06098742675954</v>
      </c>
      <c r="H490" s="121">
        <v>828.91900160608532</v>
      </c>
      <c r="I490" s="121">
        <v>774.7816401686789</v>
      </c>
      <c r="J490" s="121">
        <v>884.18092596348686</v>
      </c>
      <c r="K490" s="121">
        <v>721.36075059350958</v>
      </c>
      <c r="L490" s="121">
        <v>798.5738153614127</v>
      </c>
      <c r="M490" s="121">
        <v>905.04449179485653</v>
      </c>
      <c r="N490" s="121">
        <v>923.90332309138</v>
      </c>
      <c r="O490" s="121">
        <v>857.48492469874702</v>
      </c>
      <c r="P490" s="121">
        <v>824.90095975794259</v>
      </c>
      <c r="Q490" s="121">
        <v>625.19384629097362</v>
      </c>
      <c r="R490" s="121">
        <v>557.93459110776519</v>
      </c>
      <c r="S490" s="121">
        <v>598.21792797822445</v>
      </c>
      <c r="T490" s="121">
        <v>641.47239183700117</v>
      </c>
      <c r="U490" s="121">
        <v>683.60834253122312</v>
      </c>
      <c r="V490" s="121">
        <v>724.88780060296062</v>
      </c>
      <c r="W490" s="121">
        <v>755.79937158877851</v>
      </c>
      <c r="X490" s="121">
        <v>773.91744968528678</v>
      </c>
      <c r="Y490" s="121">
        <v>801.01427764908351</v>
      </c>
      <c r="Z490" s="121">
        <v>825.13031258299361</v>
      </c>
      <c r="AA490" s="121">
        <v>842.86458212860566</v>
      </c>
      <c r="AB490" s="121">
        <v>849.28086560850977</v>
      </c>
      <c r="AC490" s="121">
        <v>850.56472461353349</v>
      </c>
      <c r="AD490" s="121">
        <v>851.66095144609358</v>
      </c>
      <c r="AE490" s="121">
        <v>858.87402309017386</v>
      </c>
      <c r="AF490" s="121">
        <v>858.26179574601508</v>
      </c>
      <c r="AG490" s="121">
        <v>861.25307051492734</v>
      </c>
      <c r="AH490" s="121">
        <v>857.09192330696783</v>
      </c>
      <c r="AI490" s="121">
        <v>854.40109676255304</v>
      </c>
      <c r="AJ490" s="121">
        <v>858.5720821485877</v>
      </c>
      <c r="AK490" s="121">
        <v>858.11989416642302</v>
      </c>
      <c r="AL490" s="121">
        <v>863.58814469449555</v>
      </c>
      <c r="AM490" s="121">
        <v>864.04781080073121</v>
      </c>
      <c r="AN490" s="121">
        <v>866.52812294689124</v>
      </c>
      <c r="AO490" s="121">
        <v>868.84563751616622</v>
      </c>
      <c r="AP490" s="121">
        <v>869.06579234851313</v>
      </c>
      <c r="AQ490" s="121">
        <v>860.56290902368403</v>
      </c>
      <c r="AR490" s="121">
        <v>855.39050693902186</v>
      </c>
      <c r="AS490" s="121">
        <v>844.44839989715001</v>
      </c>
      <c r="AT490" s="121">
        <v>842.66550785722734</v>
      </c>
      <c r="AU490" s="121">
        <v>838.88031693086066</v>
      </c>
      <c r="AV490" s="121">
        <v>833.89897099364885</v>
      </c>
      <c r="AW490" s="121">
        <v>824.06965194134432</v>
      </c>
      <c r="AX490" s="121">
        <v>820.07852295586258</v>
      </c>
      <c r="AY490" s="121">
        <v>818.21258907950096</v>
      </c>
      <c r="AZ490" s="121">
        <v>812.03395984400481</v>
      </c>
    </row>
    <row r="491" spans="1:52" ht="12" customHeight="1" x14ac:dyDescent="0.45">
      <c r="A491" s="122" t="s">
        <v>87</v>
      </c>
      <c r="B491" s="123">
        <v>0</v>
      </c>
      <c r="C491" s="123">
        <v>0</v>
      </c>
      <c r="D491" s="123">
        <v>0</v>
      </c>
      <c r="E491" s="123">
        <v>0</v>
      </c>
      <c r="F491" s="123">
        <v>0</v>
      </c>
      <c r="G491" s="123">
        <v>0</v>
      </c>
      <c r="H491" s="123">
        <v>0</v>
      </c>
      <c r="I491" s="123">
        <v>0</v>
      </c>
      <c r="J491" s="123">
        <v>0</v>
      </c>
      <c r="K491" s="123">
        <v>0</v>
      </c>
      <c r="L491" s="123">
        <v>0</v>
      </c>
      <c r="M491" s="123">
        <v>0</v>
      </c>
      <c r="N491" s="123">
        <v>0</v>
      </c>
      <c r="O491" s="123">
        <v>1.1083945629925147</v>
      </c>
      <c r="P491" s="123">
        <v>1.9768176863737899</v>
      </c>
      <c r="Q491" s="123">
        <v>2.8050979201392132</v>
      </c>
      <c r="R491" s="123">
        <v>2.3472996303026568</v>
      </c>
      <c r="S491" s="123">
        <v>3.0298289289005909</v>
      </c>
      <c r="T491" s="123">
        <v>9.0114129675938397</v>
      </c>
      <c r="U491" s="123">
        <v>14.462230260243635</v>
      </c>
      <c r="V491" s="123">
        <v>17.734650271081176</v>
      </c>
      <c r="W491" s="123">
        <v>15.827930305122154</v>
      </c>
      <c r="X491" s="123">
        <v>21.548032390345792</v>
      </c>
      <c r="Y491" s="123">
        <v>22.669248285346058</v>
      </c>
      <c r="Z491" s="123">
        <v>22.294492424455068</v>
      </c>
      <c r="AA491" s="123">
        <v>19.910540553222788</v>
      </c>
      <c r="AB491" s="123">
        <v>17.767225558423966</v>
      </c>
      <c r="AC491" s="123">
        <v>17.433609998226576</v>
      </c>
      <c r="AD491" s="123">
        <v>17.073603018913946</v>
      </c>
      <c r="AE491" s="123">
        <v>21.085082036056818</v>
      </c>
      <c r="AF491" s="123">
        <v>24.772406894200426</v>
      </c>
      <c r="AG491" s="123">
        <v>23.77786325008914</v>
      </c>
      <c r="AH491" s="123">
        <v>31.602073984505381</v>
      </c>
      <c r="AI491" s="123">
        <v>35.642652587337743</v>
      </c>
      <c r="AJ491" s="123">
        <v>42.413327398801009</v>
      </c>
      <c r="AK491" s="123">
        <v>45.150570131943127</v>
      </c>
      <c r="AL491" s="123">
        <v>44.542272677129901</v>
      </c>
      <c r="AM491" s="123">
        <v>47.855099959307061</v>
      </c>
      <c r="AN491" s="123">
        <v>49.453975779869339</v>
      </c>
      <c r="AO491" s="123">
        <v>49.421221871532587</v>
      </c>
      <c r="AP491" s="123">
        <v>49.33814502242965</v>
      </c>
      <c r="AQ491" s="123">
        <v>46.907410046361612</v>
      </c>
      <c r="AR491" s="123">
        <v>46.013430343256744</v>
      </c>
      <c r="AS491" s="123">
        <v>44.468512812290619</v>
      </c>
      <c r="AT491" s="123">
        <v>44.678406452964431</v>
      </c>
      <c r="AU491" s="123">
        <v>43.190624266080121</v>
      </c>
      <c r="AV491" s="123">
        <v>42.438339379327907</v>
      </c>
      <c r="AW491" s="123">
        <v>42.558156274478364</v>
      </c>
      <c r="AX491" s="123">
        <v>40.387206950957243</v>
      </c>
      <c r="AY491" s="123">
        <v>41.386507667185221</v>
      </c>
      <c r="AZ491" s="123">
        <v>40.729915935965039</v>
      </c>
    </row>
    <row r="492" spans="1:52" ht="12" customHeight="1" x14ac:dyDescent="0.45">
      <c r="A492" s="120" t="s">
        <v>88</v>
      </c>
      <c r="B492" s="121">
        <v>0</v>
      </c>
      <c r="C492" s="121">
        <v>0</v>
      </c>
      <c r="D492" s="121">
        <v>0</v>
      </c>
      <c r="E492" s="121">
        <v>0</v>
      </c>
      <c r="F492" s="121">
        <v>0</v>
      </c>
      <c r="G492" s="121">
        <v>0</v>
      </c>
      <c r="H492" s="121">
        <v>0</v>
      </c>
      <c r="I492" s="121">
        <v>0</v>
      </c>
      <c r="J492" s="121">
        <v>0</v>
      </c>
      <c r="K492" s="121">
        <v>0</v>
      </c>
      <c r="L492" s="121">
        <v>0</v>
      </c>
      <c r="M492" s="121">
        <v>0</v>
      </c>
      <c r="N492" s="121">
        <v>0</v>
      </c>
      <c r="O492" s="121">
        <v>1.1083945629925147</v>
      </c>
      <c r="P492" s="121">
        <v>1.9768176863737899</v>
      </c>
      <c r="Q492" s="121">
        <v>2.8050979201392132</v>
      </c>
      <c r="R492" s="121">
        <v>2.3472996303026568</v>
      </c>
      <c r="S492" s="121">
        <v>3.0298289289005909</v>
      </c>
      <c r="T492" s="121">
        <v>9.0114129675938397</v>
      </c>
      <c r="U492" s="121">
        <v>14.462230260243635</v>
      </c>
      <c r="V492" s="121">
        <v>17.734650271081176</v>
      </c>
      <c r="W492" s="121">
        <v>15.827930305122154</v>
      </c>
      <c r="X492" s="121">
        <v>21.548032390345792</v>
      </c>
      <c r="Y492" s="121">
        <v>22.669248285346058</v>
      </c>
      <c r="Z492" s="121">
        <v>22.294492424455068</v>
      </c>
      <c r="AA492" s="121">
        <v>19.910540553222788</v>
      </c>
      <c r="AB492" s="121">
        <v>17.767225558423966</v>
      </c>
      <c r="AC492" s="121">
        <v>17.433609998226576</v>
      </c>
      <c r="AD492" s="121">
        <v>17.073603018913946</v>
      </c>
      <c r="AE492" s="121">
        <v>21.085082036056818</v>
      </c>
      <c r="AF492" s="121">
        <v>24.772406894200426</v>
      </c>
      <c r="AG492" s="121">
        <v>23.77786325008914</v>
      </c>
      <c r="AH492" s="121">
        <v>31.602073984505381</v>
      </c>
      <c r="AI492" s="121">
        <v>35.642652587337743</v>
      </c>
      <c r="AJ492" s="121">
        <v>42.413327398801009</v>
      </c>
      <c r="AK492" s="121">
        <v>45.150570131943127</v>
      </c>
      <c r="AL492" s="121">
        <v>44.542272677129901</v>
      </c>
      <c r="AM492" s="121">
        <v>47.855099959307061</v>
      </c>
      <c r="AN492" s="121">
        <v>49.453975779869339</v>
      </c>
      <c r="AO492" s="121">
        <v>49.421221871532587</v>
      </c>
      <c r="AP492" s="121">
        <v>49.33814502242965</v>
      </c>
      <c r="AQ492" s="121">
        <v>46.907410046361612</v>
      </c>
      <c r="AR492" s="121">
        <v>46.013430343256744</v>
      </c>
      <c r="AS492" s="121">
        <v>44.468512812290619</v>
      </c>
      <c r="AT492" s="121">
        <v>44.678406452964431</v>
      </c>
      <c r="AU492" s="121">
        <v>43.190624266080121</v>
      </c>
      <c r="AV492" s="121">
        <v>42.438339379327907</v>
      </c>
      <c r="AW492" s="121">
        <v>42.558156274478364</v>
      </c>
      <c r="AX492" s="121">
        <v>40.387206950957243</v>
      </c>
      <c r="AY492" s="121">
        <v>41.386507667185221</v>
      </c>
      <c r="AZ492" s="121">
        <v>40.729915935965039</v>
      </c>
    </row>
    <row r="493" spans="1:52" ht="12" customHeight="1" x14ac:dyDescent="0.45">
      <c r="A493" s="120" t="s">
        <v>89</v>
      </c>
      <c r="B493" s="121">
        <v>0</v>
      </c>
      <c r="C493" s="121">
        <v>0</v>
      </c>
      <c r="D493" s="121">
        <v>0</v>
      </c>
      <c r="E493" s="121">
        <v>0</v>
      </c>
      <c r="F493" s="121">
        <v>0</v>
      </c>
      <c r="G493" s="121">
        <v>0</v>
      </c>
      <c r="H493" s="121">
        <v>0</v>
      </c>
      <c r="I493" s="121">
        <v>0</v>
      </c>
      <c r="J493" s="121">
        <v>0</v>
      </c>
      <c r="K493" s="121">
        <v>0</v>
      </c>
      <c r="L493" s="121">
        <v>0</v>
      </c>
      <c r="M493" s="121">
        <v>0</v>
      </c>
      <c r="N493" s="121">
        <v>0</v>
      </c>
      <c r="O493" s="121">
        <v>0</v>
      </c>
      <c r="P493" s="121">
        <v>0</v>
      </c>
      <c r="Q493" s="121">
        <v>0</v>
      </c>
      <c r="R493" s="121">
        <v>0</v>
      </c>
      <c r="S493" s="121">
        <v>0</v>
      </c>
      <c r="T493" s="121">
        <v>0</v>
      </c>
      <c r="U493" s="121">
        <v>0</v>
      </c>
      <c r="V493" s="121">
        <v>0</v>
      </c>
      <c r="W493" s="121">
        <v>0</v>
      </c>
      <c r="X493" s="121">
        <v>0</v>
      </c>
      <c r="Y493" s="121">
        <v>0</v>
      </c>
      <c r="Z493" s="121">
        <v>0</v>
      </c>
      <c r="AA493" s="121">
        <v>0</v>
      </c>
      <c r="AB493" s="121">
        <v>0</v>
      </c>
      <c r="AC493" s="121">
        <v>0</v>
      </c>
      <c r="AD493" s="121">
        <v>0</v>
      </c>
      <c r="AE493" s="121">
        <v>0</v>
      </c>
      <c r="AF493" s="121">
        <v>0</v>
      </c>
      <c r="AG493" s="121">
        <v>0</v>
      </c>
      <c r="AH493" s="121">
        <v>0</v>
      </c>
      <c r="AI493" s="121">
        <v>0</v>
      </c>
      <c r="AJ493" s="121">
        <v>0</v>
      </c>
      <c r="AK493" s="121">
        <v>0</v>
      </c>
      <c r="AL493" s="121">
        <v>0</v>
      </c>
      <c r="AM493" s="121">
        <v>0</v>
      </c>
      <c r="AN493" s="121">
        <v>0</v>
      </c>
      <c r="AO493" s="121">
        <v>0</v>
      </c>
      <c r="AP493" s="121">
        <v>0</v>
      </c>
      <c r="AQ493" s="121">
        <v>0</v>
      </c>
      <c r="AR493" s="121">
        <v>0</v>
      </c>
      <c r="AS493" s="121">
        <v>0</v>
      </c>
      <c r="AT493" s="121">
        <v>0</v>
      </c>
      <c r="AU493" s="121">
        <v>0</v>
      </c>
      <c r="AV493" s="121">
        <v>0</v>
      </c>
      <c r="AW493" s="121">
        <v>0</v>
      </c>
      <c r="AX493" s="121">
        <v>0</v>
      </c>
      <c r="AY493" s="121">
        <v>0</v>
      </c>
      <c r="AZ493" s="121">
        <v>0</v>
      </c>
    </row>
    <row r="494" spans="1:52" ht="12" customHeight="1" x14ac:dyDescent="0.45">
      <c r="A494" s="124" t="s">
        <v>90</v>
      </c>
      <c r="B494" s="125">
        <v>0</v>
      </c>
      <c r="C494" s="125">
        <v>0</v>
      </c>
      <c r="D494" s="125">
        <v>0</v>
      </c>
      <c r="E494" s="125">
        <v>0</v>
      </c>
      <c r="F494" s="125">
        <v>0</v>
      </c>
      <c r="G494" s="125">
        <v>0</v>
      </c>
      <c r="H494" s="125">
        <v>0</v>
      </c>
      <c r="I494" s="125">
        <v>0</v>
      </c>
      <c r="J494" s="125">
        <v>0</v>
      </c>
      <c r="K494" s="125">
        <v>0</v>
      </c>
      <c r="L494" s="125">
        <v>0</v>
      </c>
      <c r="M494" s="125">
        <v>0</v>
      </c>
      <c r="N494" s="125">
        <v>0</v>
      </c>
      <c r="O494" s="125">
        <v>0</v>
      </c>
      <c r="P494" s="125">
        <v>0</v>
      </c>
      <c r="Q494" s="125">
        <v>0</v>
      </c>
      <c r="R494" s="125">
        <v>0</v>
      </c>
      <c r="S494" s="125">
        <v>0</v>
      </c>
      <c r="T494" s="125">
        <v>0</v>
      </c>
      <c r="U494" s="125">
        <v>0</v>
      </c>
      <c r="V494" s="125">
        <v>0</v>
      </c>
      <c r="W494" s="125">
        <v>0</v>
      </c>
      <c r="X494" s="125">
        <v>0</v>
      </c>
      <c r="Y494" s="125">
        <v>0</v>
      </c>
      <c r="Z494" s="125">
        <v>0</v>
      </c>
      <c r="AA494" s="125">
        <v>0</v>
      </c>
      <c r="AB494" s="125">
        <v>0</v>
      </c>
      <c r="AC494" s="125">
        <v>0</v>
      </c>
      <c r="AD494" s="125">
        <v>0</v>
      </c>
      <c r="AE494" s="125">
        <v>0</v>
      </c>
      <c r="AF494" s="125">
        <v>0</v>
      </c>
      <c r="AG494" s="125">
        <v>0</v>
      </c>
      <c r="AH494" s="125">
        <v>0</v>
      </c>
      <c r="AI494" s="125">
        <v>0</v>
      </c>
      <c r="AJ494" s="125">
        <v>0</v>
      </c>
      <c r="AK494" s="125">
        <v>0</v>
      </c>
      <c r="AL494" s="125">
        <v>0</v>
      </c>
      <c r="AM494" s="125">
        <v>0</v>
      </c>
      <c r="AN494" s="125">
        <v>0</v>
      </c>
      <c r="AO494" s="125">
        <v>0</v>
      </c>
      <c r="AP494" s="125">
        <v>0</v>
      </c>
      <c r="AQ494" s="125">
        <v>0</v>
      </c>
      <c r="AR494" s="125">
        <v>0</v>
      </c>
      <c r="AS494" s="125">
        <v>0</v>
      </c>
      <c r="AT494" s="125">
        <v>0</v>
      </c>
      <c r="AU494" s="125">
        <v>0</v>
      </c>
      <c r="AV494" s="125">
        <v>0</v>
      </c>
      <c r="AW494" s="125">
        <v>0</v>
      </c>
      <c r="AX494" s="125">
        <v>0</v>
      </c>
      <c r="AY494" s="125">
        <v>0</v>
      </c>
      <c r="AZ494" s="125">
        <v>0</v>
      </c>
    </row>
    <row r="495" spans="1:52" ht="12" customHeight="1" x14ac:dyDescent="0.45">
      <c r="A495" s="139" t="s">
        <v>91</v>
      </c>
      <c r="B495" s="137">
        <v>378.72707543240813</v>
      </c>
      <c r="C495" s="137">
        <v>367.33452210857774</v>
      </c>
      <c r="D495" s="137">
        <v>351.51081477328432</v>
      </c>
      <c r="E495" s="137">
        <v>349.5655647028226</v>
      </c>
      <c r="F495" s="137">
        <v>376.35912000518073</v>
      </c>
      <c r="G495" s="137">
        <v>450.64778783774068</v>
      </c>
      <c r="H495" s="137">
        <v>504.5937767719534</v>
      </c>
      <c r="I495" s="137">
        <v>501.5793867142595</v>
      </c>
      <c r="J495" s="137">
        <v>597.17056207230087</v>
      </c>
      <c r="K495" s="137">
        <v>485.44567653080503</v>
      </c>
      <c r="L495" s="137">
        <v>556.78994213537442</v>
      </c>
      <c r="M495" s="137">
        <v>650.86054773850071</v>
      </c>
      <c r="N495" s="137">
        <v>685.32075822163245</v>
      </c>
      <c r="O495" s="137">
        <v>672.01701760815786</v>
      </c>
      <c r="P495" s="137">
        <v>629.63091902506869</v>
      </c>
      <c r="Q495" s="137">
        <v>512.59686810545384</v>
      </c>
      <c r="R495" s="137">
        <v>462.38665622634602</v>
      </c>
      <c r="S495" s="137">
        <v>493.99988963113469</v>
      </c>
      <c r="T495" s="137">
        <v>531.61157401062997</v>
      </c>
      <c r="U495" s="137">
        <v>568.6584602235946</v>
      </c>
      <c r="V495" s="137">
        <v>602.44229257602672</v>
      </c>
      <c r="W495" s="137">
        <v>629.46619081625738</v>
      </c>
      <c r="X495" s="137">
        <v>647.9118850835398</v>
      </c>
      <c r="Y495" s="137">
        <v>675.80039561284116</v>
      </c>
      <c r="Z495" s="137">
        <v>699.31072988316885</v>
      </c>
      <c r="AA495" s="137">
        <v>717.05550385063736</v>
      </c>
      <c r="AB495" s="137">
        <v>725.95864564852707</v>
      </c>
      <c r="AC495" s="137">
        <v>734.36216360043193</v>
      </c>
      <c r="AD495" s="137">
        <v>739.73041865767789</v>
      </c>
      <c r="AE495" s="137">
        <v>747.59707261484175</v>
      </c>
      <c r="AF495" s="137">
        <v>754.87307267580434</v>
      </c>
      <c r="AG495" s="137">
        <v>761.53518193137029</v>
      </c>
      <c r="AH495" s="137">
        <v>763.75618467110417</v>
      </c>
      <c r="AI495" s="137">
        <v>770.32166489837789</v>
      </c>
      <c r="AJ495" s="137">
        <v>777.3587317760481</v>
      </c>
      <c r="AK495" s="137">
        <v>784.03490246400713</v>
      </c>
      <c r="AL495" s="137">
        <v>789.43028715570131</v>
      </c>
      <c r="AM495" s="137">
        <v>794.11964168527697</v>
      </c>
      <c r="AN495" s="137">
        <v>801.03785284667867</v>
      </c>
      <c r="AO495" s="137">
        <v>807.62515858061147</v>
      </c>
      <c r="AP495" s="137">
        <v>812.71312689772901</v>
      </c>
      <c r="AQ495" s="137">
        <v>812.18898497841599</v>
      </c>
      <c r="AR495" s="137">
        <v>813.84945441352863</v>
      </c>
      <c r="AS495" s="137">
        <v>816.65276507035719</v>
      </c>
      <c r="AT495" s="137">
        <v>822.65149337433695</v>
      </c>
      <c r="AU495" s="137">
        <v>824.09847581482347</v>
      </c>
      <c r="AV495" s="137">
        <v>825.67375597189289</v>
      </c>
      <c r="AW495" s="137">
        <v>827.19972874457073</v>
      </c>
      <c r="AX495" s="137">
        <v>829.63804035517205</v>
      </c>
      <c r="AY495" s="137">
        <v>830.48317622244269</v>
      </c>
      <c r="AZ495" s="137">
        <v>833.77634516122521</v>
      </c>
    </row>
    <row r="497" spans="1:52" ht="12" customHeight="1" x14ac:dyDescent="0.45">
      <c r="A497" s="67" t="s">
        <v>198</v>
      </c>
      <c r="B497" s="101"/>
      <c r="C497" s="101"/>
      <c r="D497" s="101"/>
      <c r="E497" s="101"/>
      <c r="F497" s="101"/>
      <c r="G497" s="101"/>
      <c r="H497" s="101"/>
      <c r="I497" s="101"/>
      <c r="J497" s="101"/>
      <c r="K497" s="101"/>
      <c r="L497" s="101"/>
      <c r="M497" s="101"/>
      <c r="N497" s="101"/>
      <c r="O497" s="101"/>
      <c r="P497" s="101"/>
      <c r="Q497" s="101"/>
      <c r="R497" s="101"/>
      <c r="S497" s="101"/>
      <c r="T497" s="101"/>
      <c r="U497" s="101"/>
      <c r="V497" s="101"/>
      <c r="W497" s="101"/>
      <c r="X497" s="101"/>
      <c r="Y497" s="101"/>
      <c r="Z497" s="101"/>
      <c r="AA497" s="101"/>
      <c r="AB497" s="101"/>
      <c r="AC497" s="101"/>
      <c r="AD497" s="101"/>
      <c r="AE497" s="101"/>
      <c r="AF497" s="101"/>
      <c r="AG497" s="101"/>
      <c r="AH497" s="101"/>
      <c r="AI497" s="101"/>
      <c r="AJ497" s="101"/>
      <c r="AK497" s="101"/>
      <c r="AL497" s="101"/>
      <c r="AM497" s="101"/>
      <c r="AN497" s="101"/>
      <c r="AO497" s="101"/>
      <c r="AP497" s="101"/>
      <c r="AQ497" s="101"/>
      <c r="AR497" s="101"/>
      <c r="AS497" s="101"/>
      <c r="AT497" s="101"/>
      <c r="AU497" s="101"/>
      <c r="AV497" s="101"/>
      <c r="AW497" s="101"/>
      <c r="AX497" s="101"/>
      <c r="AY497" s="101"/>
      <c r="AZ497" s="101"/>
    </row>
    <row r="498" spans="1:52" ht="12" customHeight="1" x14ac:dyDescent="0.45">
      <c r="A498" s="118" t="s">
        <v>82</v>
      </c>
      <c r="B498" s="119">
        <v>400.69859479088581</v>
      </c>
      <c r="C498" s="119">
        <v>397.45868058770537</v>
      </c>
      <c r="D498" s="119">
        <v>374.85884071177031</v>
      </c>
      <c r="E498" s="119">
        <v>362.45507810597434</v>
      </c>
      <c r="F498" s="119">
        <v>371.73710834845747</v>
      </c>
      <c r="G498" s="119">
        <v>395.13709196818593</v>
      </c>
      <c r="H498" s="119">
        <v>419.95629383431958</v>
      </c>
      <c r="I498" s="119">
        <v>404.68423609445648</v>
      </c>
      <c r="J498" s="119">
        <v>444.23742438232387</v>
      </c>
      <c r="K498" s="119">
        <v>405.52617008337114</v>
      </c>
      <c r="L498" s="119">
        <v>425.74467835062558</v>
      </c>
      <c r="M498" s="119">
        <v>439.1449980562399</v>
      </c>
      <c r="N498" s="119">
        <v>439.98995779930385</v>
      </c>
      <c r="O498" s="119">
        <v>420.54694566036227</v>
      </c>
      <c r="P498" s="119">
        <v>397.32558483269077</v>
      </c>
      <c r="Q498" s="119">
        <v>377.0400025946571</v>
      </c>
      <c r="R498" s="119">
        <v>352.87828845304676</v>
      </c>
      <c r="S498" s="119">
        <v>341.71652845160509</v>
      </c>
      <c r="T498" s="119">
        <v>351.65590677586096</v>
      </c>
      <c r="U498" s="119">
        <v>364.98004829279284</v>
      </c>
      <c r="V498" s="119">
        <v>376.35665187851896</v>
      </c>
      <c r="W498" s="119">
        <v>380.2173711543395</v>
      </c>
      <c r="X498" s="119">
        <v>377.54444625934644</v>
      </c>
      <c r="Y498" s="119">
        <v>385.61089988595518</v>
      </c>
      <c r="Z498" s="119">
        <v>391.62065230501179</v>
      </c>
      <c r="AA498" s="119">
        <v>393.51374135150536</v>
      </c>
      <c r="AB498" s="119">
        <v>391.12351060956104</v>
      </c>
      <c r="AC498" s="119">
        <v>386.13180663858088</v>
      </c>
      <c r="AD498" s="119">
        <v>383.07154203504786</v>
      </c>
      <c r="AE498" s="119">
        <v>378.33994348651527</v>
      </c>
      <c r="AF498" s="119">
        <v>378.11620879709898</v>
      </c>
      <c r="AG498" s="119">
        <v>376.77827902306711</v>
      </c>
      <c r="AH498" s="119">
        <v>369.97879771065288</v>
      </c>
      <c r="AI498" s="119">
        <v>371.54818346035472</v>
      </c>
      <c r="AJ498" s="119">
        <v>375.92687110925613</v>
      </c>
      <c r="AK498" s="119">
        <v>378.81441136448871</v>
      </c>
      <c r="AL498" s="119">
        <v>382.01210956972221</v>
      </c>
      <c r="AM498" s="119">
        <v>381.60571497747958</v>
      </c>
      <c r="AN498" s="119">
        <v>382.55822514709359</v>
      </c>
      <c r="AO498" s="119">
        <v>383.85726082702115</v>
      </c>
      <c r="AP498" s="119">
        <v>381.14197435990388</v>
      </c>
      <c r="AQ498" s="119">
        <v>375.71392001624611</v>
      </c>
      <c r="AR498" s="119">
        <v>373.19065112549367</v>
      </c>
      <c r="AS498" s="119">
        <v>371.24915351369691</v>
      </c>
      <c r="AT498" s="119">
        <v>370.35427571176092</v>
      </c>
      <c r="AU498" s="119">
        <v>368.80857716081232</v>
      </c>
      <c r="AV498" s="119">
        <v>364.09927521398811</v>
      </c>
      <c r="AW498" s="119">
        <v>359.3481000907633</v>
      </c>
      <c r="AX498" s="119">
        <v>358.92361681701635</v>
      </c>
      <c r="AY498" s="119">
        <v>355.16185213159639</v>
      </c>
      <c r="AZ498" s="119">
        <v>355.33651321762352</v>
      </c>
    </row>
    <row r="499" spans="1:52" ht="12" customHeight="1" x14ac:dyDescent="0.45">
      <c r="A499" s="120" t="s">
        <v>83</v>
      </c>
      <c r="B499" s="121">
        <v>24.707350902547784</v>
      </c>
      <c r="C499" s="121">
        <v>24.694598955360568</v>
      </c>
      <c r="D499" s="121">
        <v>23.944938989821946</v>
      </c>
      <c r="E499" s="121">
        <v>23.473718533936847</v>
      </c>
      <c r="F499" s="121">
        <v>22.839234501234522</v>
      </c>
      <c r="G499" s="121">
        <v>22.789801585501504</v>
      </c>
      <c r="H499" s="121">
        <v>22.000890311554386</v>
      </c>
      <c r="I499" s="121">
        <v>21.593210324114136</v>
      </c>
      <c r="J499" s="121">
        <v>21.206639265841417</v>
      </c>
      <c r="K499" s="121">
        <v>20.3233407914555</v>
      </c>
      <c r="L499" s="121">
        <v>22.354782930425856</v>
      </c>
      <c r="M499" s="121">
        <v>22.27831569330057</v>
      </c>
      <c r="N499" s="121">
        <v>22.372158120858</v>
      </c>
      <c r="O499" s="121">
        <v>23.332594892149491</v>
      </c>
      <c r="P499" s="121">
        <v>23.29848241266745</v>
      </c>
      <c r="Q499" s="121">
        <v>23.362540587015125</v>
      </c>
      <c r="R499" s="121">
        <v>23.417689619083792</v>
      </c>
      <c r="S499" s="121">
        <v>23.475443492610179</v>
      </c>
      <c r="T499" s="121">
        <v>23.586146035888017</v>
      </c>
      <c r="U499" s="121">
        <v>23.537033836605801</v>
      </c>
      <c r="V499" s="121">
        <v>21.253143367676881</v>
      </c>
      <c r="W499" s="121">
        <v>20.925326139757605</v>
      </c>
      <c r="X499" s="121">
        <v>20.593919952859906</v>
      </c>
      <c r="Y499" s="121">
        <v>20.433929966748096</v>
      </c>
      <c r="Z499" s="121">
        <v>20.661066685129466</v>
      </c>
      <c r="AA499" s="121">
        <v>20.324248219592473</v>
      </c>
      <c r="AB499" s="121">
        <v>20.353928121173077</v>
      </c>
      <c r="AC499" s="121">
        <v>20.218213635893235</v>
      </c>
      <c r="AD499" s="121">
        <v>20.361160844966339</v>
      </c>
      <c r="AE499" s="121">
        <v>20.306967310483433</v>
      </c>
      <c r="AF499" s="121">
        <v>20.242205265016796</v>
      </c>
      <c r="AG499" s="121">
        <v>20.350988963651293</v>
      </c>
      <c r="AH499" s="121">
        <v>20.385680656714239</v>
      </c>
      <c r="AI499" s="121">
        <v>20.248175342283158</v>
      </c>
      <c r="AJ499" s="121">
        <v>20.22810248654099</v>
      </c>
      <c r="AK499" s="121">
        <v>20.254950589034678</v>
      </c>
      <c r="AL499" s="121">
        <v>20.142918904673476</v>
      </c>
      <c r="AM499" s="121">
        <v>20.131048345999407</v>
      </c>
      <c r="AN499" s="121">
        <v>20.133880708922138</v>
      </c>
      <c r="AO499" s="121">
        <v>20.196447539044225</v>
      </c>
      <c r="AP499" s="121">
        <v>20.153107798637411</v>
      </c>
      <c r="AQ499" s="121">
        <v>20.191169602624829</v>
      </c>
      <c r="AR499" s="121">
        <v>20.189854373781788</v>
      </c>
      <c r="AS499" s="121">
        <v>20.244575110256324</v>
      </c>
      <c r="AT499" s="121">
        <v>20.209506095809527</v>
      </c>
      <c r="AU499" s="121">
        <v>20.262217982959726</v>
      </c>
      <c r="AV499" s="121">
        <v>20.25116784943944</v>
      </c>
      <c r="AW499" s="121">
        <v>20.297456394912206</v>
      </c>
      <c r="AX499" s="121">
        <v>20.258469837556962</v>
      </c>
      <c r="AY499" s="121">
        <v>20.279466547360421</v>
      </c>
      <c r="AZ499" s="121">
        <v>20.30343958890332</v>
      </c>
    </row>
    <row r="500" spans="1:52" ht="12" customHeight="1" x14ac:dyDescent="0.45">
      <c r="A500" s="120" t="s">
        <v>84</v>
      </c>
      <c r="B500" s="121">
        <v>7.870343375836355</v>
      </c>
      <c r="C500" s="121">
        <v>7.7062958134801658</v>
      </c>
      <c r="D500" s="121">
        <v>7.6253306005596579</v>
      </c>
      <c r="E500" s="121">
        <v>7.5772000199768899</v>
      </c>
      <c r="F500" s="121">
        <v>7.4515472289154587</v>
      </c>
      <c r="G500" s="121">
        <v>7.3987949225816534</v>
      </c>
      <c r="H500" s="121">
        <v>7.274954268701908</v>
      </c>
      <c r="I500" s="121">
        <v>6.9637555709307666</v>
      </c>
      <c r="J500" s="121">
        <v>6.9168720880896268</v>
      </c>
      <c r="K500" s="121">
        <v>7.2018761740901409</v>
      </c>
      <c r="L500" s="121">
        <v>7.0584611950178902</v>
      </c>
      <c r="M500" s="121">
        <v>6.8917743611793023</v>
      </c>
      <c r="N500" s="121">
        <v>6.8625857876001817</v>
      </c>
      <c r="O500" s="121">
        <v>6.6851118774329992</v>
      </c>
      <c r="P500" s="121">
        <v>6.5724994889100472</v>
      </c>
      <c r="Q500" s="121">
        <v>6.3502378288641115</v>
      </c>
      <c r="R500" s="121">
        <v>6.3522297103473422</v>
      </c>
      <c r="S500" s="121">
        <v>6.3412186540062923</v>
      </c>
      <c r="T500" s="121">
        <v>6.2700817710506049</v>
      </c>
      <c r="U500" s="121">
        <v>6.1822795265526249</v>
      </c>
      <c r="V500" s="121">
        <v>6.1073943803879436</v>
      </c>
      <c r="W500" s="121">
        <v>6.1049910188727443</v>
      </c>
      <c r="X500" s="121">
        <v>6.0477705098093786</v>
      </c>
      <c r="Y500" s="121">
        <v>5.9829269715966067</v>
      </c>
      <c r="Z500" s="121">
        <v>5.9143194852165344</v>
      </c>
      <c r="AA500" s="121">
        <v>5.8693936650744414</v>
      </c>
      <c r="AB500" s="121">
        <v>5.8809008642250964</v>
      </c>
      <c r="AC500" s="121">
        <v>5.8185737108882005</v>
      </c>
      <c r="AD500" s="121">
        <v>5.7742690119260747</v>
      </c>
      <c r="AE500" s="121">
        <v>5.7317293447665145</v>
      </c>
      <c r="AF500" s="121">
        <v>5.7079554771221783</v>
      </c>
      <c r="AG500" s="121">
        <v>5.7021863621746371</v>
      </c>
      <c r="AH500" s="121">
        <v>5.6586879870425166</v>
      </c>
      <c r="AI500" s="121">
        <v>5.6257461924447263</v>
      </c>
      <c r="AJ500" s="121">
        <v>5.5990161271052781</v>
      </c>
      <c r="AK500" s="121">
        <v>5.5638483633948255</v>
      </c>
      <c r="AL500" s="121">
        <v>5.5624400060773338</v>
      </c>
      <c r="AM500" s="121">
        <v>5.5411911855368663</v>
      </c>
      <c r="AN500" s="121">
        <v>5.5308974681000276</v>
      </c>
      <c r="AO500" s="121">
        <v>5.5154928222937967</v>
      </c>
      <c r="AP500" s="121">
        <v>5.5122056876558645</v>
      </c>
      <c r="AQ500" s="121">
        <v>5.4968552748462285</v>
      </c>
      <c r="AR500" s="121">
        <v>5.4874007873863917</v>
      </c>
      <c r="AS500" s="121">
        <v>5.4654880708763098</v>
      </c>
      <c r="AT500" s="121">
        <v>5.461467112584538</v>
      </c>
      <c r="AU500" s="121">
        <v>5.4497874590715991</v>
      </c>
      <c r="AV500" s="121">
        <v>5.4341650277903808</v>
      </c>
      <c r="AW500" s="121">
        <v>5.4004115008320417</v>
      </c>
      <c r="AX500" s="121">
        <v>5.3968377559394849</v>
      </c>
      <c r="AY500" s="121">
        <v>5.3610741814411904</v>
      </c>
      <c r="AZ500" s="121">
        <v>5.342764134742918</v>
      </c>
    </row>
    <row r="501" spans="1:52" ht="12" customHeight="1" x14ac:dyDescent="0.45">
      <c r="A501" s="120" t="s">
        <v>85</v>
      </c>
      <c r="B501" s="121">
        <v>13.645825717722447</v>
      </c>
      <c r="C501" s="121">
        <v>13.311066755914265</v>
      </c>
      <c r="D501" s="121">
        <v>13.19033806829629</v>
      </c>
      <c r="E501" s="121">
        <v>12.964498494732753</v>
      </c>
      <c r="F501" s="121">
        <v>12.892977406479854</v>
      </c>
      <c r="G501" s="121">
        <v>12.860697404485361</v>
      </c>
      <c r="H501" s="121">
        <v>12.734944763804958</v>
      </c>
      <c r="I501" s="121">
        <v>12.232731784545038</v>
      </c>
      <c r="J501" s="121">
        <v>12.303439694102584</v>
      </c>
      <c r="K501" s="121">
        <v>12.697501496486016</v>
      </c>
      <c r="L501" s="121">
        <v>12.643541382046111</v>
      </c>
      <c r="M501" s="121">
        <v>12.377836161700158</v>
      </c>
      <c r="N501" s="121">
        <v>12.219081497396154</v>
      </c>
      <c r="O501" s="121">
        <v>11.754170325912874</v>
      </c>
      <c r="P501" s="121">
        <v>11.598322123175643</v>
      </c>
      <c r="Q501" s="121">
        <v>11.367180253665639</v>
      </c>
      <c r="R501" s="121">
        <v>11.368344302908991</v>
      </c>
      <c r="S501" s="121">
        <v>11.354372597290427</v>
      </c>
      <c r="T501" s="121">
        <v>11.251596907067842</v>
      </c>
      <c r="U501" s="121">
        <v>11.141284468838357</v>
      </c>
      <c r="V501" s="121">
        <v>11.081383883186522</v>
      </c>
      <c r="W501" s="121">
        <v>11.081119607182943</v>
      </c>
      <c r="X501" s="121">
        <v>11.042953855643074</v>
      </c>
      <c r="Y501" s="121">
        <v>11.024078848744306</v>
      </c>
      <c r="Z501" s="121">
        <v>11.020326967232018</v>
      </c>
      <c r="AA501" s="121">
        <v>11.035774141403843</v>
      </c>
      <c r="AB501" s="121">
        <v>11.059657375726061</v>
      </c>
      <c r="AC501" s="121">
        <v>11.084585211885008</v>
      </c>
      <c r="AD501" s="121">
        <v>11.102807917292704</v>
      </c>
      <c r="AE501" s="121">
        <v>11.139138236924898</v>
      </c>
      <c r="AF501" s="121">
        <v>11.162087897522062</v>
      </c>
      <c r="AG501" s="121">
        <v>11.208988821747431</v>
      </c>
      <c r="AH501" s="121">
        <v>11.218053482972055</v>
      </c>
      <c r="AI501" s="121">
        <v>11.26884288690691</v>
      </c>
      <c r="AJ501" s="121">
        <v>11.292767046245812</v>
      </c>
      <c r="AK501" s="121">
        <v>11.326667502514075</v>
      </c>
      <c r="AL501" s="121">
        <v>11.337226624979326</v>
      </c>
      <c r="AM501" s="121">
        <v>11.336473405055893</v>
      </c>
      <c r="AN501" s="121">
        <v>11.344220879708836</v>
      </c>
      <c r="AO501" s="121">
        <v>11.362023194206863</v>
      </c>
      <c r="AP501" s="121">
        <v>11.371832312210422</v>
      </c>
      <c r="AQ501" s="121">
        <v>11.385314860344527</v>
      </c>
      <c r="AR501" s="121">
        <v>11.395303307506579</v>
      </c>
      <c r="AS501" s="121">
        <v>11.412440081032331</v>
      </c>
      <c r="AT501" s="121">
        <v>11.414031217538446</v>
      </c>
      <c r="AU501" s="121">
        <v>11.421785460996292</v>
      </c>
      <c r="AV501" s="121">
        <v>11.426315392463099</v>
      </c>
      <c r="AW501" s="121">
        <v>11.437859410934664</v>
      </c>
      <c r="AX501" s="121">
        <v>11.438158163073224</v>
      </c>
      <c r="AY501" s="121">
        <v>11.434257478603488</v>
      </c>
      <c r="AZ501" s="121">
        <v>11.43046434796555</v>
      </c>
    </row>
    <row r="502" spans="1:52" ht="12" customHeight="1" x14ac:dyDescent="0.45">
      <c r="A502" s="120" t="s">
        <v>86</v>
      </c>
      <c r="B502" s="121">
        <v>354.47507479477923</v>
      </c>
      <c r="C502" s="121">
        <v>351.74671906295038</v>
      </c>
      <c r="D502" s="121">
        <v>330.09823305309243</v>
      </c>
      <c r="E502" s="121">
        <v>318.43966105732784</v>
      </c>
      <c r="F502" s="121">
        <v>328.55334921182765</v>
      </c>
      <c r="G502" s="121">
        <v>352.08779805561738</v>
      </c>
      <c r="H502" s="121">
        <v>377.94550449025832</v>
      </c>
      <c r="I502" s="121">
        <v>363.89453841486653</v>
      </c>
      <c r="J502" s="121">
        <v>403.81047333429024</v>
      </c>
      <c r="K502" s="121">
        <v>365.30345162133949</v>
      </c>
      <c r="L502" s="121">
        <v>383.68789284313573</v>
      </c>
      <c r="M502" s="121">
        <v>397.59707184005987</v>
      </c>
      <c r="N502" s="121">
        <v>398.53613239344952</v>
      </c>
      <c r="O502" s="121">
        <v>378.7750685648669</v>
      </c>
      <c r="P502" s="121">
        <v>355.85628080793759</v>
      </c>
      <c r="Q502" s="121">
        <v>335.96004392511225</v>
      </c>
      <c r="R502" s="121">
        <v>311.74002482070665</v>
      </c>
      <c r="S502" s="121">
        <v>300.5454937076982</v>
      </c>
      <c r="T502" s="121">
        <v>310.54808206185447</v>
      </c>
      <c r="U502" s="121">
        <v>324.11945046079603</v>
      </c>
      <c r="V502" s="121">
        <v>337.91473024726764</v>
      </c>
      <c r="W502" s="121">
        <v>342.10593438852624</v>
      </c>
      <c r="X502" s="121">
        <v>339.85980194103411</v>
      </c>
      <c r="Y502" s="121">
        <v>348.16996409886616</v>
      </c>
      <c r="Z502" s="121">
        <v>354.02493916743379</v>
      </c>
      <c r="AA502" s="121">
        <v>356.28432532543462</v>
      </c>
      <c r="AB502" s="121">
        <v>353.82902424843678</v>
      </c>
      <c r="AC502" s="121">
        <v>349.01043407991443</v>
      </c>
      <c r="AD502" s="121">
        <v>345.83330426086275</v>
      </c>
      <c r="AE502" s="121">
        <v>341.1621085943404</v>
      </c>
      <c r="AF502" s="121">
        <v>341.00396015743792</v>
      </c>
      <c r="AG502" s="121">
        <v>339.51611487549377</v>
      </c>
      <c r="AH502" s="121">
        <v>332.7163755839241</v>
      </c>
      <c r="AI502" s="121">
        <v>334.40541903871991</v>
      </c>
      <c r="AJ502" s="121">
        <v>338.80698544936405</v>
      </c>
      <c r="AK502" s="121">
        <v>341.66894490954513</v>
      </c>
      <c r="AL502" s="121">
        <v>344.96952403399206</v>
      </c>
      <c r="AM502" s="121">
        <v>344.59700204088739</v>
      </c>
      <c r="AN502" s="121">
        <v>345.54922609036259</v>
      </c>
      <c r="AO502" s="121">
        <v>346.78329727147627</v>
      </c>
      <c r="AP502" s="121">
        <v>344.10482856140015</v>
      </c>
      <c r="AQ502" s="121">
        <v>338.64058027843049</v>
      </c>
      <c r="AR502" s="121">
        <v>336.11809265681893</v>
      </c>
      <c r="AS502" s="121">
        <v>334.12665025153194</v>
      </c>
      <c r="AT502" s="121">
        <v>333.26927128582838</v>
      </c>
      <c r="AU502" s="121">
        <v>331.67478625778472</v>
      </c>
      <c r="AV502" s="121">
        <v>326.98762694429519</v>
      </c>
      <c r="AW502" s="121">
        <v>322.21237278408438</v>
      </c>
      <c r="AX502" s="121">
        <v>321.83015106044667</v>
      </c>
      <c r="AY502" s="121">
        <v>318.08705392419131</v>
      </c>
      <c r="AZ502" s="121">
        <v>318.25984514601174</v>
      </c>
    </row>
    <row r="503" spans="1:52" ht="12" customHeight="1" x14ac:dyDescent="0.45">
      <c r="A503" s="122" t="s">
        <v>87</v>
      </c>
      <c r="B503" s="123">
        <v>0</v>
      </c>
      <c r="C503" s="123">
        <v>0</v>
      </c>
      <c r="D503" s="123">
        <v>0</v>
      </c>
      <c r="E503" s="123">
        <v>0</v>
      </c>
      <c r="F503" s="123">
        <v>0</v>
      </c>
      <c r="G503" s="123">
        <v>0</v>
      </c>
      <c r="H503" s="123">
        <v>0</v>
      </c>
      <c r="I503" s="123">
        <v>0</v>
      </c>
      <c r="J503" s="123">
        <v>0</v>
      </c>
      <c r="K503" s="123">
        <v>0</v>
      </c>
      <c r="L503" s="123">
        <v>0</v>
      </c>
      <c r="M503" s="123">
        <v>0</v>
      </c>
      <c r="N503" s="123">
        <v>0</v>
      </c>
      <c r="O503" s="123">
        <v>0.4841887211746489</v>
      </c>
      <c r="P503" s="123">
        <v>0.83826376207156805</v>
      </c>
      <c r="Q503" s="123">
        <v>1.0810303611167769</v>
      </c>
      <c r="R503" s="123">
        <v>0.91347316503154363</v>
      </c>
      <c r="S503" s="123">
        <v>1.1713627770262254</v>
      </c>
      <c r="T503" s="123">
        <v>3.4693898278584654</v>
      </c>
      <c r="U503" s="123">
        <v>5.5070277555159093</v>
      </c>
      <c r="V503" s="123">
        <v>6.7047948603545375</v>
      </c>
      <c r="W503" s="123">
        <v>6.0018597866601926</v>
      </c>
      <c r="X503" s="123">
        <v>8.1553525889626783</v>
      </c>
      <c r="Y503" s="123">
        <v>8.5899772743956717</v>
      </c>
      <c r="Z503" s="123">
        <v>8.4201038837954645</v>
      </c>
      <c r="AA503" s="123">
        <v>7.5196219955169932</v>
      </c>
      <c r="AB503" s="123">
        <v>6.7244971010419476</v>
      </c>
      <c r="AC503" s="123">
        <v>6.5966705623228954</v>
      </c>
      <c r="AD503" s="123">
        <v>6.4799559039322618</v>
      </c>
      <c r="AE503" s="123">
        <v>7.8691859515908247</v>
      </c>
      <c r="AF503" s="123">
        <v>9.344741236259166</v>
      </c>
      <c r="AG503" s="123">
        <v>8.9906532877352685</v>
      </c>
      <c r="AH503" s="123">
        <v>12.005346234816436</v>
      </c>
      <c r="AI503" s="123">
        <v>13.687704169363046</v>
      </c>
      <c r="AJ503" s="123">
        <v>16.440810143434376</v>
      </c>
      <c r="AK503" s="123">
        <v>17.890554175179421</v>
      </c>
      <c r="AL503" s="123">
        <v>17.828839213500327</v>
      </c>
      <c r="AM503" s="123">
        <v>19.992219308219745</v>
      </c>
      <c r="AN503" s="123">
        <v>21.661149595305808</v>
      </c>
      <c r="AO503" s="123">
        <v>22.542960287210065</v>
      </c>
      <c r="AP503" s="123">
        <v>23.569214182854886</v>
      </c>
      <c r="AQ503" s="123">
        <v>23.103664828495365</v>
      </c>
      <c r="AR503" s="123">
        <v>23.607259331740178</v>
      </c>
      <c r="AS503" s="123">
        <v>23.872777312310081</v>
      </c>
      <c r="AT503" s="123">
        <v>25.24675198201215</v>
      </c>
      <c r="AU503" s="123">
        <v>24.616675932316582</v>
      </c>
      <c r="AV503" s="123">
        <v>24.931178509966994</v>
      </c>
      <c r="AW503" s="123">
        <v>27.118699209782527</v>
      </c>
      <c r="AX503" s="123">
        <v>26.508997049242648</v>
      </c>
      <c r="AY503" s="123">
        <v>27.762153030612346</v>
      </c>
      <c r="AZ503" s="123">
        <v>29.181475782268311</v>
      </c>
    </row>
    <row r="504" spans="1:52" ht="12" customHeight="1" x14ac:dyDescent="0.45">
      <c r="A504" s="120" t="s">
        <v>88</v>
      </c>
      <c r="B504" s="121">
        <v>0</v>
      </c>
      <c r="C504" s="121">
        <v>0</v>
      </c>
      <c r="D504" s="121">
        <v>0</v>
      </c>
      <c r="E504" s="121">
        <v>0</v>
      </c>
      <c r="F504" s="121">
        <v>0</v>
      </c>
      <c r="G504" s="121">
        <v>0</v>
      </c>
      <c r="H504" s="121">
        <v>0</v>
      </c>
      <c r="I504" s="121">
        <v>0</v>
      </c>
      <c r="J504" s="121">
        <v>0</v>
      </c>
      <c r="K504" s="121">
        <v>0</v>
      </c>
      <c r="L504" s="121">
        <v>0</v>
      </c>
      <c r="M504" s="121">
        <v>0</v>
      </c>
      <c r="N504" s="121">
        <v>0</v>
      </c>
      <c r="O504" s="121">
        <v>0.4841887211746489</v>
      </c>
      <c r="P504" s="121">
        <v>0.83826376207156805</v>
      </c>
      <c r="Q504" s="121">
        <v>1.0810303611167769</v>
      </c>
      <c r="R504" s="121">
        <v>0.91347316503154363</v>
      </c>
      <c r="S504" s="121">
        <v>1.1713627770262254</v>
      </c>
      <c r="T504" s="121">
        <v>3.4693898278584654</v>
      </c>
      <c r="U504" s="121">
        <v>5.5070277555159093</v>
      </c>
      <c r="V504" s="121">
        <v>6.7047948603545375</v>
      </c>
      <c r="W504" s="121">
        <v>6.0018597866601926</v>
      </c>
      <c r="X504" s="121">
        <v>8.1553525889626783</v>
      </c>
      <c r="Y504" s="121">
        <v>8.5899772743956717</v>
      </c>
      <c r="Z504" s="121">
        <v>8.4201038837954645</v>
      </c>
      <c r="AA504" s="121">
        <v>7.5196219955169932</v>
      </c>
      <c r="AB504" s="121">
        <v>6.7244971010419476</v>
      </c>
      <c r="AC504" s="121">
        <v>6.5966705623228954</v>
      </c>
      <c r="AD504" s="121">
        <v>6.4799559039322618</v>
      </c>
      <c r="AE504" s="121">
        <v>7.8691859515908247</v>
      </c>
      <c r="AF504" s="121">
        <v>9.344741236259166</v>
      </c>
      <c r="AG504" s="121">
        <v>8.9906532877352685</v>
      </c>
      <c r="AH504" s="121">
        <v>12.005346234816436</v>
      </c>
      <c r="AI504" s="121">
        <v>13.687704169363046</v>
      </c>
      <c r="AJ504" s="121">
        <v>16.440810143434376</v>
      </c>
      <c r="AK504" s="121">
        <v>17.890554175179421</v>
      </c>
      <c r="AL504" s="121">
        <v>17.828839213500327</v>
      </c>
      <c r="AM504" s="121">
        <v>19.992219308219745</v>
      </c>
      <c r="AN504" s="121">
        <v>21.661149595305808</v>
      </c>
      <c r="AO504" s="121">
        <v>22.542960287210065</v>
      </c>
      <c r="AP504" s="121">
        <v>23.569214182854886</v>
      </c>
      <c r="AQ504" s="121">
        <v>23.103664828495365</v>
      </c>
      <c r="AR504" s="121">
        <v>23.607259331740178</v>
      </c>
      <c r="AS504" s="121">
        <v>23.872777312310081</v>
      </c>
      <c r="AT504" s="121">
        <v>25.24675198201215</v>
      </c>
      <c r="AU504" s="121">
        <v>24.616675932316582</v>
      </c>
      <c r="AV504" s="121">
        <v>24.931178509966994</v>
      </c>
      <c r="AW504" s="121">
        <v>27.118699209782527</v>
      </c>
      <c r="AX504" s="121">
        <v>26.508997049242648</v>
      </c>
      <c r="AY504" s="121">
        <v>27.762153030612346</v>
      </c>
      <c r="AZ504" s="121">
        <v>29.181475782268311</v>
      </c>
    </row>
    <row r="505" spans="1:52" ht="12" customHeight="1" x14ac:dyDescent="0.45">
      <c r="A505" s="120" t="s">
        <v>89</v>
      </c>
      <c r="B505" s="121">
        <v>0</v>
      </c>
      <c r="C505" s="121">
        <v>0</v>
      </c>
      <c r="D505" s="121">
        <v>0</v>
      </c>
      <c r="E505" s="121">
        <v>0</v>
      </c>
      <c r="F505" s="121">
        <v>0</v>
      </c>
      <c r="G505" s="121">
        <v>0</v>
      </c>
      <c r="H505" s="121">
        <v>0</v>
      </c>
      <c r="I505" s="121">
        <v>0</v>
      </c>
      <c r="J505" s="121">
        <v>0</v>
      </c>
      <c r="K505" s="121">
        <v>0</v>
      </c>
      <c r="L505" s="121">
        <v>0</v>
      </c>
      <c r="M505" s="121">
        <v>0</v>
      </c>
      <c r="N505" s="121">
        <v>0</v>
      </c>
      <c r="O505" s="121">
        <v>0</v>
      </c>
      <c r="P505" s="121">
        <v>0</v>
      </c>
      <c r="Q505" s="121">
        <v>0</v>
      </c>
      <c r="R505" s="121">
        <v>0</v>
      </c>
      <c r="S505" s="121">
        <v>0</v>
      </c>
      <c r="T505" s="121">
        <v>0</v>
      </c>
      <c r="U505" s="121">
        <v>0</v>
      </c>
      <c r="V505" s="121">
        <v>0</v>
      </c>
      <c r="W505" s="121">
        <v>0</v>
      </c>
      <c r="X505" s="121">
        <v>0</v>
      </c>
      <c r="Y505" s="121">
        <v>0</v>
      </c>
      <c r="Z505" s="121">
        <v>0</v>
      </c>
      <c r="AA505" s="121">
        <v>0</v>
      </c>
      <c r="AB505" s="121">
        <v>0</v>
      </c>
      <c r="AC505" s="121">
        <v>0</v>
      </c>
      <c r="AD505" s="121">
        <v>0</v>
      </c>
      <c r="AE505" s="121">
        <v>0</v>
      </c>
      <c r="AF505" s="121">
        <v>0</v>
      </c>
      <c r="AG505" s="121">
        <v>0</v>
      </c>
      <c r="AH505" s="121">
        <v>0</v>
      </c>
      <c r="AI505" s="121">
        <v>0</v>
      </c>
      <c r="AJ505" s="121">
        <v>0</v>
      </c>
      <c r="AK505" s="121">
        <v>0</v>
      </c>
      <c r="AL505" s="121">
        <v>0</v>
      </c>
      <c r="AM505" s="121">
        <v>0</v>
      </c>
      <c r="AN505" s="121">
        <v>0</v>
      </c>
      <c r="AO505" s="121">
        <v>0</v>
      </c>
      <c r="AP505" s="121">
        <v>0</v>
      </c>
      <c r="AQ505" s="121">
        <v>0</v>
      </c>
      <c r="AR505" s="121">
        <v>0</v>
      </c>
      <c r="AS505" s="121">
        <v>0</v>
      </c>
      <c r="AT505" s="121">
        <v>0</v>
      </c>
      <c r="AU505" s="121">
        <v>0</v>
      </c>
      <c r="AV505" s="121">
        <v>0</v>
      </c>
      <c r="AW505" s="121">
        <v>0</v>
      </c>
      <c r="AX505" s="121">
        <v>0</v>
      </c>
      <c r="AY505" s="121">
        <v>0</v>
      </c>
      <c r="AZ505" s="121">
        <v>0</v>
      </c>
    </row>
    <row r="506" spans="1:52" ht="12" customHeight="1" x14ac:dyDescent="0.45">
      <c r="A506" s="124" t="s">
        <v>90</v>
      </c>
      <c r="B506" s="125">
        <v>0</v>
      </c>
      <c r="C506" s="125">
        <v>0</v>
      </c>
      <c r="D506" s="125">
        <v>0</v>
      </c>
      <c r="E506" s="125">
        <v>0</v>
      </c>
      <c r="F506" s="125">
        <v>0</v>
      </c>
      <c r="G506" s="125">
        <v>0</v>
      </c>
      <c r="H506" s="125">
        <v>0</v>
      </c>
      <c r="I506" s="125">
        <v>0</v>
      </c>
      <c r="J506" s="125">
        <v>0</v>
      </c>
      <c r="K506" s="125">
        <v>0</v>
      </c>
      <c r="L506" s="125">
        <v>0</v>
      </c>
      <c r="M506" s="125">
        <v>0</v>
      </c>
      <c r="N506" s="125">
        <v>0</v>
      </c>
      <c r="O506" s="125">
        <v>0</v>
      </c>
      <c r="P506" s="125">
        <v>0</v>
      </c>
      <c r="Q506" s="125">
        <v>0</v>
      </c>
      <c r="R506" s="125">
        <v>0</v>
      </c>
      <c r="S506" s="125">
        <v>0</v>
      </c>
      <c r="T506" s="125">
        <v>0</v>
      </c>
      <c r="U506" s="125">
        <v>0</v>
      </c>
      <c r="V506" s="125">
        <v>0</v>
      </c>
      <c r="W506" s="125">
        <v>0</v>
      </c>
      <c r="X506" s="125">
        <v>0</v>
      </c>
      <c r="Y506" s="125">
        <v>0</v>
      </c>
      <c r="Z506" s="125">
        <v>0</v>
      </c>
      <c r="AA506" s="125">
        <v>0</v>
      </c>
      <c r="AB506" s="125">
        <v>0</v>
      </c>
      <c r="AC506" s="125">
        <v>0</v>
      </c>
      <c r="AD506" s="125">
        <v>0</v>
      </c>
      <c r="AE506" s="125">
        <v>0</v>
      </c>
      <c r="AF506" s="125">
        <v>0</v>
      </c>
      <c r="AG506" s="125">
        <v>0</v>
      </c>
      <c r="AH506" s="125">
        <v>0</v>
      </c>
      <c r="AI506" s="125">
        <v>0</v>
      </c>
      <c r="AJ506" s="125">
        <v>0</v>
      </c>
      <c r="AK506" s="125">
        <v>0</v>
      </c>
      <c r="AL506" s="125">
        <v>0</v>
      </c>
      <c r="AM506" s="125">
        <v>0</v>
      </c>
      <c r="AN506" s="125">
        <v>0</v>
      </c>
      <c r="AO506" s="125">
        <v>0</v>
      </c>
      <c r="AP506" s="125">
        <v>0</v>
      </c>
      <c r="AQ506" s="125">
        <v>0</v>
      </c>
      <c r="AR506" s="125">
        <v>0</v>
      </c>
      <c r="AS506" s="125">
        <v>0</v>
      </c>
      <c r="AT506" s="125">
        <v>0</v>
      </c>
      <c r="AU506" s="125">
        <v>0</v>
      </c>
      <c r="AV506" s="125">
        <v>0</v>
      </c>
      <c r="AW506" s="125">
        <v>0</v>
      </c>
      <c r="AX506" s="125">
        <v>0</v>
      </c>
      <c r="AY506" s="125">
        <v>0</v>
      </c>
      <c r="AZ506" s="125">
        <v>0</v>
      </c>
    </row>
    <row r="507" spans="1:52" ht="12" customHeight="1" x14ac:dyDescent="0.45">
      <c r="A507" s="139" t="s">
        <v>91</v>
      </c>
      <c r="B507" s="137">
        <v>653.03742840466805</v>
      </c>
      <c r="C507" s="137">
        <v>663.13895062065922</v>
      </c>
      <c r="D507" s="137">
        <v>637.88032688322426</v>
      </c>
      <c r="E507" s="137">
        <v>625.73094537961958</v>
      </c>
      <c r="F507" s="137">
        <v>649.52981075634273</v>
      </c>
      <c r="G507" s="137">
        <v>702.53226610475497</v>
      </c>
      <c r="H507" s="137">
        <v>763.45864484791559</v>
      </c>
      <c r="I507" s="137">
        <v>755.60528349253525</v>
      </c>
      <c r="J507" s="137">
        <v>842.69853231613274</v>
      </c>
      <c r="K507" s="137">
        <v>790.68783183485584</v>
      </c>
      <c r="L507" s="137">
        <v>848.91900964063711</v>
      </c>
      <c r="M507" s="137">
        <v>897.75897068003576</v>
      </c>
      <c r="N507" s="137">
        <v>897.0155104920874</v>
      </c>
      <c r="O507" s="137">
        <v>889.1310658637085</v>
      </c>
      <c r="P507" s="137">
        <v>862.51380581099181</v>
      </c>
      <c r="Q507" s="137">
        <v>844.07514010849616</v>
      </c>
      <c r="R507" s="137">
        <v>791.50531671859051</v>
      </c>
      <c r="S507" s="137">
        <v>767.95411055994407</v>
      </c>
      <c r="T507" s="137">
        <v>801.59715993851432</v>
      </c>
      <c r="U507" s="137">
        <v>845.76220854383666</v>
      </c>
      <c r="V507" s="137">
        <v>878.2121030775495</v>
      </c>
      <c r="W507" s="137">
        <v>890.98196762297425</v>
      </c>
      <c r="X507" s="137">
        <v>893.70677249198377</v>
      </c>
      <c r="Y507" s="137">
        <v>923.42320874717541</v>
      </c>
      <c r="Z507" s="137">
        <v>942.81133558467286</v>
      </c>
      <c r="AA507" s="137">
        <v>953.6692154651488</v>
      </c>
      <c r="AB507" s="137">
        <v>951.55557139636448</v>
      </c>
      <c r="AC507" s="137">
        <v>949.46828309090051</v>
      </c>
      <c r="AD507" s="137">
        <v>943.87450587600415</v>
      </c>
      <c r="AE507" s="137">
        <v>940.22335247956687</v>
      </c>
      <c r="AF507" s="137">
        <v>943.66857191837892</v>
      </c>
      <c r="AG507" s="137">
        <v>945.53831740613407</v>
      </c>
      <c r="AH507" s="137">
        <v>934.13133211871332</v>
      </c>
      <c r="AI507" s="137">
        <v>944.71242617207042</v>
      </c>
      <c r="AJ507" s="137">
        <v>962.01523695799267</v>
      </c>
      <c r="AK507" s="137">
        <v>975.35789848211357</v>
      </c>
      <c r="AL507" s="137">
        <v>985.24511789642281</v>
      </c>
      <c r="AM507" s="137">
        <v>988.45608534172948</v>
      </c>
      <c r="AN507" s="137">
        <v>995.22802866867278</v>
      </c>
      <c r="AO507" s="137">
        <v>1003.74161048896</v>
      </c>
      <c r="AP507" s="137">
        <v>1001.8412642539787</v>
      </c>
      <c r="AQ507" s="137">
        <v>992.13087041397876</v>
      </c>
      <c r="AR507" s="137">
        <v>991.26901710418508</v>
      </c>
      <c r="AS507" s="137">
        <v>994.8061283857827</v>
      </c>
      <c r="AT507" s="137">
        <v>998.62878919520028</v>
      </c>
      <c r="AU507" s="137">
        <v>1000.2002173356574</v>
      </c>
      <c r="AV507" s="137">
        <v>994.76995607220579</v>
      </c>
      <c r="AW507" s="137">
        <v>994.55637939297344</v>
      </c>
      <c r="AX507" s="137">
        <v>996.86412557472033</v>
      </c>
      <c r="AY507" s="137">
        <v>996.28634159147248</v>
      </c>
      <c r="AZ507" s="137">
        <v>1001.8674821653228</v>
      </c>
    </row>
    <row r="509" spans="1:52" ht="12" customHeight="1" x14ac:dyDescent="0.45">
      <c r="A509" s="67" t="s">
        <v>199</v>
      </c>
      <c r="B509" s="101"/>
      <c r="C509" s="101"/>
      <c r="D509" s="101"/>
      <c r="E509" s="101"/>
      <c r="F509" s="101"/>
      <c r="G509" s="101"/>
      <c r="H509" s="101"/>
      <c r="I509" s="101"/>
      <c r="J509" s="101"/>
      <c r="K509" s="101"/>
      <c r="L509" s="101"/>
      <c r="M509" s="101"/>
      <c r="N509" s="101"/>
      <c r="O509" s="101"/>
      <c r="P509" s="101"/>
      <c r="Q509" s="101"/>
      <c r="R509" s="101"/>
      <c r="S509" s="101"/>
      <c r="T509" s="101"/>
      <c r="U509" s="101"/>
      <c r="V509" s="101"/>
      <c r="W509" s="101"/>
      <c r="X509" s="101"/>
      <c r="Y509" s="101"/>
      <c r="Z509" s="101"/>
      <c r="AA509" s="101"/>
      <c r="AB509" s="101"/>
      <c r="AC509" s="101"/>
      <c r="AD509" s="101"/>
      <c r="AE509" s="101"/>
      <c r="AF509" s="101"/>
      <c r="AG509" s="101"/>
      <c r="AH509" s="101"/>
      <c r="AI509" s="101"/>
      <c r="AJ509" s="101"/>
      <c r="AK509" s="101"/>
      <c r="AL509" s="101"/>
      <c r="AM509" s="101"/>
      <c r="AN509" s="101"/>
      <c r="AO509" s="101"/>
      <c r="AP509" s="101"/>
      <c r="AQ509" s="101"/>
      <c r="AR509" s="101"/>
      <c r="AS509" s="101"/>
      <c r="AT509" s="101"/>
      <c r="AU509" s="101"/>
      <c r="AV509" s="101"/>
      <c r="AW509" s="101"/>
      <c r="AX509" s="101"/>
      <c r="AY509" s="101"/>
      <c r="AZ509" s="101"/>
    </row>
    <row r="510" spans="1:52" ht="12" customHeight="1" x14ac:dyDescent="0.45">
      <c r="A510" s="118" t="s">
        <v>82</v>
      </c>
      <c r="B510" s="119">
        <v>277.09771429639335</v>
      </c>
      <c r="C510" s="119">
        <v>266.03794207712417</v>
      </c>
      <c r="D510" s="119">
        <v>252.15743787351624</v>
      </c>
      <c r="E510" s="119">
        <v>245.91745413632867</v>
      </c>
      <c r="F510" s="119">
        <v>250.34661097380919</v>
      </c>
      <c r="G510" s="119">
        <v>260.28516715594139</v>
      </c>
      <c r="H510" s="119">
        <v>273.465572110778</v>
      </c>
      <c r="I510" s="119">
        <v>271.25234567217086</v>
      </c>
      <c r="J510" s="119">
        <v>286.65298125256345</v>
      </c>
      <c r="K510" s="119">
        <v>268.23089399336959</v>
      </c>
      <c r="L510" s="119">
        <v>274.76703547497834</v>
      </c>
      <c r="M510" s="119">
        <v>282.64782417520922</v>
      </c>
      <c r="N510" s="119">
        <v>282.97478215143963</v>
      </c>
      <c r="O510" s="119">
        <v>273.3279374532014</v>
      </c>
      <c r="P510" s="119">
        <v>258.67687413762212</v>
      </c>
      <c r="Q510" s="119">
        <v>249.08672544920046</v>
      </c>
      <c r="R510" s="119">
        <v>235.6662018384996</v>
      </c>
      <c r="S510" s="119">
        <v>224.82190220874867</v>
      </c>
      <c r="T510" s="119">
        <v>232.32385088642872</v>
      </c>
      <c r="U510" s="119">
        <v>241.99889691192399</v>
      </c>
      <c r="V510" s="119">
        <v>250.6606418933431</v>
      </c>
      <c r="W510" s="119">
        <v>251.67762869815283</v>
      </c>
      <c r="X510" s="119">
        <v>249.25556191926353</v>
      </c>
      <c r="Y510" s="119">
        <v>254.58143506756147</v>
      </c>
      <c r="Z510" s="119">
        <v>259.05065377932669</v>
      </c>
      <c r="AA510" s="119">
        <v>260.67418246082389</v>
      </c>
      <c r="AB510" s="119">
        <v>259.28412386320986</v>
      </c>
      <c r="AC510" s="119">
        <v>257.2977998622855</v>
      </c>
      <c r="AD510" s="119">
        <v>253.98903484864655</v>
      </c>
      <c r="AE510" s="119">
        <v>250.36775960234201</v>
      </c>
      <c r="AF510" s="119">
        <v>249.90626135337462</v>
      </c>
      <c r="AG510" s="119">
        <v>248.53119497146901</v>
      </c>
      <c r="AH510" s="119">
        <v>243.54642835391726</v>
      </c>
      <c r="AI510" s="119">
        <v>243.86179311421913</v>
      </c>
      <c r="AJ510" s="119">
        <v>245.80472077214364</v>
      </c>
      <c r="AK510" s="119">
        <v>247.45989418019693</v>
      </c>
      <c r="AL510" s="119">
        <v>248.79822321277703</v>
      </c>
      <c r="AM510" s="119">
        <v>247.34418270643158</v>
      </c>
      <c r="AN510" s="119">
        <v>247.65336646864827</v>
      </c>
      <c r="AO510" s="119">
        <v>248.35624446056312</v>
      </c>
      <c r="AP510" s="119">
        <v>246.8420025654149</v>
      </c>
      <c r="AQ510" s="119">
        <v>242.21699367421186</v>
      </c>
      <c r="AR510" s="119">
        <v>239.25460445977464</v>
      </c>
      <c r="AS510" s="119">
        <v>237.5433831279642</v>
      </c>
      <c r="AT510" s="119">
        <v>237.36918100591316</v>
      </c>
      <c r="AU510" s="119">
        <v>234.9788661041664</v>
      </c>
      <c r="AV510" s="119">
        <v>232.45090113916197</v>
      </c>
      <c r="AW510" s="119">
        <v>230.56335105340074</v>
      </c>
      <c r="AX510" s="119">
        <v>229.00525941330551</v>
      </c>
      <c r="AY510" s="119">
        <v>226.71852034199091</v>
      </c>
      <c r="AZ510" s="119">
        <v>226.91188114026463</v>
      </c>
    </row>
    <row r="511" spans="1:52" ht="12" customHeight="1" x14ac:dyDescent="0.45">
      <c r="A511" s="120" t="s">
        <v>83</v>
      </c>
      <c r="B511" s="121">
        <v>12.839124901565159</v>
      </c>
      <c r="C511" s="121">
        <v>12.258290338201904</v>
      </c>
      <c r="D511" s="121">
        <v>12.085223892486761</v>
      </c>
      <c r="E511" s="121">
        <v>11.84543495434143</v>
      </c>
      <c r="F511" s="121">
        <v>11.786642193173977</v>
      </c>
      <c r="G511" s="121">
        <v>11.50541237559939</v>
      </c>
      <c r="H511" s="121">
        <v>11.517191762940749</v>
      </c>
      <c r="I511" s="121">
        <v>11.152700683343193</v>
      </c>
      <c r="J511" s="121">
        <v>11.048148688330947</v>
      </c>
      <c r="K511" s="121">
        <v>10.907692920416237</v>
      </c>
      <c r="L511" s="121">
        <v>11.870391302594335</v>
      </c>
      <c r="M511" s="121">
        <v>11.910765059890444</v>
      </c>
      <c r="N511" s="121">
        <v>12.219255798309714</v>
      </c>
      <c r="O511" s="121">
        <v>12.365936383203112</v>
      </c>
      <c r="P511" s="121">
        <v>12.414040420565968</v>
      </c>
      <c r="Q511" s="121">
        <v>12.255010471563935</v>
      </c>
      <c r="R511" s="121">
        <v>12.273845402174279</v>
      </c>
      <c r="S511" s="121">
        <v>12.282503652732027</v>
      </c>
      <c r="T511" s="121">
        <v>12.354309573902501</v>
      </c>
      <c r="U511" s="121">
        <v>12.394577368887052</v>
      </c>
      <c r="V511" s="121">
        <v>11.515307554659104</v>
      </c>
      <c r="W511" s="121">
        <v>11.520047337391468</v>
      </c>
      <c r="X511" s="121">
        <v>11.394093199295336</v>
      </c>
      <c r="Y511" s="121">
        <v>11.320567094426821</v>
      </c>
      <c r="Z511" s="121">
        <v>11.506598917609415</v>
      </c>
      <c r="AA511" s="121">
        <v>11.36553247496053</v>
      </c>
      <c r="AB511" s="121">
        <v>11.435422475675685</v>
      </c>
      <c r="AC511" s="121">
        <v>11.392037266357152</v>
      </c>
      <c r="AD511" s="121">
        <v>11.551943447598932</v>
      </c>
      <c r="AE511" s="121">
        <v>11.546485340279743</v>
      </c>
      <c r="AF511" s="121">
        <v>11.498979514405233</v>
      </c>
      <c r="AG511" s="121">
        <v>11.562645283256119</v>
      </c>
      <c r="AH511" s="121">
        <v>11.626795851245417</v>
      </c>
      <c r="AI511" s="121">
        <v>11.674643183205022</v>
      </c>
      <c r="AJ511" s="121">
        <v>11.730675315724161</v>
      </c>
      <c r="AK511" s="121">
        <v>11.77266716436962</v>
      </c>
      <c r="AL511" s="121">
        <v>11.730830277656395</v>
      </c>
      <c r="AM511" s="121">
        <v>11.716847796063744</v>
      </c>
      <c r="AN511" s="121">
        <v>11.737272541559721</v>
      </c>
      <c r="AO511" s="121">
        <v>11.768875740342581</v>
      </c>
      <c r="AP511" s="121">
        <v>11.780914705806703</v>
      </c>
      <c r="AQ511" s="121">
        <v>11.829641352295791</v>
      </c>
      <c r="AR511" s="121">
        <v>11.829759063496244</v>
      </c>
      <c r="AS511" s="121">
        <v>11.853622700698729</v>
      </c>
      <c r="AT511" s="121">
        <v>11.86066330646061</v>
      </c>
      <c r="AU511" s="121">
        <v>11.888636125961709</v>
      </c>
      <c r="AV511" s="121">
        <v>11.890780691150569</v>
      </c>
      <c r="AW511" s="121">
        <v>11.900831774721954</v>
      </c>
      <c r="AX511" s="121">
        <v>11.93313129244175</v>
      </c>
      <c r="AY511" s="121">
        <v>11.980485573513761</v>
      </c>
      <c r="AZ511" s="121">
        <v>11.995005763325976</v>
      </c>
    </row>
    <row r="512" spans="1:52" ht="12" customHeight="1" x14ac:dyDescent="0.45">
      <c r="A512" s="120" t="s">
        <v>84</v>
      </c>
      <c r="B512" s="121">
        <v>4.2172944615475636</v>
      </c>
      <c r="C512" s="121">
        <v>4.0106450825600382</v>
      </c>
      <c r="D512" s="121">
        <v>3.926666985551206</v>
      </c>
      <c r="E512" s="121">
        <v>3.8534966544585836</v>
      </c>
      <c r="F512" s="121">
        <v>3.8555276310457813</v>
      </c>
      <c r="G512" s="121">
        <v>3.9580702639372878</v>
      </c>
      <c r="H512" s="121">
        <v>3.9250063640587354</v>
      </c>
      <c r="I512" s="121">
        <v>3.861943493695378</v>
      </c>
      <c r="J512" s="121">
        <v>3.7797843339129313</v>
      </c>
      <c r="K512" s="121">
        <v>3.8898016817557557</v>
      </c>
      <c r="L512" s="121">
        <v>3.8784390649722322</v>
      </c>
      <c r="M512" s="121">
        <v>3.839561274686659</v>
      </c>
      <c r="N512" s="121">
        <v>3.9816188400064125</v>
      </c>
      <c r="O512" s="121">
        <v>3.8204546938761128</v>
      </c>
      <c r="P512" s="121">
        <v>3.7283237066404662</v>
      </c>
      <c r="Q512" s="121">
        <v>3.6162389636909475</v>
      </c>
      <c r="R512" s="121">
        <v>3.6203118606574529</v>
      </c>
      <c r="S512" s="121">
        <v>3.621168435196243</v>
      </c>
      <c r="T512" s="121">
        <v>3.6037116368177928</v>
      </c>
      <c r="U512" s="121">
        <v>3.5764699518093912</v>
      </c>
      <c r="V512" s="121">
        <v>3.5406400084241025</v>
      </c>
      <c r="W512" s="121">
        <v>3.5352697604146068</v>
      </c>
      <c r="X512" s="121">
        <v>3.5124963230684547</v>
      </c>
      <c r="Y512" s="121">
        <v>3.4792024759286986</v>
      </c>
      <c r="Z512" s="121">
        <v>3.446178828679038</v>
      </c>
      <c r="AA512" s="121">
        <v>3.4222537173056025</v>
      </c>
      <c r="AB512" s="121">
        <v>3.4336332256947011</v>
      </c>
      <c r="AC512" s="121">
        <v>3.4170131229808183</v>
      </c>
      <c r="AD512" s="121">
        <v>3.3833024386970205</v>
      </c>
      <c r="AE512" s="121">
        <v>3.3591825494599985</v>
      </c>
      <c r="AF512" s="121">
        <v>3.349719941135179</v>
      </c>
      <c r="AG512" s="121">
        <v>3.3484570675912115</v>
      </c>
      <c r="AH512" s="121">
        <v>3.3258026764050386</v>
      </c>
      <c r="AI512" s="121">
        <v>3.3146924191922422</v>
      </c>
      <c r="AJ512" s="121">
        <v>3.3042096332229671</v>
      </c>
      <c r="AK512" s="121">
        <v>3.2925817990770536</v>
      </c>
      <c r="AL512" s="121">
        <v>3.2892453664208183</v>
      </c>
      <c r="AM512" s="121">
        <v>3.2808608447150238</v>
      </c>
      <c r="AN512" s="121">
        <v>3.2830515193682013</v>
      </c>
      <c r="AO512" s="121">
        <v>3.2813372340518545</v>
      </c>
      <c r="AP512" s="121">
        <v>3.2788358504643771</v>
      </c>
      <c r="AQ512" s="121">
        <v>3.271447711486986</v>
      </c>
      <c r="AR512" s="121">
        <v>3.2674011695091902</v>
      </c>
      <c r="AS512" s="121">
        <v>3.2677658052520644</v>
      </c>
      <c r="AT512" s="121">
        <v>3.2678866055447569</v>
      </c>
      <c r="AU512" s="121">
        <v>3.2597235417986292</v>
      </c>
      <c r="AV512" s="121">
        <v>3.2565114603463212</v>
      </c>
      <c r="AW512" s="121">
        <v>3.2531966915163548</v>
      </c>
      <c r="AX512" s="121">
        <v>3.2553414534232061</v>
      </c>
      <c r="AY512" s="121">
        <v>3.2495734947785304</v>
      </c>
      <c r="AZ512" s="121">
        <v>3.2441133321549054</v>
      </c>
    </row>
    <row r="513" spans="1:52" ht="12" customHeight="1" x14ac:dyDescent="0.45">
      <c r="A513" s="120" t="s">
        <v>85</v>
      </c>
      <c r="B513" s="121">
        <v>7.7220428106785075</v>
      </c>
      <c r="C513" s="121">
        <v>7.3271021476233615</v>
      </c>
      <c r="D513" s="121">
        <v>7.1694869462395046</v>
      </c>
      <c r="E513" s="121">
        <v>7.0440649261577208</v>
      </c>
      <c r="F513" s="121">
        <v>7.0663048367415646</v>
      </c>
      <c r="G513" s="121">
        <v>7.240839329321342</v>
      </c>
      <c r="H513" s="121">
        <v>7.1799908245673585</v>
      </c>
      <c r="I513" s="121">
        <v>7.0796727741689098</v>
      </c>
      <c r="J513" s="121">
        <v>6.933187777180895</v>
      </c>
      <c r="K513" s="121">
        <v>7.1116125119509217</v>
      </c>
      <c r="L513" s="121">
        <v>7.0959386631968888</v>
      </c>
      <c r="M513" s="121">
        <v>7.0462281878357569</v>
      </c>
      <c r="N513" s="121">
        <v>7.2851571470221792</v>
      </c>
      <c r="O513" s="121">
        <v>7.0071226354967111</v>
      </c>
      <c r="P513" s="121">
        <v>6.8249919460748476</v>
      </c>
      <c r="Q513" s="121">
        <v>6.6407530131272381</v>
      </c>
      <c r="R513" s="121">
        <v>6.6396321972727659</v>
      </c>
      <c r="S513" s="121">
        <v>6.6407731550805211</v>
      </c>
      <c r="T513" s="121">
        <v>6.6197778007898993</v>
      </c>
      <c r="U513" s="121">
        <v>6.5868910736558517</v>
      </c>
      <c r="V513" s="121">
        <v>6.5631754781083265</v>
      </c>
      <c r="W513" s="121">
        <v>6.5633276727493222</v>
      </c>
      <c r="X513" s="121">
        <v>6.5686011915802798</v>
      </c>
      <c r="Y513" s="121">
        <v>6.5789982171807111</v>
      </c>
      <c r="Z513" s="121">
        <v>6.5910318404323194</v>
      </c>
      <c r="AA513" s="121">
        <v>6.6079381946006945</v>
      </c>
      <c r="AB513" s="121">
        <v>6.6195763855246232</v>
      </c>
      <c r="AC513" s="121">
        <v>6.6281196888484102</v>
      </c>
      <c r="AD513" s="121">
        <v>6.6595384606396584</v>
      </c>
      <c r="AE513" s="121">
        <v>6.6905173443590806</v>
      </c>
      <c r="AF513" s="121">
        <v>6.7059585257986489</v>
      </c>
      <c r="AG513" s="121">
        <v>6.734718926384315</v>
      </c>
      <c r="AH513" s="121">
        <v>6.7659069040762931</v>
      </c>
      <c r="AI513" s="121">
        <v>6.81040714255621</v>
      </c>
      <c r="AJ513" s="121">
        <v>6.8342879729805119</v>
      </c>
      <c r="AK513" s="121">
        <v>6.8540534650620044</v>
      </c>
      <c r="AL513" s="121">
        <v>6.8612887404456941</v>
      </c>
      <c r="AM513" s="121">
        <v>6.8647385995595567</v>
      </c>
      <c r="AN513" s="121">
        <v>6.8745883572635256</v>
      </c>
      <c r="AO513" s="121">
        <v>6.8826972425453565</v>
      </c>
      <c r="AP513" s="121">
        <v>6.8876891956353825</v>
      </c>
      <c r="AQ513" s="121">
        <v>6.8975087238332842</v>
      </c>
      <c r="AR513" s="121">
        <v>6.9051067368520851</v>
      </c>
      <c r="AS513" s="121">
        <v>6.9143316341175298</v>
      </c>
      <c r="AT513" s="121">
        <v>6.9163774783502063</v>
      </c>
      <c r="AU513" s="121">
        <v>6.9185548705437059</v>
      </c>
      <c r="AV513" s="121">
        <v>6.9201934666491276</v>
      </c>
      <c r="AW513" s="121">
        <v>6.9212906824970899</v>
      </c>
      <c r="AX513" s="121">
        <v>6.9222896057413905</v>
      </c>
      <c r="AY513" s="121">
        <v>6.9259663731871877</v>
      </c>
      <c r="AZ513" s="121">
        <v>6.9260718476276724</v>
      </c>
    </row>
    <row r="514" spans="1:52" ht="12" customHeight="1" x14ac:dyDescent="0.45">
      <c r="A514" s="120" t="s">
        <v>86</v>
      </c>
      <c r="B514" s="121">
        <v>252.31925212260211</v>
      </c>
      <c r="C514" s="121">
        <v>242.44190450873887</v>
      </c>
      <c r="D514" s="121">
        <v>228.97606004923878</v>
      </c>
      <c r="E514" s="121">
        <v>223.17445760137093</v>
      </c>
      <c r="F514" s="121">
        <v>227.63813631284788</v>
      </c>
      <c r="G514" s="121">
        <v>237.58084518708336</v>
      </c>
      <c r="H514" s="121">
        <v>250.84338315921119</v>
      </c>
      <c r="I514" s="121">
        <v>249.15802872096336</v>
      </c>
      <c r="J514" s="121">
        <v>264.89186045313869</v>
      </c>
      <c r="K514" s="121">
        <v>246.3217868792467</v>
      </c>
      <c r="L514" s="121">
        <v>251.92226644421487</v>
      </c>
      <c r="M514" s="121">
        <v>259.85126965279636</v>
      </c>
      <c r="N514" s="121">
        <v>259.48875036610133</v>
      </c>
      <c r="O514" s="121">
        <v>250.13442374062546</v>
      </c>
      <c r="P514" s="121">
        <v>235.70951806434081</v>
      </c>
      <c r="Q514" s="121">
        <v>226.57472300081832</v>
      </c>
      <c r="R514" s="121">
        <v>213.13241237839512</v>
      </c>
      <c r="S514" s="121">
        <v>202.27745696573987</v>
      </c>
      <c r="T514" s="121">
        <v>209.74605187491852</v>
      </c>
      <c r="U514" s="121">
        <v>219.44095851757169</v>
      </c>
      <c r="V514" s="121">
        <v>229.04151885215157</v>
      </c>
      <c r="W514" s="121">
        <v>230.05898392759744</v>
      </c>
      <c r="X514" s="121">
        <v>227.78037120531945</v>
      </c>
      <c r="Y514" s="121">
        <v>233.20266728002525</v>
      </c>
      <c r="Z514" s="121">
        <v>237.50684419260594</v>
      </c>
      <c r="AA514" s="121">
        <v>239.27845807395704</v>
      </c>
      <c r="AB514" s="121">
        <v>237.79549177631486</v>
      </c>
      <c r="AC514" s="121">
        <v>235.8606297840991</v>
      </c>
      <c r="AD514" s="121">
        <v>232.39425050171093</v>
      </c>
      <c r="AE514" s="121">
        <v>228.77157436824319</v>
      </c>
      <c r="AF514" s="121">
        <v>228.35160337203556</v>
      </c>
      <c r="AG514" s="121">
        <v>226.88537369423736</v>
      </c>
      <c r="AH514" s="121">
        <v>221.82792292219051</v>
      </c>
      <c r="AI514" s="121">
        <v>222.06205036926565</v>
      </c>
      <c r="AJ514" s="121">
        <v>223.93554785021601</v>
      </c>
      <c r="AK514" s="121">
        <v>225.54059175168825</v>
      </c>
      <c r="AL514" s="121">
        <v>226.91685882825414</v>
      </c>
      <c r="AM514" s="121">
        <v>225.48173546609326</v>
      </c>
      <c r="AN514" s="121">
        <v>225.75845405045683</v>
      </c>
      <c r="AO514" s="121">
        <v>226.42333424362332</v>
      </c>
      <c r="AP514" s="121">
        <v>224.89456281350843</v>
      </c>
      <c r="AQ514" s="121">
        <v>220.2183958865958</v>
      </c>
      <c r="AR514" s="121">
        <v>217.25233748991712</v>
      </c>
      <c r="AS514" s="121">
        <v>215.50766298789588</v>
      </c>
      <c r="AT514" s="121">
        <v>215.32425361555758</v>
      </c>
      <c r="AU514" s="121">
        <v>212.91195156586235</v>
      </c>
      <c r="AV514" s="121">
        <v>210.38341552101596</v>
      </c>
      <c r="AW514" s="121">
        <v>208.48803190466535</v>
      </c>
      <c r="AX514" s="121">
        <v>206.89449706169916</v>
      </c>
      <c r="AY514" s="121">
        <v>204.56249490051144</v>
      </c>
      <c r="AZ514" s="121">
        <v>204.74669019715608</v>
      </c>
    </row>
    <row r="515" spans="1:52" ht="12" customHeight="1" x14ac:dyDescent="0.45">
      <c r="A515" s="122" t="s">
        <v>87</v>
      </c>
      <c r="B515" s="123">
        <v>0</v>
      </c>
      <c r="C515" s="123">
        <v>0</v>
      </c>
      <c r="D515" s="123">
        <v>0</v>
      </c>
      <c r="E515" s="123">
        <v>0</v>
      </c>
      <c r="F515" s="123">
        <v>0</v>
      </c>
      <c r="G515" s="123">
        <v>0</v>
      </c>
      <c r="H515" s="123">
        <v>0</v>
      </c>
      <c r="I515" s="123">
        <v>0</v>
      </c>
      <c r="J515" s="123">
        <v>0</v>
      </c>
      <c r="K515" s="123">
        <v>0</v>
      </c>
      <c r="L515" s="123">
        <v>0</v>
      </c>
      <c r="M515" s="123">
        <v>0</v>
      </c>
      <c r="N515" s="123">
        <v>0</v>
      </c>
      <c r="O515" s="123">
        <v>0</v>
      </c>
      <c r="P515" s="123">
        <v>0</v>
      </c>
      <c r="Q515" s="123">
        <v>0</v>
      </c>
      <c r="R515" s="123">
        <v>0</v>
      </c>
      <c r="S515" s="123">
        <v>0</v>
      </c>
      <c r="T515" s="123">
        <v>0</v>
      </c>
      <c r="U515" s="123">
        <v>0</v>
      </c>
      <c r="V515" s="123">
        <v>0</v>
      </c>
      <c r="W515" s="123">
        <v>0</v>
      </c>
      <c r="X515" s="123">
        <v>0</v>
      </c>
      <c r="Y515" s="123">
        <v>0</v>
      </c>
      <c r="Z515" s="123">
        <v>0</v>
      </c>
      <c r="AA515" s="123">
        <v>0</v>
      </c>
      <c r="AB515" s="123">
        <v>0</v>
      </c>
      <c r="AC515" s="123">
        <v>0</v>
      </c>
      <c r="AD515" s="123">
        <v>0</v>
      </c>
      <c r="AE515" s="123">
        <v>0</v>
      </c>
      <c r="AF515" s="123">
        <v>0</v>
      </c>
      <c r="AG515" s="123">
        <v>0</v>
      </c>
      <c r="AH515" s="123">
        <v>0</v>
      </c>
      <c r="AI515" s="123">
        <v>0</v>
      </c>
      <c r="AJ515" s="123">
        <v>0</v>
      </c>
      <c r="AK515" s="123">
        <v>0</v>
      </c>
      <c r="AL515" s="123">
        <v>0</v>
      </c>
      <c r="AM515" s="123">
        <v>0</v>
      </c>
      <c r="AN515" s="123">
        <v>0</v>
      </c>
      <c r="AO515" s="123">
        <v>0</v>
      </c>
      <c r="AP515" s="123">
        <v>0</v>
      </c>
      <c r="AQ515" s="123">
        <v>0</v>
      </c>
      <c r="AR515" s="123">
        <v>0</v>
      </c>
      <c r="AS515" s="123">
        <v>0</v>
      </c>
      <c r="AT515" s="123">
        <v>0</v>
      </c>
      <c r="AU515" s="123">
        <v>0</v>
      </c>
      <c r="AV515" s="123">
        <v>0</v>
      </c>
      <c r="AW515" s="123">
        <v>0</v>
      </c>
      <c r="AX515" s="123">
        <v>0</v>
      </c>
      <c r="AY515" s="123">
        <v>0</v>
      </c>
      <c r="AZ515" s="123">
        <v>0</v>
      </c>
    </row>
    <row r="516" spans="1:52" ht="12" customHeight="1" x14ac:dyDescent="0.45">
      <c r="A516" s="120" t="s">
        <v>88</v>
      </c>
      <c r="B516" s="121">
        <v>0</v>
      </c>
      <c r="C516" s="121">
        <v>0</v>
      </c>
      <c r="D516" s="121">
        <v>0</v>
      </c>
      <c r="E516" s="121">
        <v>0</v>
      </c>
      <c r="F516" s="121">
        <v>0</v>
      </c>
      <c r="G516" s="121">
        <v>0</v>
      </c>
      <c r="H516" s="121">
        <v>0</v>
      </c>
      <c r="I516" s="121">
        <v>0</v>
      </c>
      <c r="J516" s="121">
        <v>0</v>
      </c>
      <c r="K516" s="121">
        <v>0</v>
      </c>
      <c r="L516" s="121">
        <v>0</v>
      </c>
      <c r="M516" s="121">
        <v>0</v>
      </c>
      <c r="N516" s="121">
        <v>0</v>
      </c>
      <c r="O516" s="121">
        <v>0</v>
      </c>
      <c r="P516" s="121">
        <v>0</v>
      </c>
      <c r="Q516" s="121">
        <v>0</v>
      </c>
      <c r="R516" s="121">
        <v>0</v>
      </c>
      <c r="S516" s="121">
        <v>0</v>
      </c>
      <c r="T516" s="121">
        <v>0</v>
      </c>
      <c r="U516" s="121">
        <v>0</v>
      </c>
      <c r="V516" s="121">
        <v>0</v>
      </c>
      <c r="W516" s="121">
        <v>0</v>
      </c>
      <c r="X516" s="121">
        <v>0</v>
      </c>
      <c r="Y516" s="121">
        <v>0</v>
      </c>
      <c r="Z516" s="121">
        <v>0</v>
      </c>
      <c r="AA516" s="121">
        <v>0</v>
      </c>
      <c r="AB516" s="121">
        <v>0</v>
      </c>
      <c r="AC516" s="121">
        <v>0</v>
      </c>
      <c r="AD516" s="121">
        <v>0</v>
      </c>
      <c r="AE516" s="121">
        <v>0</v>
      </c>
      <c r="AF516" s="121">
        <v>0</v>
      </c>
      <c r="AG516" s="121">
        <v>0</v>
      </c>
      <c r="AH516" s="121">
        <v>0</v>
      </c>
      <c r="AI516" s="121">
        <v>0</v>
      </c>
      <c r="AJ516" s="121">
        <v>0</v>
      </c>
      <c r="AK516" s="121">
        <v>0</v>
      </c>
      <c r="AL516" s="121">
        <v>0</v>
      </c>
      <c r="AM516" s="121">
        <v>0</v>
      </c>
      <c r="AN516" s="121">
        <v>0</v>
      </c>
      <c r="AO516" s="121">
        <v>0</v>
      </c>
      <c r="AP516" s="121">
        <v>0</v>
      </c>
      <c r="AQ516" s="121">
        <v>0</v>
      </c>
      <c r="AR516" s="121">
        <v>0</v>
      </c>
      <c r="AS516" s="121">
        <v>0</v>
      </c>
      <c r="AT516" s="121">
        <v>0</v>
      </c>
      <c r="AU516" s="121">
        <v>0</v>
      </c>
      <c r="AV516" s="121">
        <v>0</v>
      </c>
      <c r="AW516" s="121">
        <v>0</v>
      </c>
      <c r="AX516" s="121">
        <v>0</v>
      </c>
      <c r="AY516" s="121">
        <v>0</v>
      </c>
      <c r="AZ516" s="121">
        <v>0</v>
      </c>
    </row>
    <row r="517" spans="1:52" ht="12" customHeight="1" x14ac:dyDescent="0.45">
      <c r="A517" s="120" t="s">
        <v>89</v>
      </c>
      <c r="B517" s="121">
        <v>0</v>
      </c>
      <c r="C517" s="121">
        <v>0</v>
      </c>
      <c r="D517" s="121">
        <v>0</v>
      </c>
      <c r="E517" s="121">
        <v>0</v>
      </c>
      <c r="F517" s="121">
        <v>0</v>
      </c>
      <c r="G517" s="121">
        <v>0</v>
      </c>
      <c r="H517" s="121">
        <v>0</v>
      </c>
      <c r="I517" s="121">
        <v>0</v>
      </c>
      <c r="J517" s="121">
        <v>0</v>
      </c>
      <c r="K517" s="121">
        <v>0</v>
      </c>
      <c r="L517" s="121">
        <v>0</v>
      </c>
      <c r="M517" s="121">
        <v>0</v>
      </c>
      <c r="N517" s="121">
        <v>0</v>
      </c>
      <c r="O517" s="121">
        <v>0</v>
      </c>
      <c r="P517" s="121">
        <v>0</v>
      </c>
      <c r="Q517" s="121">
        <v>0</v>
      </c>
      <c r="R517" s="121">
        <v>0</v>
      </c>
      <c r="S517" s="121">
        <v>0</v>
      </c>
      <c r="T517" s="121">
        <v>0</v>
      </c>
      <c r="U517" s="121">
        <v>0</v>
      </c>
      <c r="V517" s="121">
        <v>0</v>
      </c>
      <c r="W517" s="121">
        <v>0</v>
      </c>
      <c r="X517" s="121">
        <v>0</v>
      </c>
      <c r="Y517" s="121">
        <v>0</v>
      </c>
      <c r="Z517" s="121">
        <v>0</v>
      </c>
      <c r="AA517" s="121">
        <v>0</v>
      </c>
      <c r="AB517" s="121">
        <v>0</v>
      </c>
      <c r="AC517" s="121">
        <v>0</v>
      </c>
      <c r="AD517" s="121">
        <v>0</v>
      </c>
      <c r="AE517" s="121">
        <v>0</v>
      </c>
      <c r="AF517" s="121">
        <v>0</v>
      </c>
      <c r="AG517" s="121">
        <v>0</v>
      </c>
      <c r="AH517" s="121">
        <v>0</v>
      </c>
      <c r="AI517" s="121">
        <v>0</v>
      </c>
      <c r="AJ517" s="121">
        <v>0</v>
      </c>
      <c r="AK517" s="121">
        <v>0</v>
      </c>
      <c r="AL517" s="121">
        <v>0</v>
      </c>
      <c r="AM517" s="121">
        <v>0</v>
      </c>
      <c r="AN517" s="121">
        <v>0</v>
      </c>
      <c r="AO517" s="121">
        <v>0</v>
      </c>
      <c r="AP517" s="121">
        <v>0</v>
      </c>
      <c r="AQ517" s="121">
        <v>0</v>
      </c>
      <c r="AR517" s="121">
        <v>0</v>
      </c>
      <c r="AS517" s="121">
        <v>0</v>
      </c>
      <c r="AT517" s="121">
        <v>0</v>
      </c>
      <c r="AU517" s="121">
        <v>0</v>
      </c>
      <c r="AV517" s="121">
        <v>0</v>
      </c>
      <c r="AW517" s="121">
        <v>0</v>
      </c>
      <c r="AX517" s="121">
        <v>0</v>
      </c>
      <c r="AY517" s="121">
        <v>0</v>
      </c>
      <c r="AZ517" s="121">
        <v>0</v>
      </c>
    </row>
    <row r="518" spans="1:52" ht="12" customHeight="1" x14ac:dyDescent="0.45">
      <c r="A518" s="124" t="s">
        <v>90</v>
      </c>
      <c r="B518" s="125">
        <v>0</v>
      </c>
      <c r="C518" s="125">
        <v>0</v>
      </c>
      <c r="D518" s="125">
        <v>0</v>
      </c>
      <c r="E518" s="125">
        <v>0</v>
      </c>
      <c r="F518" s="125">
        <v>0</v>
      </c>
      <c r="G518" s="125">
        <v>0</v>
      </c>
      <c r="H518" s="125">
        <v>0</v>
      </c>
      <c r="I518" s="125">
        <v>0</v>
      </c>
      <c r="J518" s="125">
        <v>0</v>
      </c>
      <c r="K518" s="125">
        <v>0</v>
      </c>
      <c r="L518" s="125">
        <v>0</v>
      </c>
      <c r="M518" s="125">
        <v>0</v>
      </c>
      <c r="N518" s="125">
        <v>0</v>
      </c>
      <c r="O518" s="125">
        <v>0</v>
      </c>
      <c r="P518" s="125">
        <v>0</v>
      </c>
      <c r="Q518" s="125">
        <v>0</v>
      </c>
      <c r="R518" s="125">
        <v>0</v>
      </c>
      <c r="S518" s="125">
        <v>0</v>
      </c>
      <c r="T518" s="125">
        <v>0</v>
      </c>
      <c r="U518" s="125">
        <v>0</v>
      </c>
      <c r="V518" s="125">
        <v>0</v>
      </c>
      <c r="W518" s="125">
        <v>0</v>
      </c>
      <c r="X518" s="125">
        <v>0</v>
      </c>
      <c r="Y518" s="125">
        <v>0</v>
      </c>
      <c r="Z518" s="125">
        <v>0</v>
      </c>
      <c r="AA518" s="125">
        <v>0</v>
      </c>
      <c r="AB518" s="125">
        <v>0</v>
      </c>
      <c r="AC518" s="125">
        <v>0</v>
      </c>
      <c r="AD518" s="125">
        <v>0</v>
      </c>
      <c r="AE518" s="125">
        <v>0</v>
      </c>
      <c r="AF518" s="125">
        <v>0</v>
      </c>
      <c r="AG518" s="125">
        <v>0</v>
      </c>
      <c r="AH518" s="125">
        <v>0</v>
      </c>
      <c r="AI518" s="125">
        <v>0</v>
      </c>
      <c r="AJ518" s="125">
        <v>0</v>
      </c>
      <c r="AK518" s="125">
        <v>0</v>
      </c>
      <c r="AL518" s="125">
        <v>0</v>
      </c>
      <c r="AM518" s="125">
        <v>0</v>
      </c>
      <c r="AN518" s="125">
        <v>0</v>
      </c>
      <c r="AO518" s="125">
        <v>0</v>
      </c>
      <c r="AP518" s="125">
        <v>0</v>
      </c>
      <c r="AQ518" s="125">
        <v>0</v>
      </c>
      <c r="AR518" s="125">
        <v>0</v>
      </c>
      <c r="AS518" s="125">
        <v>0</v>
      </c>
      <c r="AT518" s="125">
        <v>0</v>
      </c>
      <c r="AU518" s="125">
        <v>0</v>
      </c>
      <c r="AV518" s="125">
        <v>0</v>
      </c>
      <c r="AW518" s="125">
        <v>0</v>
      </c>
      <c r="AX518" s="125">
        <v>0</v>
      </c>
      <c r="AY518" s="125">
        <v>0</v>
      </c>
      <c r="AZ518" s="125">
        <v>0</v>
      </c>
    </row>
    <row r="519" spans="1:52" ht="12" customHeight="1" x14ac:dyDescent="0.45">
      <c r="A519" s="139" t="s">
        <v>91</v>
      </c>
      <c r="B519" s="137">
        <v>750.26854351651252</v>
      </c>
      <c r="C519" s="137">
        <v>749.93161942126494</v>
      </c>
      <c r="D519" s="137">
        <v>728.83838354540035</v>
      </c>
      <c r="E519" s="137">
        <v>726.11982693304003</v>
      </c>
      <c r="F519" s="137">
        <v>745.75623865387013</v>
      </c>
      <c r="G519" s="137">
        <v>792.74163056359919</v>
      </c>
      <c r="H519" s="137">
        <v>848.64727480543365</v>
      </c>
      <c r="I519" s="137">
        <v>854.47841636256908</v>
      </c>
      <c r="J519" s="137">
        <v>938.1760186055842</v>
      </c>
      <c r="K519" s="137">
        <v>910.90783625717143</v>
      </c>
      <c r="L519" s="137">
        <v>954.51824455242627</v>
      </c>
      <c r="M519" s="137">
        <v>998.78178391797348</v>
      </c>
      <c r="N519" s="137">
        <v>1010.8944149704749</v>
      </c>
      <c r="O519" s="137">
        <v>999.07553313260826</v>
      </c>
      <c r="P519" s="137">
        <v>972.56657641654499</v>
      </c>
      <c r="Q519" s="137">
        <v>962.56231169489047</v>
      </c>
      <c r="R519" s="137">
        <v>913.82154453986891</v>
      </c>
      <c r="S519" s="137">
        <v>873.34746595062859</v>
      </c>
      <c r="T519" s="137">
        <v>908.72217124686654</v>
      </c>
      <c r="U519" s="137">
        <v>955.77649359904865</v>
      </c>
      <c r="V519" s="137">
        <v>993.06802079783722</v>
      </c>
      <c r="W519" s="137">
        <v>1003.2097753629952</v>
      </c>
      <c r="X519" s="137">
        <v>1000.9267660338692</v>
      </c>
      <c r="Y519" s="137">
        <v>1032.1582777125034</v>
      </c>
      <c r="Z519" s="137">
        <v>1052.8405167216908</v>
      </c>
      <c r="AA519" s="137">
        <v>1065.6185993785766</v>
      </c>
      <c r="AB519" s="137">
        <v>1062.1405047927076</v>
      </c>
      <c r="AC519" s="137">
        <v>1057.7227884814163</v>
      </c>
      <c r="AD519" s="137">
        <v>1049.8482171599953</v>
      </c>
      <c r="AE519" s="137">
        <v>1042.9627355299808</v>
      </c>
      <c r="AF519" s="137">
        <v>1043.4685037659222</v>
      </c>
      <c r="AG519" s="137">
        <v>1042.0734805322957</v>
      </c>
      <c r="AH519" s="137">
        <v>1025.609557154721</v>
      </c>
      <c r="AI519" s="137">
        <v>1033.2300684189074</v>
      </c>
      <c r="AJ519" s="137">
        <v>1048.0004744944943</v>
      </c>
      <c r="AK519" s="137">
        <v>1059.8383260313869</v>
      </c>
      <c r="AL519" s="137">
        <v>1067.0039142284588</v>
      </c>
      <c r="AM519" s="137">
        <v>1062.7428114239119</v>
      </c>
      <c r="AN519" s="137">
        <v>1066.1646921261206</v>
      </c>
      <c r="AO519" s="137">
        <v>1071.3497677672108</v>
      </c>
      <c r="AP519" s="137">
        <v>1067.8809914191211</v>
      </c>
      <c r="AQ519" s="137">
        <v>1055.1215294545436</v>
      </c>
      <c r="AR519" s="137">
        <v>1050.6033054199856</v>
      </c>
      <c r="AS519" s="137">
        <v>1052.0357570531889</v>
      </c>
      <c r="AT519" s="137">
        <v>1054.6623122819485</v>
      </c>
      <c r="AU519" s="137">
        <v>1048.831345114206</v>
      </c>
      <c r="AV519" s="137">
        <v>1041.0320487756185</v>
      </c>
      <c r="AW519" s="137">
        <v>1035.8713146827415</v>
      </c>
      <c r="AX519" s="137">
        <v>1036.1974361197729</v>
      </c>
      <c r="AY519" s="137">
        <v>1033.7771296150452</v>
      </c>
      <c r="AZ519" s="137">
        <v>1037.1870977505123</v>
      </c>
    </row>
  </sheetData>
  <pageMargins left="0.39370078740157483" right="0.39370078740157483" top="0.75196850393700787" bottom="0.39370078740157483" header="0.31496062992125984" footer="0.31496062992125984"/>
  <pageSetup paperSize="9" scale="28" fitToHeight="0" orientation="landscape" horizontalDpi="1200" verticalDpi="1200"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AZ33"/>
  <sheetViews>
    <sheetView showGridLines="0" zoomScaleNormal="100" workbookViewId="0">
      <pane xSplit="1" ySplit="1" topLeftCell="B2" activePane="bottomRight" state="frozen"/>
      <selection activeCell="B2" sqref="B2"/>
      <selection pane="topRight" activeCell="B2" sqref="B2"/>
      <selection pane="bottomLeft" activeCell="B2" sqref="B2"/>
      <selection pane="bottomRight" activeCell="N25" sqref="N25"/>
    </sheetView>
  </sheetViews>
  <sheetFormatPr defaultColWidth="9.1328125" defaultRowHeight="10.5" x14ac:dyDescent="0.45"/>
  <cols>
    <col min="1" max="1" width="50.73046875" style="145" customWidth="1"/>
    <col min="2" max="52" width="9.73046875" style="152" customWidth="1"/>
    <col min="53" max="16384" width="9.1328125" style="145"/>
  </cols>
  <sheetData>
    <row r="1" spans="1:52" ht="13.15" x14ac:dyDescent="0.45">
      <c r="A1" s="149" t="s">
        <v>112</v>
      </c>
      <c r="B1" s="150">
        <v>2000</v>
      </c>
      <c r="C1" s="150">
        <v>2001</v>
      </c>
      <c r="D1" s="150">
        <v>2002</v>
      </c>
      <c r="E1" s="150">
        <v>2003</v>
      </c>
      <c r="F1" s="150">
        <v>2004</v>
      </c>
      <c r="G1" s="150">
        <v>2005</v>
      </c>
      <c r="H1" s="150">
        <v>2006</v>
      </c>
      <c r="I1" s="150">
        <v>2007</v>
      </c>
      <c r="J1" s="150">
        <v>2008</v>
      </c>
      <c r="K1" s="150">
        <v>2009</v>
      </c>
      <c r="L1" s="150">
        <v>2010</v>
      </c>
      <c r="M1" s="150">
        <v>2011</v>
      </c>
      <c r="N1" s="150">
        <v>2012</v>
      </c>
      <c r="O1" s="150">
        <v>2013</v>
      </c>
      <c r="P1" s="150">
        <v>2014</v>
      </c>
      <c r="Q1" s="150">
        <v>2015</v>
      </c>
      <c r="R1" s="150">
        <v>2016</v>
      </c>
      <c r="S1" s="150">
        <v>2017</v>
      </c>
      <c r="T1" s="150">
        <v>2018</v>
      </c>
      <c r="U1" s="150">
        <v>2019</v>
      </c>
      <c r="V1" s="150">
        <v>2020</v>
      </c>
      <c r="W1" s="150">
        <v>2021</v>
      </c>
      <c r="X1" s="150">
        <v>2022</v>
      </c>
      <c r="Y1" s="150">
        <v>2023</v>
      </c>
      <c r="Z1" s="150">
        <v>2024</v>
      </c>
      <c r="AA1" s="150">
        <v>2025</v>
      </c>
      <c r="AB1" s="150">
        <v>2026</v>
      </c>
      <c r="AC1" s="150">
        <v>2027</v>
      </c>
      <c r="AD1" s="150">
        <v>2028</v>
      </c>
      <c r="AE1" s="150">
        <v>2029</v>
      </c>
      <c r="AF1" s="150">
        <v>2030</v>
      </c>
      <c r="AG1" s="150">
        <v>2031</v>
      </c>
      <c r="AH1" s="150">
        <v>2032</v>
      </c>
      <c r="AI1" s="150">
        <v>2033</v>
      </c>
      <c r="AJ1" s="150">
        <v>2034</v>
      </c>
      <c r="AK1" s="150">
        <v>2035</v>
      </c>
      <c r="AL1" s="150">
        <v>2036</v>
      </c>
      <c r="AM1" s="150">
        <v>2037</v>
      </c>
      <c r="AN1" s="150">
        <v>2038</v>
      </c>
      <c r="AO1" s="150">
        <v>2039</v>
      </c>
      <c r="AP1" s="150">
        <v>2040</v>
      </c>
      <c r="AQ1" s="150">
        <v>2041</v>
      </c>
      <c r="AR1" s="150">
        <v>2042</v>
      </c>
      <c r="AS1" s="150">
        <v>2043</v>
      </c>
      <c r="AT1" s="150">
        <v>2044</v>
      </c>
      <c r="AU1" s="150">
        <v>2045</v>
      </c>
      <c r="AV1" s="150">
        <v>2046</v>
      </c>
      <c r="AW1" s="150">
        <v>2047</v>
      </c>
      <c r="AX1" s="150">
        <v>2048</v>
      </c>
      <c r="AY1" s="150">
        <v>2049</v>
      </c>
      <c r="AZ1" s="150">
        <v>2050</v>
      </c>
    </row>
    <row r="2" spans="1:52" x14ac:dyDescent="0.45">
      <c r="A2" s="151"/>
    </row>
    <row r="3" spans="1:52" x14ac:dyDescent="0.45">
      <c r="A3" s="138" t="s">
        <v>10</v>
      </c>
      <c r="B3" s="141">
        <v>231176.6180167798</v>
      </c>
      <c r="C3" s="141">
        <v>236547.88166039245</v>
      </c>
      <c r="D3" s="141">
        <v>222214.32205049525</v>
      </c>
      <c r="E3" s="141">
        <v>218068.27623937427</v>
      </c>
      <c r="F3" s="141">
        <v>224666.2355295491</v>
      </c>
      <c r="G3" s="141">
        <v>196698.67945226279</v>
      </c>
      <c r="H3" s="141">
        <v>191863.44716404963</v>
      </c>
      <c r="I3" s="141">
        <v>198585.1459142814</v>
      </c>
      <c r="J3" s="141">
        <v>194410.938179877</v>
      </c>
      <c r="K3" s="141">
        <v>169051.23670145799</v>
      </c>
      <c r="L3" s="141">
        <v>186304</v>
      </c>
      <c r="M3" s="141">
        <v>196840.56863553825</v>
      </c>
      <c r="N3" s="141">
        <v>194247.50009011166</v>
      </c>
      <c r="O3" s="141">
        <v>202420.87628226515</v>
      </c>
      <c r="P3" s="141">
        <v>197246.14783413621</v>
      </c>
      <c r="Q3" s="141">
        <v>193444.39620161025</v>
      </c>
      <c r="R3" s="141">
        <v>190118.77062734385</v>
      </c>
      <c r="S3" s="141">
        <v>192705.82209353836</v>
      </c>
      <c r="T3" s="141">
        <v>195645.48434510065</v>
      </c>
      <c r="U3" s="141">
        <v>198346.46884766448</v>
      </c>
      <c r="V3" s="141">
        <v>200559.98794033393</v>
      </c>
      <c r="W3" s="141">
        <v>202877.65481698859</v>
      </c>
      <c r="X3" s="141">
        <v>205003.77671539446</v>
      </c>
      <c r="Y3" s="141">
        <v>207003.21783711118</v>
      </c>
      <c r="Z3" s="141">
        <v>208924.15224536796</v>
      </c>
      <c r="AA3" s="141">
        <v>210854.57939916689</v>
      </c>
      <c r="AB3" s="141">
        <v>212904.15582485212</v>
      </c>
      <c r="AC3" s="141">
        <v>215044.86590156824</v>
      </c>
      <c r="AD3" s="141">
        <v>217246.23901471272</v>
      </c>
      <c r="AE3" s="141">
        <v>219471.08619809733</v>
      </c>
      <c r="AF3" s="141">
        <v>221679.21237309271</v>
      </c>
      <c r="AG3" s="141">
        <v>223864.48206905427</v>
      </c>
      <c r="AH3" s="141">
        <v>226065.23215154375</v>
      </c>
      <c r="AI3" s="141">
        <v>228303.10454116776</v>
      </c>
      <c r="AJ3" s="141">
        <v>230568.01891637262</v>
      </c>
      <c r="AK3" s="141">
        <v>232848.56015367483</v>
      </c>
      <c r="AL3" s="141">
        <v>235178.09460265798</v>
      </c>
      <c r="AM3" s="141">
        <v>237573.41502749315</v>
      </c>
      <c r="AN3" s="141">
        <v>240027.94856991456</v>
      </c>
      <c r="AO3" s="141">
        <v>242545.76650328134</v>
      </c>
      <c r="AP3" s="141">
        <v>245142.74542814223</v>
      </c>
      <c r="AQ3" s="141">
        <v>247837.92589702678</v>
      </c>
      <c r="AR3" s="141">
        <v>250646.14752888551</v>
      </c>
      <c r="AS3" s="141">
        <v>253560.60774274875</v>
      </c>
      <c r="AT3" s="141">
        <v>256560.27537910274</v>
      </c>
      <c r="AU3" s="141">
        <v>259667.83775954324</v>
      </c>
      <c r="AV3" s="141">
        <v>262814.56209867261</v>
      </c>
      <c r="AW3" s="141">
        <v>266027.89710557763</v>
      </c>
      <c r="AX3" s="141">
        <v>269315.23396217974</v>
      </c>
      <c r="AY3" s="141">
        <v>272692.04021259502</v>
      </c>
      <c r="AZ3" s="141">
        <v>276180.59377525456</v>
      </c>
    </row>
    <row r="5" spans="1:52" x14ac:dyDescent="0.45">
      <c r="A5" s="138" t="s">
        <v>113</v>
      </c>
      <c r="B5" s="141">
        <v>209812.36836567378</v>
      </c>
      <c r="C5" s="141">
        <v>211097.20718230802</v>
      </c>
      <c r="D5" s="141">
        <v>207058.49903406581</v>
      </c>
      <c r="E5" s="141">
        <v>209512.05522577642</v>
      </c>
      <c r="F5" s="141">
        <v>214905.44558900769</v>
      </c>
      <c r="G5" s="141">
        <v>216850.95181079878</v>
      </c>
      <c r="H5" s="141">
        <v>204671.55029187878</v>
      </c>
      <c r="I5" s="141">
        <v>200383.23218122448</v>
      </c>
      <c r="J5" s="141">
        <v>199807.89630684289</v>
      </c>
      <c r="K5" s="141">
        <v>193184.49110655906</v>
      </c>
      <c r="L5" s="141">
        <v>201135.36271238769</v>
      </c>
      <c r="M5" s="141">
        <v>198218.22726749282</v>
      </c>
      <c r="N5" s="141">
        <v>198052.90632184595</v>
      </c>
      <c r="O5" s="141">
        <v>203744.15413996537</v>
      </c>
      <c r="P5" s="141">
        <v>193825.07398432912</v>
      </c>
      <c r="Q5" s="141">
        <v>193444.39620161027</v>
      </c>
      <c r="R5" s="141">
        <v>192790.97092652298</v>
      </c>
      <c r="S5" s="141">
        <v>195669.90508360841</v>
      </c>
      <c r="T5" s="141">
        <v>197783.12393924489</v>
      </c>
      <c r="U5" s="141">
        <v>199887.87141105844</v>
      </c>
      <c r="V5" s="141">
        <v>201802.67745698689</v>
      </c>
      <c r="W5" s="141">
        <v>203928.29285784348</v>
      </c>
      <c r="X5" s="141">
        <v>206061.00736217326</v>
      </c>
      <c r="Y5" s="141">
        <v>208019.91085688616</v>
      </c>
      <c r="Z5" s="141">
        <v>209374.48491882774</v>
      </c>
      <c r="AA5" s="141">
        <v>211169.14034077834</v>
      </c>
      <c r="AB5" s="141">
        <v>213073.36332824215</v>
      </c>
      <c r="AC5" s="141">
        <v>215099.91139955452</v>
      </c>
      <c r="AD5" s="141">
        <v>217041.95824905357</v>
      </c>
      <c r="AE5" s="141">
        <v>219057.44811856124</v>
      </c>
      <c r="AF5" s="141">
        <v>220928.70369900696</v>
      </c>
      <c r="AG5" s="141">
        <v>222843.79828244366</v>
      </c>
      <c r="AH5" s="141">
        <v>224779.6727067391</v>
      </c>
      <c r="AI5" s="141">
        <v>226774.44849573329</v>
      </c>
      <c r="AJ5" s="141">
        <v>228669.67679229335</v>
      </c>
      <c r="AK5" s="141">
        <v>230586.08642959132</v>
      </c>
      <c r="AL5" s="141">
        <v>232614.19505819873</v>
      </c>
      <c r="AM5" s="141">
        <v>234604.71372950461</v>
      </c>
      <c r="AN5" s="141">
        <v>236712.08423726817</v>
      </c>
      <c r="AO5" s="141">
        <v>238810.31817770074</v>
      </c>
      <c r="AP5" s="141">
        <v>240989.35060096189</v>
      </c>
      <c r="AQ5" s="141">
        <v>243257.81407686503</v>
      </c>
      <c r="AR5" s="141">
        <v>245613.08224738759</v>
      </c>
      <c r="AS5" s="141">
        <v>247919.70321652869</v>
      </c>
      <c r="AT5" s="141">
        <v>250321.77666495135</v>
      </c>
      <c r="AU5" s="141">
        <v>252730.75627778171</v>
      </c>
      <c r="AV5" s="141">
        <v>255231.65021141674</v>
      </c>
      <c r="AW5" s="141">
        <v>257767.79296202483</v>
      </c>
      <c r="AX5" s="141">
        <v>260285.15196671587</v>
      </c>
      <c r="AY5" s="141">
        <v>262856.41858624766</v>
      </c>
      <c r="AZ5" s="141">
        <v>265566.36888512538</v>
      </c>
    </row>
    <row r="6" spans="1:52" x14ac:dyDescent="0.45">
      <c r="A6" s="153" t="s">
        <v>114</v>
      </c>
      <c r="B6" s="154">
        <v>228056.92213660193</v>
      </c>
      <c r="C6" s="154">
        <v>227010.4251524205</v>
      </c>
      <c r="D6" s="154">
        <v>229107.44562953146</v>
      </c>
      <c r="E6" s="154">
        <v>233461.35123467163</v>
      </c>
      <c r="F6" s="154">
        <v>235198.67401734178</v>
      </c>
      <c r="G6" s="154">
        <v>257183.92523470457</v>
      </c>
      <c r="H6" s="154">
        <v>237639.05286608569</v>
      </c>
      <c r="I6" s="154">
        <v>220622.65387327105</v>
      </c>
      <c r="J6" s="154">
        <v>222025.80241317436</v>
      </c>
      <c r="K6" s="154">
        <v>233569.41575811201</v>
      </c>
      <c r="L6" s="154">
        <v>223542.54928478363</v>
      </c>
      <c r="M6" s="154">
        <v>214702.95432160408</v>
      </c>
      <c r="N6" s="154">
        <v>215264.70923253093</v>
      </c>
      <c r="O6" s="154">
        <v>219505.37720517433</v>
      </c>
      <c r="P6" s="154">
        <v>211254.34681578024</v>
      </c>
      <c r="Q6" s="154">
        <v>211829.58767230896</v>
      </c>
      <c r="R6" s="154">
        <v>210541.53002534891</v>
      </c>
      <c r="S6" s="154">
        <v>210953.8504461578</v>
      </c>
      <c r="T6" s="154">
        <v>211192.48876764858</v>
      </c>
      <c r="U6" s="154">
        <v>211559.64750198519</v>
      </c>
      <c r="V6" s="154">
        <v>211918.87183174101</v>
      </c>
      <c r="W6" s="154">
        <v>212610.65110880689</v>
      </c>
      <c r="X6" s="154">
        <v>213291.29568055115</v>
      </c>
      <c r="Y6" s="154">
        <v>213801.56389366387</v>
      </c>
      <c r="Z6" s="154">
        <v>214254.98577061814</v>
      </c>
      <c r="AA6" s="154">
        <v>215461.59486517499</v>
      </c>
      <c r="AB6" s="154">
        <v>216729.73795954388</v>
      </c>
      <c r="AC6" s="154">
        <v>218432.61880871118</v>
      </c>
      <c r="AD6" s="154">
        <v>220248.72810716569</v>
      </c>
      <c r="AE6" s="154">
        <v>222165.36159910282</v>
      </c>
      <c r="AF6" s="154">
        <v>223949.73306143776</v>
      </c>
      <c r="AG6" s="154">
        <v>225423.59191874127</v>
      </c>
      <c r="AH6" s="154">
        <v>226874.82529945963</v>
      </c>
      <c r="AI6" s="154">
        <v>228111.55837639727</v>
      </c>
      <c r="AJ6" s="154">
        <v>229999.80321957279</v>
      </c>
      <c r="AK6" s="154">
        <v>230586.08642959132</v>
      </c>
      <c r="AL6" s="154">
        <v>232614.19505819873</v>
      </c>
      <c r="AM6" s="154">
        <v>234604.71372950461</v>
      </c>
      <c r="AN6" s="154">
        <v>236712.08423726817</v>
      </c>
      <c r="AO6" s="154">
        <v>238810.31817770074</v>
      </c>
      <c r="AP6" s="154">
        <v>240989.35060096189</v>
      </c>
      <c r="AQ6" s="154">
        <v>243257.81407686503</v>
      </c>
      <c r="AR6" s="154">
        <v>245613.08224738759</v>
      </c>
      <c r="AS6" s="154">
        <v>247919.70321652872</v>
      </c>
      <c r="AT6" s="154">
        <v>250321.77666495135</v>
      </c>
      <c r="AU6" s="154">
        <v>252730.75627778171</v>
      </c>
      <c r="AV6" s="154">
        <v>255231.65021141674</v>
      </c>
      <c r="AW6" s="154">
        <v>257767.79296202483</v>
      </c>
      <c r="AX6" s="154">
        <v>260285.15196671587</v>
      </c>
      <c r="AY6" s="154">
        <v>262856.41858624766</v>
      </c>
      <c r="AZ6" s="154">
        <v>265570.42447241832</v>
      </c>
    </row>
    <row r="7" spans="1:52" x14ac:dyDescent="0.45">
      <c r="A7" s="155" t="s">
        <v>115</v>
      </c>
      <c r="B7" s="156"/>
      <c r="C7" s="156">
        <v>13761.995183799436</v>
      </c>
      <c r="D7" s="156">
        <v>4021.8499510436891</v>
      </c>
      <c r="E7" s="156">
        <v>9920.0632390504888</v>
      </c>
      <c r="F7" s="156">
        <v>14999.663016922692</v>
      </c>
      <c r="G7" s="156">
        <v>21985.251217362871</v>
      </c>
      <c r="H7" s="156">
        <v>2199.4283920429548</v>
      </c>
      <c r="I7" s="156">
        <v>8785.3308274050614</v>
      </c>
      <c r="J7" s="156">
        <v>10405.954627542684</v>
      </c>
      <c r="K7" s="156">
        <v>11869.820748222835</v>
      </c>
      <c r="L7" s="156">
        <v>16913.69628216096</v>
      </c>
      <c r="M7" s="156">
        <v>18887.372649624071</v>
      </c>
      <c r="N7" s="156">
        <v>10845.20584018398</v>
      </c>
      <c r="O7" s="156">
        <v>19080.598658110266</v>
      </c>
      <c r="P7" s="156">
        <v>7689.5535711347702</v>
      </c>
      <c r="Q7" s="156">
        <v>10254.649339949779</v>
      </c>
      <c r="R7" s="156">
        <v>762.67000667717025</v>
      </c>
      <c r="S7" s="156">
        <v>2461.4367884324915</v>
      </c>
      <c r="T7" s="156">
        <v>2286.0208214187064</v>
      </c>
      <c r="U7" s="156">
        <v>2415.9356361380001</v>
      </c>
      <c r="V7" s="156">
        <v>2414.1611310842236</v>
      </c>
      <c r="W7" s="156">
        <v>2755.5342133016002</v>
      </c>
      <c r="X7" s="156">
        <v>2753.7283689968103</v>
      </c>
      <c r="Y7" s="156">
        <v>2594.6264405557818</v>
      </c>
      <c r="Z7" s="156">
        <v>2553.636618336363</v>
      </c>
      <c r="AA7" s="156">
        <v>3314.956318944412</v>
      </c>
      <c r="AB7" s="156">
        <v>3382.9633590904004</v>
      </c>
      <c r="AC7" s="156">
        <v>3822.3180095163657</v>
      </c>
      <c r="AD7" s="156">
        <v>3929.5657039483035</v>
      </c>
      <c r="AE7" s="156">
        <v>4018.1994584402069</v>
      </c>
      <c r="AF7" s="156">
        <v>3835.3014510614689</v>
      </c>
      <c r="AG7" s="156">
        <v>15099.687678790999</v>
      </c>
      <c r="AH7" s="156">
        <v>5546.6741908305567</v>
      </c>
      <c r="AI7" s="156">
        <v>11212.953413957452</v>
      </c>
      <c r="AJ7" s="156">
        <v>16923.910165674013</v>
      </c>
      <c r="AK7" s="156">
        <v>22597.459668165269</v>
      </c>
      <c r="AL7" s="156">
        <v>4266.0986496757114</v>
      </c>
      <c r="AM7" s="156">
        <v>10813.695609384717</v>
      </c>
      <c r="AN7" s="156">
        <v>12537.51701143675</v>
      </c>
      <c r="AO7" s="156">
        <v>13987.878053868688</v>
      </c>
      <c r="AP7" s="156">
        <v>19100.26169860554</v>
      </c>
      <c r="AQ7" s="156">
        <v>21036.903720877472</v>
      </c>
      <c r="AR7" s="156">
        <v>13212.947032002759</v>
      </c>
      <c r="AS7" s="156">
        <v>21260.029824581543</v>
      </c>
      <c r="AT7" s="156">
        <v>9978.6596828661895</v>
      </c>
      <c r="AU7" s="156">
        <v>12610.132971528732</v>
      </c>
      <c r="AV7" s="156">
        <v>3353.2191652757301</v>
      </c>
      <c r="AW7" s="156">
        <v>5091.187458323554</v>
      </c>
      <c r="AX7" s="156">
        <v>4883.7429922524925</v>
      </c>
      <c r="AY7" s="156">
        <v>5060.1720134540001</v>
      </c>
      <c r="AZ7" s="156">
        <v>5192.4957675589121</v>
      </c>
    </row>
    <row r="8" spans="1:52" x14ac:dyDescent="0.45">
      <c r="A8" s="157" t="s">
        <v>116</v>
      </c>
      <c r="B8" s="158"/>
      <c r="C8" s="158">
        <v>14808.492167980876</v>
      </c>
      <c r="D8" s="158">
        <v>1924.8294739327393</v>
      </c>
      <c r="E8" s="158">
        <v>5566.1576339103049</v>
      </c>
      <c r="F8" s="158">
        <v>13262.340234252537</v>
      </c>
      <c r="G8" s="158">
        <v>8.7311491370201111E-11</v>
      </c>
      <c r="H8" s="158">
        <v>21744.300760661834</v>
      </c>
      <c r="I8" s="158">
        <v>25801.729820219713</v>
      </c>
      <c r="J8" s="158">
        <v>9002.8060876393574</v>
      </c>
      <c r="K8" s="158">
        <v>326.20740328519605</v>
      </c>
      <c r="L8" s="158">
        <v>26940.562755489344</v>
      </c>
      <c r="M8" s="158">
        <v>27726.967612803623</v>
      </c>
      <c r="N8" s="158">
        <v>10283.450929257117</v>
      </c>
      <c r="O8" s="158">
        <v>14839.930685466883</v>
      </c>
      <c r="P8" s="158">
        <v>15940.583960528864</v>
      </c>
      <c r="Q8" s="158">
        <v>9679.4084834210516</v>
      </c>
      <c r="R8" s="158">
        <v>2050.7276536372083</v>
      </c>
      <c r="S8" s="158">
        <v>2049.1163676236174</v>
      </c>
      <c r="T8" s="158">
        <v>2047.3824999279168</v>
      </c>
      <c r="U8" s="158">
        <v>2048.7769018013787</v>
      </c>
      <c r="V8" s="158">
        <v>2054.9368013284111</v>
      </c>
      <c r="W8" s="158">
        <v>2063.754936235724</v>
      </c>
      <c r="X8" s="158">
        <v>2073.0837972525624</v>
      </c>
      <c r="Y8" s="158">
        <v>2084.3582274430664</v>
      </c>
      <c r="Z8" s="158">
        <v>2100.2147413821076</v>
      </c>
      <c r="AA8" s="158">
        <v>2108.347224387544</v>
      </c>
      <c r="AB8" s="158">
        <v>2114.8202647215221</v>
      </c>
      <c r="AC8" s="158">
        <v>2119.4371603490727</v>
      </c>
      <c r="AD8" s="158">
        <v>2113.45640549378</v>
      </c>
      <c r="AE8" s="158">
        <v>2101.5659665030835</v>
      </c>
      <c r="AF8" s="158">
        <v>2050.929988726537</v>
      </c>
      <c r="AG8" s="158">
        <v>13625.828821487492</v>
      </c>
      <c r="AH8" s="158">
        <v>4095.4408101121953</v>
      </c>
      <c r="AI8" s="158">
        <v>9976.2203370197967</v>
      </c>
      <c r="AJ8" s="158">
        <v>15035.665322498506</v>
      </c>
      <c r="AK8" s="158">
        <v>22011.176458146743</v>
      </c>
      <c r="AL8" s="158">
        <v>2237.9900210683118</v>
      </c>
      <c r="AM8" s="158">
        <v>8823.1769380788319</v>
      </c>
      <c r="AN8" s="158">
        <v>10430.146503673197</v>
      </c>
      <c r="AO8" s="158">
        <v>11889.644113436108</v>
      </c>
      <c r="AP8" s="158">
        <v>16921.229275344405</v>
      </c>
      <c r="AQ8" s="158">
        <v>18768.440244974336</v>
      </c>
      <c r="AR8" s="158">
        <v>10857.678861480206</v>
      </c>
      <c r="AS8" s="158">
        <v>18953.408855440415</v>
      </c>
      <c r="AT8" s="158">
        <v>7576.5862344435591</v>
      </c>
      <c r="AU8" s="158">
        <v>10201.153358698386</v>
      </c>
      <c r="AV8" s="158">
        <v>852.32523164068698</v>
      </c>
      <c r="AW8" s="158">
        <v>2555.0447077154531</v>
      </c>
      <c r="AX8" s="158">
        <v>2366.3839875614503</v>
      </c>
      <c r="AY8" s="158">
        <v>2488.9053939222358</v>
      </c>
      <c r="AZ8" s="158">
        <v>2478.489881388261</v>
      </c>
    </row>
    <row r="9" spans="1:52" x14ac:dyDescent="0.45">
      <c r="A9" s="159" t="s">
        <v>117</v>
      </c>
      <c r="B9" s="160">
        <v>18244.553770928149</v>
      </c>
      <c r="C9" s="160">
        <v>15913.217970112484</v>
      </c>
      <c r="D9" s="160">
        <v>22048.946595465648</v>
      </c>
      <c r="E9" s="160">
        <v>23949.29600889521</v>
      </c>
      <c r="F9" s="160">
        <v>20293.228428334085</v>
      </c>
      <c r="G9" s="160">
        <v>40332.973423905787</v>
      </c>
      <c r="H9" s="160">
        <v>32967.502574206912</v>
      </c>
      <c r="I9" s="160">
        <v>20239.42169204657</v>
      </c>
      <c r="J9" s="160">
        <v>22217.906106331473</v>
      </c>
      <c r="K9" s="160">
        <v>40384.924651552952</v>
      </c>
      <c r="L9" s="160">
        <v>22407.186572395934</v>
      </c>
      <c r="M9" s="160">
        <v>16484.727054111252</v>
      </c>
      <c r="N9" s="160">
        <v>17211.802910684986</v>
      </c>
      <c r="O9" s="160">
        <v>15761.223065208964</v>
      </c>
      <c r="P9" s="160">
        <v>17429.272831451119</v>
      </c>
      <c r="Q9" s="160">
        <v>18385.191470698686</v>
      </c>
      <c r="R9" s="160">
        <v>17750.559098825936</v>
      </c>
      <c r="S9" s="160">
        <v>15283.945362549392</v>
      </c>
      <c r="T9" s="160">
        <v>13409.36482840369</v>
      </c>
      <c r="U9" s="160">
        <v>11671.776090926753</v>
      </c>
      <c r="V9" s="160">
        <v>10116.194374754123</v>
      </c>
      <c r="W9" s="160">
        <v>8682.3582509634143</v>
      </c>
      <c r="X9" s="160">
        <v>7230.2883183778904</v>
      </c>
      <c r="Y9" s="160">
        <v>5781.6530367777159</v>
      </c>
      <c r="Z9" s="160">
        <v>4880.5008517903916</v>
      </c>
      <c r="AA9" s="160">
        <v>4292.4545243966568</v>
      </c>
      <c r="AB9" s="160">
        <v>3656.3746313017327</v>
      </c>
      <c r="AC9" s="160">
        <v>3332.707409156661</v>
      </c>
      <c r="AD9" s="160">
        <v>3206.7698581121222</v>
      </c>
      <c r="AE9" s="160">
        <v>3107.9134805415815</v>
      </c>
      <c r="AF9" s="160">
        <v>3021.029362430796</v>
      </c>
      <c r="AG9" s="160">
        <v>2579.7936362976034</v>
      </c>
      <c r="AH9" s="160">
        <v>2095.1525927205221</v>
      </c>
      <c r="AI9" s="160">
        <v>1337.1098806639784</v>
      </c>
      <c r="AJ9" s="160">
        <v>1330.126427279436</v>
      </c>
      <c r="AK9" s="160">
        <v>0</v>
      </c>
      <c r="AL9" s="160">
        <v>0</v>
      </c>
      <c r="AM9" s="160">
        <v>0</v>
      </c>
      <c r="AN9" s="160">
        <v>0</v>
      </c>
      <c r="AO9" s="160">
        <v>0</v>
      </c>
      <c r="AP9" s="160">
        <v>0</v>
      </c>
      <c r="AQ9" s="160">
        <v>0</v>
      </c>
      <c r="AR9" s="160">
        <v>0</v>
      </c>
      <c r="AS9" s="160">
        <v>0</v>
      </c>
      <c r="AT9" s="160">
        <v>0</v>
      </c>
      <c r="AU9" s="160">
        <v>0</v>
      </c>
      <c r="AV9" s="160">
        <v>0</v>
      </c>
      <c r="AW9" s="160">
        <v>0</v>
      </c>
      <c r="AX9" s="160">
        <v>0</v>
      </c>
      <c r="AY9" s="160">
        <v>0</v>
      </c>
      <c r="AZ9" s="160">
        <v>4.0555872929398902</v>
      </c>
    </row>
    <row r="10" spans="1:52" x14ac:dyDescent="0.45">
      <c r="B10" s="161"/>
      <c r="C10" s="161"/>
      <c r="D10" s="161"/>
      <c r="E10" s="161"/>
      <c r="F10" s="161"/>
      <c r="G10" s="161"/>
      <c r="H10" s="161"/>
      <c r="I10" s="161"/>
      <c r="J10" s="161"/>
      <c r="K10" s="161"/>
      <c r="L10" s="161"/>
      <c r="M10" s="161"/>
      <c r="N10" s="161"/>
      <c r="O10" s="161"/>
      <c r="P10" s="161"/>
      <c r="Q10" s="161"/>
      <c r="R10" s="161"/>
      <c r="S10" s="161"/>
      <c r="T10" s="161"/>
      <c r="U10" s="161"/>
      <c r="V10" s="161"/>
      <c r="W10" s="161"/>
      <c r="X10" s="161"/>
      <c r="Y10" s="161"/>
      <c r="Z10" s="161"/>
      <c r="AA10" s="161"/>
      <c r="AB10" s="161"/>
      <c r="AC10" s="161"/>
      <c r="AD10" s="161"/>
      <c r="AE10" s="161"/>
      <c r="AF10" s="161"/>
      <c r="AG10" s="161"/>
      <c r="AH10" s="161"/>
      <c r="AI10" s="161"/>
      <c r="AJ10" s="161"/>
      <c r="AK10" s="161"/>
      <c r="AL10" s="161"/>
      <c r="AM10" s="161"/>
      <c r="AN10" s="161"/>
      <c r="AO10" s="161"/>
      <c r="AP10" s="161"/>
      <c r="AQ10" s="161"/>
      <c r="AR10" s="161"/>
      <c r="AS10" s="161"/>
      <c r="AT10" s="161"/>
      <c r="AU10" s="161"/>
      <c r="AV10" s="161"/>
      <c r="AW10" s="161"/>
      <c r="AX10" s="161"/>
      <c r="AY10" s="161"/>
      <c r="AZ10" s="161"/>
    </row>
    <row r="11" spans="1:52" x14ac:dyDescent="0.45">
      <c r="A11" s="138" t="s">
        <v>18</v>
      </c>
      <c r="B11" s="162"/>
      <c r="C11" s="162"/>
      <c r="D11" s="162"/>
      <c r="E11" s="162"/>
      <c r="F11" s="162"/>
      <c r="G11" s="162"/>
      <c r="H11" s="162"/>
      <c r="I11" s="162"/>
      <c r="J11" s="162"/>
      <c r="K11" s="162"/>
      <c r="L11" s="162"/>
      <c r="M11" s="162"/>
      <c r="N11" s="162"/>
      <c r="O11" s="162"/>
      <c r="P11" s="162"/>
      <c r="Q11" s="162"/>
      <c r="R11" s="162"/>
      <c r="S11" s="162"/>
      <c r="T11" s="162"/>
      <c r="U11" s="162"/>
      <c r="V11" s="162"/>
      <c r="W11" s="162"/>
      <c r="X11" s="162"/>
      <c r="Y11" s="162"/>
      <c r="Z11" s="162"/>
      <c r="AA11" s="162"/>
      <c r="AB11" s="162"/>
      <c r="AC11" s="162"/>
      <c r="AD11" s="162"/>
      <c r="AE11" s="162"/>
      <c r="AF11" s="162"/>
      <c r="AG11" s="162"/>
      <c r="AH11" s="162"/>
      <c r="AI11" s="162"/>
      <c r="AJ11" s="162"/>
      <c r="AK11" s="162"/>
      <c r="AL11" s="162"/>
      <c r="AM11" s="162"/>
      <c r="AN11" s="162"/>
      <c r="AO11" s="162"/>
      <c r="AP11" s="162"/>
      <c r="AQ11" s="162"/>
      <c r="AR11" s="162"/>
      <c r="AS11" s="162"/>
      <c r="AT11" s="162"/>
      <c r="AU11" s="162"/>
      <c r="AV11" s="162"/>
      <c r="AW11" s="162"/>
      <c r="AX11" s="162"/>
      <c r="AY11" s="162"/>
      <c r="AZ11" s="162"/>
    </row>
    <row r="12" spans="1:52" x14ac:dyDescent="0.45">
      <c r="A12" s="43" t="s">
        <v>118</v>
      </c>
      <c r="B12" s="163">
        <v>31179.171390522712</v>
      </c>
      <c r="C12" s="163">
        <v>31224.71980390622</v>
      </c>
      <c r="D12" s="163">
        <v>30523.740833888762</v>
      </c>
      <c r="E12" s="163">
        <v>30884.963120160486</v>
      </c>
      <c r="F12" s="163">
        <v>31507.91198279789</v>
      </c>
      <c r="G12" s="163">
        <v>31790.593167215073</v>
      </c>
      <c r="H12" s="163">
        <v>29919.730730601877</v>
      </c>
      <c r="I12" s="163">
        <v>29038.673042642626</v>
      </c>
      <c r="J12" s="163">
        <v>28793.093144620223</v>
      </c>
      <c r="K12" s="163">
        <v>27938.642379077286</v>
      </c>
      <c r="L12" s="163">
        <v>28581.070682703346</v>
      </c>
      <c r="M12" s="163">
        <v>27645.633714889213</v>
      </c>
      <c r="N12" s="163">
        <v>27596.457661233504</v>
      </c>
      <c r="O12" s="163">
        <v>27944.130254535412</v>
      </c>
      <c r="P12" s="163">
        <v>26673.950387594665</v>
      </c>
      <c r="Q12" s="163">
        <v>26493.486305925144</v>
      </c>
      <c r="R12" s="163">
        <v>26386.903777697276</v>
      </c>
      <c r="S12" s="163">
        <v>26771.683818852638</v>
      </c>
      <c r="T12" s="163">
        <v>27049.133356745737</v>
      </c>
      <c r="U12" s="163">
        <v>27323.404978075931</v>
      </c>
      <c r="V12" s="163">
        <v>27539.687260263752</v>
      </c>
      <c r="W12" s="163">
        <v>27799.253710648954</v>
      </c>
      <c r="X12" s="163">
        <v>28067.228569584582</v>
      </c>
      <c r="Y12" s="163">
        <v>28296.285922699266</v>
      </c>
      <c r="Z12" s="163">
        <v>28420.441031952534</v>
      </c>
      <c r="AA12" s="163">
        <v>28574.581193130325</v>
      </c>
      <c r="AB12" s="163">
        <v>28792.013404191061</v>
      </c>
      <c r="AC12" s="163">
        <v>29007.468292208694</v>
      </c>
      <c r="AD12" s="163">
        <v>29178.177369544515</v>
      </c>
      <c r="AE12" s="163">
        <v>29374.268203555213</v>
      </c>
      <c r="AF12" s="163">
        <v>29525.700397717937</v>
      </c>
      <c r="AG12" s="163">
        <v>29625.629346302445</v>
      </c>
      <c r="AH12" s="163">
        <v>29804.123878241604</v>
      </c>
      <c r="AI12" s="163">
        <v>29917.130936918948</v>
      </c>
      <c r="AJ12" s="163">
        <v>30043.506788647956</v>
      </c>
      <c r="AK12" s="163">
        <v>30118.365734148123</v>
      </c>
      <c r="AL12" s="163">
        <v>30354.333177894707</v>
      </c>
      <c r="AM12" s="163">
        <v>30536.107860470467</v>
      </c>
      <c r="AN12" s="163">
        <v>30723.273074762699</v>
      </c>
      <c r="AO12" s="163">
        <v>30888.479777498262</v>
      </c>
      <c r="AP12" s="163">
        <v>31033.244271175638</v>
      </c>
      <c r="AQ12" s="163">
        <v>31160.891414708822</v>
      </c>
      <c r="AR12" s="163">
        <v>31351.517961337122</v>
      </c>
      <c r="AS12" s="163">
        <v>31467.331203108231</v>
      </c>
      <c r="AT12" s="163">
        <v>31681.045154877625</v>
      </c>
      <c r="AU12" s="163">
        <v>31862.803350486371</v>
      </c>
      <c r="AV12" s="163">
        <v>32097.778106014783</v>
      </c>
      <c r="AW12" s="163">
        <v>32343.193200299211</v>
      </c>
      <c r="AX12" s="163">
        <v>32574.148911043285</v>
      </c>
      <c r="AY12" s="163">
        <v>32790.819887087797</v>
      </c>
      <c r="AZ12" s="163">
        <v>33018.081280354039</v>
      </c>
    </row>
    <row r="13" spans="1:52" x14ac:dyDescent="0.45">
      <c r="A13" s="143" t="s">
        <v>20</v>
      </c>
      <c r="B13" s="146">
        <v>1102.9774056368155</v>
      </c>
      <c r="C13" s="146">
        <v>1180.20019</v>
      </c>
      <c r="D13" s="146">
        <v>1014.7548299999997</v>
      </c>
      <c r="E13" s="146">
        <v>999.61707999999987</v>
      </c>
      <c r="F13" s="146">
        <v>1069.1079</v>
      </c>
      <c r="G13" s="146">
        <v>1094.6573443059908</v>
      </c>
      <c r="H13" s="146">
        <v>1248.60932</v>
      </c>
      <c r="I13" s="146">
        <v>1116.6963299999995</v>
      </c>
      <c r="J13" s="146">
        <v>1238.6157799999996</v>
      </c>
      <c r="K13" s="146">
        <v>1295.4179799999997</v>
      </c>
      <c r="L13" s="146">
        <v>1325.0424853022357</v>
      </c>
      <c r="M13" s="146">
        <v>1164.4991192226714</v>
      </c>
      <c r="N13" s="146">
        <v>1197.0669038691192</v>
      </c>
      <c r="O13" s="146">
        <v>1195.2874221549453</v>
      </c>
      <c r="P13" s="146">
        <v>1121.3176141218214</v>
      </c>
      <c r="Q13" s="146">
        <v>1017.3347601813221</v>
      </c>
      <c r="R13" s="146">
        <v>1111.7886965549678</v>
      </c>
      <c r="S13" s="146">
        <v>1142.5911621957514</v>
      </c>
      <c r="T13" s="146">
        <v>1158.3838918788981</v>
      </c>
      <c r="U13" s="146">
        <v>1177.9069421106979</v>
      </c>
      <c r="V13" s="146">
        <v>1179.5199657082967</v>
      </c>
      <c r="W13" s="146">
        <v>1189.8205673268085</v>
      </c>
      <c r="X13" s="146">
        <v>1204.4146070720126</v>
      </c>
      <c r="Y13" s="146">
        <v>1219.962391332657</v>
      </c>
      <c r="Z13" s="146">
        <v>1221.5696926083597</v>
      </c>
      <c r="AA13" s="146">
        <v>1219.2633517480449</v>
      </c>
      <c r="AB13" s="146">
        <v>1231.5308909644225</v>
      </c>
      <c r="AC13" s="146">
        <v>1243.5274332489612</v>
      </c>
      <c r="AD13" s="146">
        <v>1237.7994703888289</v>
      </c>
      <c r="AE13" s="146">
        <v>1242.6320621258685</v>
      </c>
      <c r="AF13" s="146">
        <v>1219.3726326621081</v>
      </c>
      <c r="AG13" s="146">
        <v>1172.227954934119</v>
      </c>
      <c r="AH13" s="146">
        <v>1157.0391796292579</v>
      </c>
      <c r="AI13" s="146">
        <v>1141.3339523888083</v>
      </c>
      <c r="AJ13" s="146">
        <v>1107.0060402068577</v>
      </c>
      <c r="AK13" s="146">
        <v>1088.3692952665535</v>
      </c>
      <c r="AL13" s="146">
        <v>1082.7599925455311</v>
      </c>
      <c r="AM13" s="146">
        <v>1068.3038899398671</v>
      </c>
      <c r="AN13" s="146">
        <v>1042.2366583941457</v>
      </c>
      <c r="AO13" s="146">
        <v>1024.1641859956951</v>
      </c>
      <c r="AP13" s="146">
        <v>984.18814177576371</v>
      </c>
      <c r="AQ13" s="146">
        <v>934.63644095778511</v>
      </c>
      <c r="AR13" s="146">
        <v>903.29706844226109</v>
      </c>
      <c r="AS13" s="146">
        <v>871.15766810518335</v>
      </c>
      <c r="AT13" s="146">
        <v>842.0098033470764</v>
      </c>
      <c r="AU13" s="146">
        <v>827.43545403645783</v>
      </c>
      <c r="AV13" s="146">
        <v>805.84211679924761</v>
      </c>
      <c r="AW13" s="146">
        <v>779.25009471717044</v>
      </c>
      <c r="AX13" s="146">
        <v>756.73905374166304</v>
      </c>
      <c r="AY13" s="146">
        <v>732.91868554925929</v>
      </c>
      <c r="AZ13" s="146">
        <v>711.84554291124061</v>
      </c>
    </row>
    <row r="14" spans="1:52" x14ac:dyDescent="0.45">
      <c r="A14" s="142" t="s">
        <v>23</v>
      </c>
      <c r="B14" s="164">
        <v>19175.667681463514</v>
      </c>
      <c r="C14" s="164">
        <v>18977.638323265001</v>
      </c>
      <c r="D14" s="164">
        <v>18729.255166080766</v>
      </c>
      <c r="E14" s="164">
        <v>18893.494468591427</v>
      </c>
      <c r="F14" s="164">
        <v>18826.579497584316</v>
      </c>
      <c r="G14" s="164">
        <v>18992.938109747301</v>
      </c>
      <c r="H14" s="164">
        <v>17185.589571360415</v>
      </c>
      <c r="I14" s="164">
        <v>16412.930852375852</v>
      </c>
      <c r="J14" s="164">
        <v>16039.615691384084</v>
      </c>
      <c r="K14" s="164">
        <v>15465.468997076121</v>
      </c>
      <c r="L14" s="164">
        <v>15406.043686991492</v>
      </c>
      <c r="M14" s="164">
        <v>14994.710721108357</v>
      </c>
      <c r="N14" s="164">
        <v>14735.985521019205</v>
      </c>
      <c r="O14" s="164">
        <v>14792.279468284305</v>
      </c>
      <c r="P14" s="164">
        <v>14367.331199732171</v>
      </c>
      <c r="Q14" s="164">
        <v>14607.538666339336</v>
      </c>
      <c r="R14" s="164">
        <v>14412.260202707383</v>
      </c>
      <c r="S14" s="164">
        <v>14596.373639867477</v>
      </c>
      <c r="T14" s="164">
        <v>14723.306322336864</v>
      </c>
      <c r="U14" s="164">
        <v>14858.82250836775</v>
      </c>
      <c r="V14" s="164">
        <v>14875.229852199618</v>
      </c>
      <c r="W14" s="164">
        <v>14933.116915069981</v>
      </c>
      <c r="X14" s="164">
        <v>15028.929754489998</v>
      </c>
      <c r="Y14" s="164">
        <v>15074.840686864296</v>
      </c>
      <c r="Z14" s="164">
        <v>14976.055863013644</v>
      </c>
      <c r="AA14" s="164">
        <v>14841.520671808445</v>
      </c>
      <c r="AB14" s="164">
        <v>14899.14506994874</v>
      </c>
      <c r="AC14" s="164">
        <v>14877.613032571522</v>
      </c>
      <c r="AD14" s="164">
        <v>14810.075582520574</v>
      </c>
      <c r="AE14" s="164">
        <v>14733.580981500922</v>
      </c>
      <c r="AF14" s="164">
        <v>14607.285085029993</v>
      </c>
      <c r="AG14" s="164">
        <v>14254.143560343353</v>
      </c>
      <c r="AH14" s="164">
        <v>14150.638720066076</v>
      </c>
      <c r="AI14" s="164">
        <v>13801.269599995259</v>
      </c>
      <c r="AJ14" s="164">
        <v>13525.666898767957</v>
      </c>
      <c r="AK14" s="164">
        <v>13228.638625308502</v>
      </c>
      <c r="AL14" s="164">
        <v>13283.770756221955</v>
      </c>
      <c r="AM14" s="164">
        <v>13247.066550257074</v>
      </c>
      <c r="AN14" s="164">
        <v>13204.889657716762</v>
      </c>
      <c r="AO14" s="164">
        <v>13135.403468541363</v>
      </c>
      <c r="AP14" s="164">
        <v>13062.807341877036</v>
      </c>
      <c r="AQ14" s="164">
        <v>12919.821078747678</v>
      </c>
      <c r="AR14" s="164">
        <v>12879.1033508573</v>
      </c>
      <c r="AS14" s="164">
        <v>12729.988266455503</v>
      </c>
      <c r="AT14" s="164">
        <v>12691.910905608554</v>
      </c>
      <c r="AU14" s="164">
        <v>12646.81218899578</v>
      </c>
      <c r="AV14" s="164">
        <v>12659.258191938901</v>
      </c>
      <c r="AW14" s="164">
        <v>12674.776743266806</v>
      </c>
      <c r="AX14" s="164">
        <v>12677.300635948293</v>
      </c>
      <c r="AY14" s="164">
        <v>12662.218130318823</v>
      </c>
      <c r="AZ14" s="164">
        <v>12650.842844229501</v>
      </c>
    </row>
    <row r="15" spans="1:52" x14ac:dyDescent="0.45">
      <c r="A15" s="165" t="s">
        <v>119</v>
      </c>
      <c r="B15" s="164">
        <v>754.05731928392925</v>
      </c>
      <c r="C15" s="164">
        <v>893.13573999999983</v>
      </c>
      <c r="D15" s="164">
        <v>735.29148999999973</v>
      </c>
      <c r="E15" s="164">
        <v>695.81757999999979</v>
      </c>
      <c r="F15" s="164">
        <v>747.09371999999985</v>
      </c>
      <c r="G15" s="164">
        <v>771.17920564430005</v>
      </c>
      <c r="H15" s="164">
        <v>731.20743999999991</v>
      </c>
      <c r="I15" s="164">
        <v>683.14724999999987</v>
      </c>
      <c r="J15" s="164">
        <v>711.70492999999988</v>
      </c>
      <c r="K15" s="164">
        <v>690.7901599999999</v>
      </c>
      <c r="L15" s="164">
        <v>745.23380497611947</v>
      </c>
      <c r="M15" s="164">
        <v>693.85149021896245</v>
      </c>
      <c r="N15" s="164">
        <v>778.496132658036</v>
      </c>
      <c r="O15" s="164">
        <v>759.2653126046979</v>
      </c>
      <c r="P15" s="164">
        <v>671.66385805293544</v>
      </c>
      <c r="Q15" s="164">
        <v>690.30595233727331</v>
      </c>
      <c r="R15" s="164">
        <v>665.58791676622616</v>
      </c>
      <c r="S15" s="164">
        <v>671.93324079767774</v>
      </c>
      <c r="T15" s="164">
        <v>677.09646438839582</v>
      </c>
      <c r="U15" s="164">
        <v>683.26712788618624</v>
      </c>
      <c r="V15" s="164">
        <v>686.28345616581271</v>
      </c>
      <c r="W15" s="164">
        <v>692.83970695900757</v>
      </c>
      <c r="X15" s="164">
        <v>701.38693166641065</v>
      </c>
      <c r="Y15" s="164">
        <v>709.57727647283605</v>
      </c>
      <c r="Z15" s="164">
        <v>724.2530666552633</v>
      </c>
      <c r="AA15" s="164">
        <v>734.11917442764491</v>
      </c>
      <c r="AB15" s="164">
        <v>740.64800060543678</v>
      </c>
      <c r="AC15" s="164">
        <v>753.6571803275499</v>
      </c>
      <c r="AD15" s="164">
        <v>765.82795246146031</v>
      </c>
      <c r="AE15" s="164">
        <v>777.88653070306532</v>
      </c>
      <c r="AF15" s="164">
        <v>785.64917404162009</v>
      </c>
      <c r="AG15" s="164">
        <v>813.27419772086967</v>
      </c>
      <c r="AH15" s="164">
        <v>822.50534082617924</v>
      </c>
      <c r="AI15" s="164">
        <v>842.72643862214466</v>
      </c>
      <c r="AJ15" s="164">
        <v>864.74679211329885</v>
      </c>
      <c r="AK15" s="164">
        <v>887.75030382321552</v>
      </c>
      <c r="AL15" s="164">
        <v>897.22413608269198</v>
      </c>
      <c r="AM15" s="164">
        <v>910.76608716173871</v>
      </c>
      <c r="AN15" s="164">
        <v>925.66234972414577</v>
      </c>
      <c r="AO15" s="164">
        <v>940.583168655137</v>
      </c>
      <c r="AP15" s="164">
        <v>954.79594228906979</v>
      </c>
      <c r="AQ15" s="164">
        <v>975.05318867906055</v>
      </c>
      <c r="AR15" s="164">
        <v>987.99655686526887</v>
      </c>
      <c r="AS15" s="164">
        <v>1004.9829013694961</v>
      </c>
      <c r="AT15" s="164">
        <v>1019.0198964506685</v>
      </c>
      <c r="AU15" s="164">
        <v>1035.0146270906923</v>
      </c>
      <c r="AV15" s="164">
        <v>1048.2220216065093</v>
      </c>
      <c r="AW15" s="164">
        <v>1063.3236224204936</v>
      </c>
      <c r="AX15" s="164">
        <v>1078.0471424545935</v>
      </c>
      <c r="AY15" s="164">
        <v>1093.3402872205731</v>
      </c>
      <c r="AZ15" s="164">
        <v>1108.942160645674</v>
      </c>
    </row>
    <row r="16" spans="1:52" x14ac:dyDescent="0.45">
      <c r="A16" s="165" t="s">
        <v>120</v>
      </c>
      <c r="B16" s="164">
        <v>17044.00580900053</v>
      </c>
      <c r="C16" s="164">
        <v>16830.472983264997</v>
      </c>
      <c r="D16" s="164">
        <v>16931.965186080768</v>
      </c>
      <c r="E16" s="164">
        <v>16834.856438591429</v>
      </c>
      <c r="F16" s="164">
        <v>16913.777607584318</v>
      </c>
      <c r="G16" s="164">
        <v>17030.958627967517</v>
      </c>
      <c r="H16" s="164">
        <v>15458.333311360413</v>
      </c>
      <c r="I16" s="164">
        <v>14878.766282375853</v>
      </c>
      <c r="J16" s="164">
        <v>14573.147281384083</v>
      </c>
      <c r="K16" s="164">
        <v>14047.452007076121</v>
      </c>
      <c r="L16" s="164">
        <v>14042.360462802248</v>
      </c>
      <c r="M16" s="164">
        <v>13756.590778620983</v>
      </c>
      <c r="N16" s="164">
        <v>13219.462686983472</v>
      </c>
      <c r="O16" s="164">
        <v>13195.018454275189</v>
      </c>
      <c r="P16" s="164">
        <v>12959.648069859186</v>
      </c>
      <c r="Q16" s="164">
        <v>13282.528001714014</v>
      </c>
      <c r="R16" s="164">
        <v>13121.034768407313</v>
      </c>
      <c r="S16" s="164">
        <v>13290.49613636765</v>
      </c>
      <c r="T16" s="164">
        <v>13403.932193240586</v>
      </c>
      <c r="U16" s="164">
        <v>13527.987099054875</v>
      </c>
      <c r="V16" s="164">
        <v>13542.317591455487</v>
      </c>
      <c r="W16" s="164">
        <v>13589.822034506766</v>
      </c>
      <c r="X16" s="164">
        <v>13674.22828182959</v>
      </c>
      <c r="Y16" s="164">
        <v>13714.856527958085</v>
      </c>
      <c r="Z16" s="164">
        <v>13603.142817832433</v>
      </c>
      <c r="AA16" s="164">
        <v>13467.686658634815</v>
      </c>
      <c r="AB16" s="164">
        <v>13518.152270988759</v>
      </c>
      <c r="AC16" s="164">
        <v>13486.96562500252</v>
      </c>
      <c r="AD16" s="164">
        <v>13410.844046252938</v>
      </c>
      <c r="AE16" s="164">
        <v>13331.016911941233</v>
      </c>
      <c r="AF16" s="164">
        <v>13202.306735536209</v>
      </c>
      <c r="AG16" s="164">
        <v>12825.086382459658</v>
      </c>
      <c r="AH16" s="164">
        <v>12716.82899254467</v>
      </c>
      <c r="AI16" s="164">
        <v>12353.588251490508</v>
      </c>
      <c r="AJ16" s="164">
        <v>12052.461626411618</v>
      </c>
      <c r="AK16" s="164">
        <v>11730.385107937125</v>
      </c>
      <c r="AL16" s="164">
        <v>11773.355090545479</v>
      </c>
      <c r="AM16" s="164">
        <v>11723.370667501216</v>
      </c>
      <c r="AN16" s="164">
        <v>11666.107156031323</v>
      </c>
      <c r="AO16" s="164">
        <v>11585.862359175466</v>
      </c>
      <c r="AP16" s="164">
        <v>11498.16060782169</v>
      </c>
      <c r="AQ16" s="164">
        <v>11333.361876219718</v>
      </c>
      <c r="AR16" s="164">
        <v>11278.690471211208</v>
      </c>
      <c r="AS16" s="164">
        <v>11112.881698497344</v>
      </c>
      <c r="AT16" s="164">
        <v>11057.260930254697</v>
      </c>
      <c r="AU16" s="164">
        <v>10991.983632089974</v>
      </c>
      <c r="AV16" s="164">
        <v>10986.822155147867</v>
      </c>
      <c r="AW16" s="164">
        <v>10983.507342378152</v>
      </c>
      <c r="AX16" s="164">
        <v>10968.179200418075</v>
      </c>
      <c r="AY16" s="164">
        <v>10934.498316880725</v>
      </c>
      <c r="AZ16" s="164">
        <v>10904.326377567611</v>
      </c>
    </row>
    <row r="17" spans="1:52" x14ac:dyDescent="0.45">
      <c r="A17" s="165" t="s">
        <v>121</v>
      </c>
      <c r="B17" s="164">
        <v>1377.6045531790558</v>
      </c>
      <c r="C17" s="164">
        <v>1254.0296000000003</v>
      </c>
      <c r="D17" s="164">
        <v>1061.9984899999986</v>
      </c>
      <c r="E17" s="164">
        <v>1362.8204499999997</v>
      </c>
      <c r="F17" s="164">
        <v>1165.7081699999992</v>
      </c>
      <c r="G17" s="164">
        <v>1190.8002761354833</v>
      </c>
      <c r="H17" s="164">
        <v>996.048820000001</v>
      </c>
      <c r="I17" s="164">
        <v>851.01731999999947</v>
      </c>
      <c r="J17" s="164">
        <v>754.76348000000098</v>
      </c>
      <c r="K17" s="164">
        <v>727.22683000000029</v>
      </c>
      <c r="L17" s="164">
        <v>618.449419213125</v>
      </c>
      <c r="M17" s="164">
        <v>544.26845226841124</v>
      </c>
      <c r="N17" s="164">
        <v>738.02670137769826</v>
      </c>
      <c r="O17" s="164">
        <v>837.99570140442017</v>
      </c>
      <c r="P17" s="164">
        <v>736.01927182004806</v>
      </c>
      <c r="Q17" s="164">
        <v>634.70471228804911</v>
      </c>
      <c r="R17" s="164">
        <v>625.63751753384315</v>
      </c>
      <c r="S17" s="164">
        <v>633.9442627021499</v>
      </c>
      <c r="T17" s="164">
        <v>642.27766470788299</v>
      </c>
      <c r="U17" s="164">
        <v>647.56828142668769</v>
      </c>
      <c r="V17" s="164">
        <v>646.62880457831909</v>
      </c>
      <c r="W17" s="164">
        <v>650.45517360420752</v>
      </c>
      <c r="X17" s="164">
        <v>653.31454099399684</v>
      </c>
      <c r="Y17" s="164">
        <v>650.40688243337581</v>
      </c>
      <c r="Z17" s="164">
        <v>648.65997852594717</v>
      </c>
      <c r="AA17" s="164">
        <v>639.71483874598425</v>
      </c>
      <c r="AB17" s="164">
        <v>640.34479835454295</v>
      </c>
      <c r="AC17" s="164">
        <v>636.99022724145243</v>
      </c>
      <c r="AD17" s="164">
        <v>633.40358380617602</v>
      </c>
      <c r="AE17" s="164">
        <v>624.67753885662307</v>
      </c>
      <c r="AF17" s="164">
        <v>619.32917545216253</v>
      </c>
      <c r="AG17" s="164">
        <v>615.78298016282554</v>
      </c>
      <c r="AH17" s="164">
        <v>611.3043866952263</v>
      </c>
      <c r="AI17" s="164">
        <v>604.9549098826069</v>
      </c>
      <c r="AJ17" s="164">
        <v>608.45848024303928</v>
      </c>
      <c r="AK17" s="164">
        <v>610.50321354816072</v>
      </c>
      <c r="AL17" s="164">
        <v>613.19152959378323</v>
      </c>
      <c r="AM17" s="164">
        <v>612.92979559411901</v>
      </c>
      <c r="AN17" s="164">
        <v>613.12015196129403</v>
      </c>
      <c r="AO17" s="164">
        <v>608.95794071076011</v>
      </c>
      <c r="AP17" s="164">
        <v>609.85079176627721</v>
      </c>
      <c r="AQ17" s="164">
        <v>611.40601384889771</v>
      </c>
      <c r="AR17" s="164">
        <v>612.41632278082295</v>
      </c>
      <c r="AS17" s="164">
        <v>612.12366658866256</v>
      </c>
      <c r="AT17" s="164">
        <v>615.63007890318897</v>
      </c>
      <c r="AU17" s="164">
        <v>619.81392981511465</v>
      </c>
      <c r="AV17" s="164">
        <v>624.21401518452478</v>
      </c>
      <c r="AW17" s="164">
        <v>627.94577846816026</v>
      </c>
      <c r="AX17" s="164">
        <v>631.07429307562347</v>
      </c>
      <c r="AY17" s="164">
        <v>634.37952621752356</v>
      </c>
      <c r="AZ17" s="164">
        <v>637.57430601621479</v>
      </c>
    </row>
    <row r="18" spans="1:52" x14ac:dyDescent="0.45">
      <c r="A18" s="142" t="s">
        <v>122</v>
      </c>
      <c r="B18" s="164">
        <v>4353.2835308824051</v>
      </c>
      <c r="C18" s="164">
        <v>4349.8753899999992</v>
      </c>
      <c r="D18" s="164">
        <v>4152.5420200000008</v>
      </c>
      <c r="E18" s="164">
        <v>4544.174</v>
      </c>
      <c r="F18" s="164">
        <v>4774.7233800000004</v>
      </c>
      <c r="G18" s="164">
        <v>4608.0726759622758</v>
      </c>
      <c r="H18" s="164">
        <v>4215.4871700000003</v>
      </c>
      <c r="I18" s="164">
        <v>4166.4316500000004</v>
      </c>
      <c r="J18" s="164">
        <v>4128.5065100000002</v>
      </c>
      <c r="K18" s="164">
        <v>3861.4457000000002</v>
      </c>
      <c r="L18" s="164">
        <v>4394.3773683653544</v>
      </c>
      <c r="M18" s="164">
        <v>4247.3755495100886</v>
      </c>
      <c r="N18" s="164">
        <v>4481.3037114211556</v>
      </c>
      <c r="O18" s="164">
        <v>4441.2178452128765</v>
      </c>
      <c r="P18" s="164">
        <v>4046.9275406767797</v>
      </c>
      <c r="Q18" s="164">
        <v>3517.0403929623048</v>
      </c>
      <c r="R18" s="164">
        <v>3546.0330219200287</v>
      </c>
      <c r="S18" s="164">
        <v>3602.5416653707584</v>
      </c>
      <c r="T18" s="164">
        <v>3644.7898324398388</v>
      </c>
      <c r="U18" s="164">
        <v>3677.4102701487673</v>
      </c>
      <c r="V18" s="164">
        <v>3735.923598602863</v>
      </c>
      <c r="W18" s="164">
        <v>3788.3215047844319</v>
      </c>
      <c r="X18" s="164">
        <v>3831.3657147448594</v>
      </c>
      <c r="Y18" s="164">
        <v>3882.0824817045786</v>
      </c>
      <c r="Z18" s="164">
        <v>3947.9281958499059</v>
      </c>
      <c r="AA18" s="164">
        <v>4027.3665990345371</v>
      </c>
      <c r="AB18" s="164">
        <v>4059.0351315485641</v>
      </c>
      <c r="AC18" s="164">
        <v>4115.7499786877988</v>
      </c>
      <c r="AD18" s="164">
        <v>4178.6169587301156</v>
      </c>
      <c r="AE18" s="164">
        <v>4256.134849468739</v>
      </c>
      <c r="AF18" s="164">
        <v>4313.155623538094</v>
      </c>
      <c r="AG18" s="164">
        <v>4448.8300602713098</v>
      </c>
      <c r="AH18" s="164">
        <v>4517.465815621581</v>
      </c>
      <c r="AI18" s="164">
        <v>4670.0830726843624</v>
      </c>
      <c r="AJ18" s="164">
        <v>4789.4463457349739</v>
      </c>
      <c r="AK18" s="164">
        <v>4898.1314618553051</v>
      </c>
      <c r="AL18" s="164">
        <v>4937.3730347612245</v>
      </c>
      <c r="AM18" s="164">
        <v>4986.1657155035173</v>
      </c>
      <c r="AN18" s="164">
        <v>5040.7290471218612</v>
      </c>
      <c r="AO18" s="164">
        <v>5100.7757549631851</v>
      </c>
      <c r="AP18" s="164">
        <v>5152.740992901452</v>
      </c>
      <c r="AQ18" s="164">
        <v>5234.8146209108509</v>
      </c>
      <c r="AR18" s="164">
        <v>5291.1086479329706</v>
      </c>
      <c r="AS18" s="164">
        <v>5373.9986822946676</v>
      </c>
      <c r="AT18" s="164">
        <v>5442.4262509884793</v>
      </c>
      <c r="AU18" s="164">
        <v>5502.3079147523858</v>
      </c>
      <c r="AV18" s="164">
        <v>5555.4090688600472</v>
      </c>
      <c r="AW18" s="164">
        <v>5609.6886000309087</v>
      </c>
      <c r="AX18" s="164">
        <v>5661.5224270936551</v>
      </c>
      <c r="AY18" s="164">
        <v>5715.4761439917902</v>
      </c>
      <c r="AZ18" s="164">
        <v>5770.8318136168145</v>
      </c>
    </row>
    <row r="19" spans="1:52" x14ac:dyDescent="0.45">
      <c r="A19" s="142" t="s">
        <v>123</v>
      </c>
      <c r="B19" s="164">
        <v>1309.4509204415713</v>
      </c>
      <c r="C19" s="164">
        <v>1349.2539699999998</v>
      </c>
      <c r="D19" s="164">
        <v>1317.9916499999999</v>
      </c>
      <c r="E19" s="164">
        <v>1353.9356799999996</v>
      </c>
      <c r="F19" s="164">
        <v>1410.3847399999997</v>
      </c>
      <c r="G19" s="164">
        <v>1510.9996811720487</v>
      </c>
      <c r="H19" s="164">
        <v>1562.7535599999999</v>
      </c>
      <c r="I19" s="164">
        <v>1613.4914700000002</v>
      </c>
      <c r="J19" s="164">
        <v>1680.5199399999995</v>
      </c>
      <c r="K19" s="164">
        <v>1758.6116799999998</v>
      </c>
      <c r="L19" s="164">
        <v>1907.3784533503529</v>
      </c>
      <c r="M19" s="164">
        <v>1812.2620769890652</v>
      </c>
      <c r="N19" s="164">
        <v>1902.0043312386344</v>
      </c>
      <c r="O19" s="164">
        <v>2017.6358574910032</v>
      </c>
      <c r="P19" s="164">
        <v>2027.7675827912581</v>
      </c>
      <c r="Q19" s="164">
        <v>2132.6527192573826</v>
      </c>
      <c r="R19" s="164">
        <v>2166.2378448188724</v>
      </c>
      <c r="S19" s="164">
        <v>2216.3368067490442</v>
      </c>
      <c r="T19" s="164">
        <v>2255.387671259361</v>
      </c>
      <c r="U19" s="164">
        <v>2297.0665747649609</v>
      </c>
      <c r="V19" s="164">
        <v>2395.9033310827626</v>
      </c>
      <c r="W19" s="164">
        <v>2480.4620732011472</v>
      </c>
      <c r="X19" s="164">
        <v>2540.8602694118899</v>
      </c>
      <c r="Y19" s="164">
        <v>2617.5781766510063</v>
      </c>
      <c r="Z19" s="164">
        <v>2740.6667910372889</v>
      </c>
      <c r="AA19" s="164">
        <v>2911.8835767874943</v>
      </c>
      <c r="AB19" s="164">
        <v>2981.2064166474488</v>
      </c>
      <c r="AC19" s="164">
        <v>3099.3091864406592</v>
      </c>
      <c r="AD19" s="164">
        <v>3243.6994066810266</v>
      </c>
      <c r="AE19" s="164">
        <v>3386.8523477856024</v>
      </c>
      <c r="AF19" s="164">
        <v>3580.1660559606789</v>
      </c>
      <c r="AG19" s="164">
        <v>3881.0474387106296</v>
      </c>
      <c r="AH19" s="164">
        <v>4056.7378438827782</v>
      </c>
      <c r="AI19" s="164">
        <v>4327.4209369156742</v>
      </c>
      <c r="AJ19" s="164">
        <v>4570.2329506378392</v>
      </c>
      <c r="AK19" s="164">
        <v>4802.242085548799</v>
      </c>
      <c r="AL19" s="164">
        <v>4896.9029729786898</v>
      </c>
      <c r="AM19" s="164">
        <v>5031.0489040658031</v>
      </c>
      <c r="AN19" s="164">
        <v>5179.2212640668822</v>
      </c>
      <c r="AO19" s="164">
        <v>5326.5430113052662</v>
      </c>
      <c r="AP19" s="164">
        <v>5487.6698912239626</v>
      </c>
      <c r="AQ19" s="164">
        <v>5680.6821935267835</v>
      </c>
      <c r="AR19" s="164">
        <v>5832.2261354518159</v>
      </c>
      <c r="AS19" s="164">
        <v>6008.0821397261143</v>
      </c>
      <c r="AT19" s="164">
        <v>6158.7938286348171</v>
      </c>
      <c r="AU19" s="164">
        <v>6297.5795110389163</v>
      </c>
      <c r="AV19" s="164">
        <v>6427.4594212417096</v>
      </c>
      <c r="AW19" s="164">
        <v>6569.6563410030931</v>
      </c>
      <c r="AX19" s="164">
        <v>6709.6140121488525</v>
      </c>
      <c r="AY19" s="164">
        <v>6851.3806042896067</v>
      </c>
      <c r="AZ19" s="164">
        <v>6995.3691787993648</v>
      </c>
    </row>
    <row r="20" spans="1:52" x14ac:dyDescent="0.45">
      <c r="A20" s="165" t="s">
        <v>33</v>
      </c>
      <c r="B20" s="164">
        <v>1212.1927404618195</v>
      </c>
      <c r="C20" s="164">
        <v>1244.7738099999999</v>
      </c>
      <c r="D20" s="164">
        <v>1214.0249100000001</v>
      </c>
      <c r="E20" s="164">
        <v>1246.9697299999996</v>
      </c>
      <c r="F20" s="164">
        <v>1282.7736199999997</v>
      </c>
      <c r="G20" s="164">
        <v>1381.9267180924974</v>
      </c>
      <c r="H20" s="164">
        <v>1412.5473</v>
      </c>
      <c r="I20" s="164">
        <v>1453.53423</v>
      </c>
      <c r="J20" s="164">
        <v>1493.6019499999995</v>
      </c>
      <c r="K20" s="164">
        <v>1524.9917099999998</v>
      </c>
      <c r="L20" s="164">
        <v>1664.2085060127972</v>
      </c>
      <c r="M20" s="164">
        <v>1523.7401671025402</v>
      </c>
      <c r="N20" s="164">
        <v>1558.221967060209</v>
      </c>
      <c r="O20" s="164">
        <v>1604.5036505290361</v>
      </c>
      <c r="P20" s="164">
        <v>1573.9572132645471</v>
      </c>
      <c r="Q20" s="164">
        <v>1578.4455016083045</v>
      </c>
      <c r="R20" s="164">
        <v>1608.7348609508506</v>
      </c>
      <c r="S20" s="164">
        <v>1641.1626047407997</v>
      </c>
      <c r="T20" s="164">
        <v>1663.2360304994909</v>
      </c>
      <c r="U20" s="164">
        <v>1688.3861028428103</v>
      </c>
      <c r="V20" s="164">
        <v>1757.9023242484827</v>
      </c>
      <c r="W20" s="164">
        <v>1815.0397339205267</v>
      </c>
      <c r="X20" s="164">
        <v>1852.7564117258364</v>
      </c>
      <c r="Y20" s="164">
        <v>1901.6461087616774</v>
      </c>
      <c r="Z20" s="164">
        <v>1989.0223436251636</v>
      </c>
      <c r="AA20" s="164">
        <v>2114.3896167525963</v>
      </c>
      <c r="AB20" s="164">
        <v>2158.9599127180486</v>
      </c>
      <c r="AC20" s="164">
        <v>2238.399517898165</v>
      </c>
      <c r="AD20" s="164">
        <v>2338.648675739486</v>
      </c>
      <c r="AE20" s="164">
        <v>2434.9859252178576</v>
      </c>
      <c r="AF20" s="164">
        <v>2578.9321902262241</v>
      </c>
      <c r="AG20" s="164">
        <v>2801.8183070851901</v>
      </c>
      <c r="AH20" s="164">
        <v>2933.7339883634049</v>
      </c>
      <c r="AI20" s="164">
        <v>3121.61170053756</v>
      </c>
      <c r="AJ20" s="164">
        <v>3291.132338496574</v>
      </c>
      <c r="AK20" s="164">
        <v>3450.5847755198979</v>
      </c>
      <c r="AL20" s="164">
        <v>3514.811839664163</v>
      </c>
      <c r="AM20" s="164">
        <v>3608.0067870296675</v>
      </c>
      <c r="AN20" s="164">
        <v>3710.5540267972624</v>
      </c>
      <c r="AO20" s="164">
        <v>3807.7145783821029</v>
      </c>
      <c r="AP20" s="164">
        <v>3922.1284848765554</v>
      </c>
      <c r="AQ20" s="164">
        <v>4056.6039204973445</v>
      </c>
      <c r="AR20" s="164">
        <v>4159.0802695457878</v>
      </c>
      <c r="AS20" s="164">
        <v>4272.3766125644224</v>
      </c>
      <c r="AT20" s="164">
        <v>4364.7125750074083</v>
      </c>
      <c r="AU20" s="164">
        <v>4446.5884743080805</v>
      </c>
      <c r="AV20" s="164">
        <v>4523.5328721702263</v>
      </c>
      <c r="AW20" s="164">
        <v>4609.5450918202669</v>
      </c>
      <c r="AX20" s="164">
        <v>4691.7424414427078</v>
      </c>
      <c r="AY20" s="164">
        <v>4773.1141366891825</v>
      </c>
      <c r="AZ20" s="164">
        <v>4853.9620501572499</v>
      </c>
    </row>
    <row r="21" spans="1:52" x14ac:dyDescent="0.45">
      <c r="A21" s="165" t="s">
        <v>124</v>
      </c>
      <c r="B21" s="164">
        <v>3.9648374548091412</v>
      </c>
      <c r="C21" s="164">
        <v>4.4968700000000004</v>
      </c>
      <c r="D21" s="164">
        <v>4.1724700000000006</v>
      </c>
      <c r="E21" s="164">
        <v>7.5037000000000003</v>
      </c>
      <c r="F21" s="164">
        <v>11.665450000000002</v>
      </c>
      <c r="G21" s="164">
        <v>10.772180752155991</v>
      </c>
      <c r="H21" s="164">
        <v>21.267709999999994</v>
      </c>
      <c r="I21" s="164">
        <v>25.527379999999997</v>
      </c>
      <c r="J21" s="164">
        <v>47.100700000000003</v>
      </c>
      <c r="K21" s="164">
        <v>74.121089999999995</v>
      </c>
      <c r="L21" s="164">
        <v>102.32229118824655</v>
      </c>
      <c r="M21" s="164">
        <v>149.13290482456455</v>
      </c>
      <c r="N21" s="164">
        <v>204.1072162151562</v>
      </c>
      <c r="O21" s="164">
        <v>262.5635569521956</v>
      </c>
      <c r="P21" s="164">
        <v>270.70848982030964</v>
      </c>
      <c r="Q21" s="164">
        <v>349.98305070687019</v>
      </c>
      <c r="R21" s="164">
        <v>347.35501684346644</v>
      </c>
      <c r="S21" s="164">
        <v>355.54114624425097</v>
      </c>
      <c r="T21" s="164">
        <v>363.14010479419017</v>
      </c>
      <c r="U21" s="164">
        <v>370.220892952849</v>
      </c>
      <c r="V21" s="164">
        <v>382.11985493601691</v>
      </c>
      <c r="W21" s="164">
        <v>393.04112722330257</v>
      </c>
      <c r="X21" s="164">
        <v>402.59580990786401</v>
      </c>
      <c r="Y21" s="164">
        <v>412.834850368155</v>
      </c>
      <c r="Z21" s="164">
        <v>424.65485563524589</v>
      </c>
      <c r="AA21" s="164">
        <v>439.34792790995175</v>
      </c>
      <c r="AB21" s="164">
        <v>451.00573945254513</v>
      </c>
      <c r="AC21" s="164">
        <v>465.44107319832062</v>
      </c>
      <c r="AD21" s="164">
        <v>482.36989781493753</v>
      </c>
      <c r="AE21" s="164">
        <v>501.77218622878809</v>
      </c>
      <c r="AF21" s="164">
        <v>521.66226440327011</v>
      </c>
      <c r="AG21" s="164">
        <v>549.53369541747679</v>
      </c>
      <c r="AH21" s="164">
        <v>569.85328367549107</v>
      </c>
      <c r="AI21" s="164">
        <v>598.36233168585056</v>
      </c>
      <c r="AJ21" s="164">
        <v>622.63620752476129</v>
      </c>
      <c r="AK21" s="164">
        <v>646.6177978356169</v>
      </c>
      <c r="AL21" s="164">
        <v>664.3980094415657</v>
      </c>
      <c r="AM21" s="164">
        <v>683.79784048701811</v>
      </c>
      <c r="AN21" s="164">
        <v>706.19058260959946</v>
      </c>
      <c r="AO21" s="164">
        <v>729.73434406618026</v>
      </c>
      <c r="AP21" s="164">
        <v>755.11180891207084</v>
      </c>
      <c r="AQ21" s="164">
        <v>785.94505635349083</v>
      </c>
      <c r="AR21" s="164">
        <v>813.4054827965308</v>
      </c>
      <c r="AS21" s="164">
        <v>844.51595396799553</v>
      </c>
      <c r="AT21" s="164">
        <v>874.87829054697386</v>
      </c>
      <c r="AU21" s="164">
        <v>904.44291355330006</v>
      </c>
      <c r="AV21" s="164">
        <v>936.23488326254949</v>
      </c>
      <c r="AW21" s="164">
        <v>970.59058629042784</v>
      </c>
      <c r="AX21" s="164">
        <v>1006.651214349727</v>
      </c>
      <c r="AY21" s="164">
        <v>1045.1325778040302</v>
      </c>
      <c r="AZ21" s="164">
        <v>1085.6786789968121</v>
      </c>
    </row>
    <row r="22" spans="1:52" x14ac:dyDescent="0.45">
      <c r="A22" s="165" t="s">
        <v>125</v>
      </c>
      <c r="B22" s="164">
        <v>1.4569599694277304</v>
      </c>
      <c r="C22" s="164">
        <v>1.6001399999999997</v>
      </c>
      <c r="D22" s="164">
        <v>1.7000900000000028</v>
      </c>
      <c r="E22" s="164">
        <v>1.7001600000000003</v>
      </c>
      <c r="F22" s="164">
        <v>3.1997600000000022</v>
      </c>
      <c r="G22" s="164">
        <v>4.1559182990012493</v>
      </c>
      <c r="H22" s="164">
        <v>13.416769999999998</v>
      </c>
      <c r="I22" s="164">
        <v>19.393889999999995</v>
      </c>
      <c r="J22" s="164">
        <v>21.595020000000009</v>
      </c>
      <c r="K22" s="164">
        <v>38.551780000000001</v>
      </c>
      <c r="L22" s="164">
        <v>44.664207563203327</v>
      </c>
      <c r="M22" s="164">
        <v>37.021637746520781</v>
      </c>
      <c r="N22" s="164">
        <v>42.475235783325857</v>
      </c>
      <c r="O22" s="164">
        <v>41.892039005035599</v>
      </c>
      <c r="P22" s="164">
        <v>38.862932105622853</v>
      </c>
      <c r="Q22" s="164">
        <v>40.756565055767325</v>
      </c>
      <c r="R22" s="164">
        <v>47.688841473427111</v>
      </c>
      <c r="S22" s="164">
        <v>54.961351817757311</v>
      </c>
      <c r="T22" s="164">
        <v>62.16190326527213</v>
      </c>
      <c r="U22" s="164">
        <v>69.429574446522324</v>
      </c>
      <c r="V22" s="164">
        <v>76.295965501139023</v>
      </c>
      <c r="W22" s="164">
        <v>83.65140306404254</v>
      </c>
      <c r="X22" s="164">
        <v>91.421708981930749</v>
      </c>
      <c r="Y22" s="164">
        <v>98.877616076162255</v>
      </c>
      <c r="Z22" s="164">
        <v>105.62037520325308</v>
      </c>
      <c r="AA22" s="164">
        <v>111.99581869456335</v>
      </c>
      <c r="AB22" s="164">
        <v>119.81682539847338</v>
      </c>
      <c r="AC22" s="164">
        <v>126.99350765144234</v>
      </c>
      <c r="AD22" s="164">
        <v>134.00137195411949</v>
      </c>
      <c r="AE22" s="164">
        <v>140.77346139650814</v>
      </c>
      <c r="AF22" s="164">
        <v>147.24911125519523</v>
      </c>
      <c r="AG22" s="164">
        <v>149.6795979808214</v>
      </c>
      <c r="AH22" s="164">
        <v>154.22089089096812</v>
      </c>
      <c r="AI22" s="164">
        <v>155.2949142629879</v>
      </c>
      <c r="AJ22" s="164">
        <v>157.95193177367199</v>
      </c>
      <c r="AK22" s="164">
        <v>159.80703622036518</v>
      </c>
      <c r="AL22" s="164">
        <v>166.08426514778733</v>
      </c>
      <c r="AM22" s="164">
        <v>171.2055801816019</v>
      </c>
      <c r="AN22" s="164">
        <v>176.3715143396023</v>
      </c>
      <c r="AO22" s="164">
        <v>180.98454889922721</v>
      </c>
      <c r="AP22" s="164">
        <v>185.529333504231</v>
      </c>
      <c r="AQ22" s="164">
        <v>189.28984745881672</v>
      </c>
      <c r="AR22" s="164">
        <v>194.06115430652079</v>
      </c>
      <c r="AS22" s="164">
        <v>197.09953259451348</v>
      </c>
      <c r="AT22" s="164">
        <v>202.17747635137846</v>
      </c>
      <c r="AU22" s="164">
        <v>207.00302573291344</v>
      </c>
      <c r="AV22" s="164">
        <v>212.90241570874022</v>
      </c>
      <c r="AW22" s="164">
        <v>218.90830449522477</v>
      </c>
      <c r="AX22" s="164">
        <v>224.65682126097892</v>
      </c>
      <c r="AY22" s="164">
        <v>230.16855327186803</v>
      </c>
      <c r="AZ22" s="164">
        <v>235.69918923688493</v>
      </c>
    </row>
    <row r="23" spans="1:52" x14ac:dyDescent="0.45">
      <c r="A23" s="165" t="s">
        <v>34</v>
      </c>
      <c r="B23" s="164">
        <v>1.0509225383084622</v>
      </c>
      <c r="C23" s="164">
        <v>1.1004499999999997</v>
      </c>
      <c r="D23" s="164">
        <v>1.1002699999999996</v>
      </c>
      <c r="E23" s="164">
        <v>1.3971699999999996</v>
      </c>
      <c r="F23" s="164">
        <v>1.4007399999999999</v>
      </c>
      <c r="G23" s="164">
        <v>2.364570883733828</v>
      </c>
      <c r="H23" s="164">
        <v>2.7984799999999996</v>
      </c>
      <c r="I23" s="164">
        <v>2.999509999999999</v>
      </c>
      <c r="J23" s="164">
        <v>3.5993699999999995</v>
      </c>
      <c r="K23" s="164">
        <v>4.6006299999999998</v>
      </c>
      <c r="L23" s="164">
        <v>5.636878118448843</v>
      </c>
      <c r="M23" s="164">
        <v>5.8996162294278367</v>
      </c>
      <c r="N23" s="164">
        <v>6.3534116577510718</v>
      </c>
      <c r="O23" s="164">
        <v>7.3087452393512278</v>
      </c>
      <c r="P23" s="164">
        <v>7.4281569960035014</v>
      </c>
      <c r="Q23" s="164">
        <v>7.7147342844323132</v>
      </c>
      <c r="R23" s="164">
        <v>7.5463658176464365</v>
      </c>
      <c r="S23" s="164">
        <v>7.6121516682164891</v>
      </c>
      <c r="T23" s="164">
        <v>7.6812067126912087</v>
      </c>
      <c r="U23" s="164">
        <v>7.7906748012420675</v>
      </c>
      <c r="V23" s="164">
        <v>9.5750794773191963</v>
      </c>
      <c r="W23" s="164">
        <v>11.133742170429686</v>
      </c>
      <c r="X23" s="164">
        <v>11.657843569864124</v>
      </c>
      <c r="Y23" s="164">
        <v>14.735589038521049</v>
      </c>
      <c r="Z23" s="164">
        <v>19.741088405987632</v>
      </c>
      <c r="AA23" s="164">
        <v>25.859152860675866</v>
      </c>
      <c r="AB23" s="164">
        <v>26.69165710476112</v>
      </c>
      <c r="AC23" s="164">
        <v>30.324348818957397</v>
      </c>
      <c r="AD23" s="164">
        <v>34.290055225132818</v>
      </c>
      <c r="AE23" s="164">
        <v>39.46610633858451</v>
      </c>
      <c r="AF23" s="164">
        <v>44.09584705022813</v>
      </c>
      <c r="AG23" s="164">
        <v>53.719041687094595</v>
      </c>
      <c r="AH23" s="164">
        <v>59.970744546952034</v>
      </c>
      <c r="AI23" s="164">
        <v>77.393594959996491</v>
      </c>
      <c r="AJ23" s="164">
        <v>89.677290923431258</v>
      </c>
      <c r="AK23" s="164">
        <v>102.13382539266962</v>
      </c>
      <c r="AL23" s="164">
        <v>103.31783734435307</v>
      </c>
      <c r="AM23" s="164">
        <v>106.64207857968597</v>
      </c>
      <c r="AN23" s="164">
        <v>110.18852363607127</v>
      </c>
      <c r="AO23" s="164">
        <v>115.08823584469185</v>
      </c>
      <c r="AP23" s="164">
        <v>119.10822454547447</v>
      </c>
      <c r="AQ23" s="164">
        <v>124.45050249228176</v>
      </c>
      <c r="AR23" s="164">
        <v>130.5471491592175</v>
      </c>
      <c r="AS23" s="164">
        <v>140.33841526605261</v>
      </c>
      <c r="AT23" s="164">
        <v>145.92119364423695</v>
      </c>
      <c r="AU23" s="164">
        <v>151.75946966672197</v>
      </c>
      <c r="AV23" s="164">
        <v>155.70883650807122</v>
      </c>
      <c r="AW23" s="164">
        <v>159.89321629167611</v>
      </c>
      <c r="AX23" s="164">
        <v>164.22575119935132</v>
      </c>
      <c r="AY23" s="164">
        <v>168.72417241873552</v>
      </c>
      <c r="AZ23" s="164">
        <v>173.48757624647376</v>
      </c>
    </row>
    <row r="24" spans="1:52" x14ac:dyDescent="0.45">
      <c r="A24" s="165" t="s">
        <v>126</v>
      </c>
      <c r="B24" s="164">
        <v>90.785460017206361</v>
      </c>
      <c r="C24" s="164">
        <v>97.282699999999963</v>
      </c>
      <c r="D24" s="164">
        <v>96.99391</v>
      </c>
      <c r="E24" s="164">
        <v>96.364919999999969</v>
      </c>
      <c r="F24" s="164">
        <v>111.34517</v>
      </c>
      <c r="G24" s="164">
        <v>111.78029314466009</v>
      </c>
      <c r="H24" s="164">
        <v>112.72329999999998</v>
      </c>
      <c r="I24" s="164">
        <v>112.03645999999998</v>
      </c>
      <c r="J24" s="164">
        <v>114.62290000000002</v>
      </c>
      <c r="K24" s="164">
        <v>116.34647</v>
      </c>
      <c r="L24" s="164">
        <v>90.54657046765719</v>
      </c>
      <c r="M24" s="164">
        <v>96.467751086011816</v>
      </c>
      <c r="N24" s="164">
        <v>90.846500522192102</v>
      </c>
      <c r="O24" s="164">
        <v>101.36786576538475</v>
      </c>
      <c r="P24" s="164">
        <v>136.81079060477492</v>
      </c>
      <c r="Q24" s="164">
        <v>155.752867602008</v>
      </c>
      <c r="R24" s="164">
        <v>154.91275973348181</v>
      </c>
      <c r="S24" s="164">
        <v>157.05955227801945</v>
      </c>
      <c r="T24" s="164">
        <v>159.16842598771635</v>
      </c>
      <c r="U24" s="164">
        <v>161.23932972153784</v>
      </c>
      <c r="V24" s="164">
        <v>170.01010691980451</v>
      </c>
      <c r="W24" s="164">
        <v>177.59606682284584</v>
      </c>
      <c r="X24" s="164">
        <v>182.4284952263942</v>
      </c>
      <c r="Y24" s="164">
        <v>189.48401240649031</v>
      </c>
      <c r="Z24" s="164">
        <v>201.62812816763878</v>
      </c>
      <c r="AA24" s="164">
        <v>220.29106056970684</v>
      </c>
      <c r="AB24" s="164">
        <v>224.73228197362104</v>
      </c>
      <c r="AC24" s="164">
        <v>238.15073887377378</v>
      </c>
      <c r="AD24" s="164">
        <v>254.38940594735078</v>
      </c>
      <c r="AE24" s="164">
        <v>269.85466860386379</v>
      </c>
      <c r="AF24" s="164">
        <v>288.22664302576158</v>
      </c>
      <c r="AG24" s="164">
        <v>326.29679654004724</v>
      </c>
      <c r="AH24" s="164">
        <v>338.95893640596182</v>
      </c>
      <c r="AI24" s="164">
        <v>374.75839546927921</v>
      </c>
      <c r="AJ24" s="164">
        <v>408.83518191940033</v>
      </c>
      <c r="AK24" s="164">
        <v>443.09865058024951</v>
      </c>
      <c r="AL24" s="164">
        <v>448.29102138082129</v>
      </c>
      <c r="AM24" s="164">
        <v>461.39661778782892</v>
      </c>
      <c r="AN24" s="164">
        <v>475.91661668434716</v>
      </c>
      <c r="AO24" s="164">
        <v>493.0213041130649</v>
      </c>
      <c r="AP24" s="164">
        <v>505.79203938563137</v>
      </c>
      <c r="AQ24" s="164">
        <v>524.39286672485014</v>
      </c>
      <c r="AR24" s="164">
        <v>535.1320796437592</v>
      </c>
      <c r="AS24" s="164">
        <v>553.75162533313039</v>
      </c>
      <c r="AT24" s="164">
        <v>571.10429308481923</v>
      </c>
      <c r="AU24" s="164">
        <v>587.78562777789989</v>
      </c>
      <c r="AV24" s="164">
        <v>599.08041359212268</v>
      </c>
      <c r="AW24" s="164">
        <v>610.71914210549642</v>
      </c>
      <c r="AX24" s="164">
        <v>622.33778389608779</v>
      </c>
      <c r="AY24" s="164">
        <v>634.2411641057904</v>
      </c>
      <c r="AZ24" s="164">
        <v>646.54168416194489</v>
      </c>
    </row>
    <row r="25" spans="1:52" x14ac:dyDescent="0.45">
      <c r="A25" s="142" t="s">
        <v>35</v>
      </c>
      <c r="B25" s="164">
        <v>1130.5546308812393</v>
      </c>
      <c r="C25" s="164">
        <v>1234.2135606412203</v>
      </c>
      <c r="D25" s="164">
        <v>1208.0092078079979</v>
      </c>
      <c r="E25" s="164">
        <v>1160.3068915690587</v>
      </c>
      <c r="F25" s="164">
        <v>1106.8314252135763</v>
      </c>
      <c r="G25" s="164">
        <v>1129.735387370868</v>
      </c>
      <c r="H25" s="164">
        <v>1068.3600792414611</v>
      </c>
      <c r="I25" s="164">
        <v>1031.2912402667741</v>
      </c>
      <c r="J25" s="164">
        <v>998.81366323614395</v>
      </c>
      <c r="K25" s="164">
        <v>857.24056200116763</v>
      </c>
      <c r="L25" s="164">
        <v>942.25623493915373</v>
      </c>
      <c r="M25" s="164">
        <v>831.4954846811786</v>
      </c>
      <c r="N25" s="164">
        <v>659.09055899557723</v>
      </c>
      <c r="O25" s="164">
        <v>653.53046101539212</v>
      </c>
      <c r="P25" s="164">
        <v>318.79254476393498</v>
      </c>
      <c r="Q25" s="164">
        <v>291.46409183619386</v>
      </c>
      <c r="R25" s="164">
        <v>291.35625853509902</v>
      </c>
      <c r="S25" s="164">
        <v>296.42165219201627</v>
      </c>
      <c r="T25" s="164">
        <v>299.75602415874215</v>
      </c>
      <c r="U25" s="164">
        <v>303.54984648981127</v>
      </c>
      <c r="V25" s="164">
        <v>311.14193972725872</v>
      </c>
      <c r="W25" s="164">
        <v>319.2528891792835</v>
      </c>
      <c r="X25" s="164">
        <v>326.19765733116475</v>
      </c>
      <c r="Y25" s="164">
        <v>332.45136882538145</v>
      </c>
      <c r="Z25" s="164">
        <v>344.81160435545519</v>
      </c>
      <c r="AA25" s="164">
        <v>361.84680579841529</v>
      </c>
      <c r="AB25" s="164">
        <v>368.78430684529343</v>
      </c>
      <c r="AC25" s="164">
        <v>382.68401241764866</v>
      </c>
      <c r="AD25" s="164">
        <v>396.99848492782337</v>
      </c>
      <c r="AE25" s="164">
        <v>411.5366178358766</v>
      </c>
      <c r="AF25" s="164">
        <v>432.41019093314929</v>
      </c>
      <c r="AG25" s="164">
        <v>468.68846066209051</v>
      </c>
      <c r="AH25" s="164">
        <v>486.43780347019413</v>
      </c>
      <c r="AI25" s="164">
        <v>509.05674984695173</v>
      </c>
      <c r="AJ25" s="164">
        <v>530.55275635697012</v>
      </c>
      <c r="AK25" s="164">
        <v>551.45252358766299</v>
      </c>
      <c r="AL25" s="164">
        <v>560.28725147370847</v>
      </c>
      <c r="AM25" s="164">
        <v>572.87351492207813</v>
      </c>
      <c r="AN25" s="164">
        <v>585.5770795361617</v>
      </c>
      <c r="AO25" s="164">
        <v>596.55689951326849</v>
      </c>
      <c r="AP25" s="164">
        <v>610.42314623761888</v>
      </c>
      <c r="AQ25" s="164">
        <v>626.4800842880951</v>
      </c>
      <c r="AR25" s="164">
        <v>640.4533280097022</v>
      </c>
      <c r="AS25" s="164">
        <v>653.16681301065046</v>
      </c>
      <c r="AT25" s="164">
        <v>667.90673715289938</v>
      </c>
      <c r="AU25" s="164">
        <v>676.155836988636</v>
      </c>
      <c r="AV25" s="164">
        <v>688.74137258836265</v>
      </c>
      <c r="AW25" s="164">
        <v>703.18369955347623</v>
      </c>
      <c r="AX25" s="164">
        <v>716.37076308279677</v>
      </c>
      <c r="AY25" s="164">
        <v>729.77088383671332</v>
      </c>
      <c r="AZ25" s="164">
        <v>742.4917240543798</v>
      </c>
    </row>
    <row r="26" spans="1:52" x14ac:dyDescent="0.45">
      <c r="A26" s="144" t="s">
        <v>36</v>
      </c>
      <c r="B26" s="147">
        <v>4107.2372212171676</v>
      </c>
      <c r="C26" s="147">
        <v>4133.5383700000002</v>
      </c>
      <c r="D26" s="147">
        <v>4101.1879600000002</v>
      </c>
      <c r="E26" s="147">
        <v>3933.4349999999999</v>
      </c>
      <c r="F26" s="147">
        <v>4320.2850399999998</v>
      </c>
      <c r="G26" s="147">
        <v>4454.1899686565876</v>
      </c>
      <c r="H26" s="147">
        <v>4638.9310299999997</v>
      </c>
      <c r="I26" s="147">
        <v>4697.8314999999993</v>
      </c>
      <c r="J26" s="147">
        <v>4707.0215599999992</v>
      </c>
      <c r="K26" s="147">
        <v>4700.4574600000005</v>
      </c>
      <c r="L26" s="147">
        <v>4605.9724537547545</v>
      </c>
      <c r="M26" s="147">
        <v>4595.2907633778559</v>
      </c>
      <c r="N26" s="147">
        <v>4621.006634689812</v>
      </c>
      <c r="O26" s="147">
        <v>4844.1792003768887</v>
      </c>
      <c r="P26" s="147">
        <v>4791.8139055087013</v>
      </c>
      <c r="Q26" s="147">
        <v>4927.4556753486022</v>
      </c>
      <c r="R26" s="147">
        <v>4859.2277531609243</v>
      </c>
      <c r="S26" s="147">
        <v>4917.4188924775881</v>
      </c>
      <c r="T26" s="147">
        <v>4967.5096146720352</v>
      </c>
      <c r="U26" s="147">
        <v>5008.648836193941</v>
      </c>
      <c r="V26" s="147">
        <v>5041.9685729429557</v>
      </c>
      <c r="W26" s="147">
        <v>5088.2797610873049</v>
      </c>
      <c r="X26" s="147">
        <v>5135.4605665346571</v>
      </c>
      <c r="Y26" s="147">
        <v>5169.3708173213427</v>
      </c>
      <c r="Z26" s="147">
        <v>5189.4088850878779</v>
      </c>
      <c r="AA26" s="147">
        <v>5212.7001879533882</v>
      </c>
      <c r="AB26" s="147">
        <v>5252.3115882365937</v>
      </c>
      <c r="AC26" s="147">
        <v>5288.5846488421057</v>
      </c>
      <c r="AD26" s="147">
        <v>5310.9874662961493</v>
      </c>
      <c r="AE26" s="147">
        <v>5343.5313448381994</v>
      </c>
      <c r="AF26" s="147">
        <v>5373.3108095939133</v>
      </c>
      <c r="AG26" s="147">
        <v>5400.6918713809428</v>
      </c>
      <c r="AH26" s="147">
        <v>5435.80451557172</v>
      </c>
      <c r="AI26" s="147">
        <v>5467.9666250878936</v>
      </c>
      <c r="AJ26" s="147">
        <v>5520.6017969433551</v>
      </c>
      <c r="AK26" s="147">
        <v>5549.5317425813</v>
      </c>
      <c r="AL26" s="147">
        <v>5593.2391699135997</v>
      </c>
      <c r="AM26" s="147">
        <v>5630.6492857821295</v>
      </c>
      <c r="AN26" s="147">
        <v>5670.6193679268899</v>
      </c>
      <c r="AO26" s="147">
        <v>5705.0364571794853</v>
      </c>
      <c r="AP26" s="147">
        <v>5735.414757159805</v>
      </c>
      <c r="AQ26" s="147">
        <v>5764.4569962776313</v>
      </c>
      <c r="AR26" s="147">
        <v>5805.3294306430726</v>
      </c>
      <c r="AS26" s="147">
        <v>5830.9376335161132</v>
      </c>
      <c r="AT26" s="147">
        <v>5877.9976291458024</v>
      </c>
      <c r="AU26" s="147">
        <v>5912.5124446741947</v>
      </c>
      <c r="AV26" s="147">
        <v>5961.0679345865155</v>
      </c>
      <c r="AW26" s="147">
        <v>6006.6377217277568</v>
      </c>
      <c r="AX26" s="147">
        <v>6052.6020190280251</v>
      </c>
      <c r="AY26" s="147">
        <v>6099.0554391016021</v>
      </c>
      <c r="AZ26" s="147">
        <v>6146.7001767427346</v>
      </c>
    </row>
    <row r="28" spans="1:52" x14ac:dyDescent="0.45">
      <c r="A28" s="138" t="s">
        <v>39</v>
      </c>
      <c r="B28" s="166">
        <v>73993.586459572689</v>
      </c>
      <c r="C28" s="166">
        <v>73602.327568166394</v>
      </c>
      <c r="D28" s="166">
        <v>71705.004072212556</v>
      </c>
      <c r="E28" s="166">
        <v>73090.116596947933</v>
      </c>
      <c r="F28" s="166">
        <v>73640.790770173771</v>
      </c>
      <c r="G28" s="166">
        <v>73803.664780676772</v>
      </c>
      <c r="H28" s="166">
        <v>67895.038487553524</v>
      </c>
      <c r="I28" s="166">
        <v>64856.884417528679</v>
      </c>
      <c r="J28" s="166">
        <v>64078.17725826367</v>
      </c>
      <c r="K28" s="166">
        <v>61904.697808617413</v>
      </c>
      <c r="L28" s="166">
        <v>63049.275736556621</v>
      </c>
      <c r="M28" s="166">
        <v>60810.452549178663</v>
      </c>
      <c r="N28" s="166">
        <v>60603.228829958622</v>
      </c>
      <c r="O28" s="166">
        <v>60700.882489090145</v>
      </c>
      <c r="P28" s="166">
        <v>58192.572325098605</v>
      </c>
      <c r="Q28" s="166">
        <v>57268.149756579718</v>
      </c>
      <c r="R28" s="166">
        <v>57117.762038620109</v>
      </c>
      <c r="S28" s="166">
        <v>57940.662767869951</v>
      </c>
      <c r="T28" s="166">
        <v>58493.317474377669</v>
      </c>
      <c r="U28" s="166">
        <v>59064.611905624261</v>
      </c>
      <c r="V28" s="166">
        <v>59257.745593826898</v>
      </c>
      <c r="W28" s="166">
        <v>59597.941755599422</v>
      </c>
      <c r="X28" s="166">
        <v>60050.10415599055</v>
      </c>
      <c r="Y28" s="166">
        <v>60370.313705486122</v>
      </c>
      <c r="Z28" s="166">
        <v>60218.187956232323</v>
      </c>
      <c r="AA28" s="166">
        <v>59974.313129002512</v>
      </c>
      <c r="AB28" s="166">
        <v>60273.033084686685</v>
      </c>
      <c r="AC28" s="166">
        <v>60380.871683958037</v>
      </c>
      <c r="AD28" s="166">
        <v>60290.637251364911</v>
      </c>
      <c r="AE28" s="166">
        <v>60249.507540710787</v>
      </c>
      <c r="AF28" s="166">
        <v>59895.169738105506</v>
      </c>
      <c r="AG28" s="166">
        <v>58918.611965421325</v>
      </c>
      <c r="AH28" s="166">
        <v>58693.911330293056</v>
      </c>
      <c r="AI28" s="166">
        <v>57897.25637147238</v>
      </c>
      <c r="AJ28" s="166">
        <v>57175.310652022483</v>
      </c>
      <c r="AK28" s="166">
        <v>56423.556888100495</v>
      </c>
      <c r="AL28" s="166">
        <v>56659.973891952868</v>
      </c>
      <c r="AM28" s="166">
        <v>56596.343203867669</v>
      </c>
      <c r="AN28" s="166">
        <v>56482.735773241991</v>
      </c>
      <c r="AO28" s="166">
        <v>56329.248843371148</v>
      </c>
      <c r="AP28" s="166">
        <v>56059.944188073452</v>
      </c>
      <c r="AQ28" s="166">
        <v>55602.239807777471</v>
      </c>
      <c r="AR28" s="166">
        <v>55476.922113045861</v>
      </c>
      <c r="AS28" s="166">
        <v>55072.965913808293</v>
      </c>
      <c r="AT28" s="166">
        <v>54992.632880827274</v>
      </c>
      <c r="AU28" s="166">
        <v>54927.459793750349</v>
      </c>
      <c r="AV28" s="166">
        <v>54998.406976101644</v>
      </c>
      <c r="AW28" s="166">
        <v>55060.887974686637</v>
      </c>
      <c r="AX28" s="166">
        <v>55093.716507119323</v>
      </c>
      <c r="AY28" s="166">
        <v>55071.42719094755</v>
      </c>
      <c r="AZ28" s="166">
        <v>55074.725559856401</v>
      </c>
    </row>
    <row r="30" spans="1:52" x14ac:dyDescent="0.45">
      <c r="A30" s="167" t="s">
        <v>127</v>
      </c>
      <c r="B30" s="168">
        <v>134.87164773843864</v>
      </c>
      <c r="C30" s="168">
        <v>132.00168855764682</v>
      </c>
      <c r="D30" s="168">
        <v>137.36171706769036</v>
      </c>
      <c r="E30" s="168">
        <v>141.62978518827725</v>
      </c>
      <c r="F30" s="168">
        <v>140.24320080199067</v>
      </c>
      <c r="G30" s="168">
        <v>161.62077577613022</v>
      </c>
      <c r="H30" s="168">
        <v>155.94283941442743</v>
      </c>
      <c r="I30" s="168">
        <v>146.22782035861368</v>
      </c>
      <c r="J30" s="168">
        <v>148.10428576801408</v>
      </c>
      <c r="K30" s="168">
        <v>165.26730548807828</v>
      </c>
      <c r="L30" s="168">
        <v>153.41093418661623</v>
      </c>
      <c r="M30" s="168">
        <v>140.44682915988071</v>
      </c>
      <c r="N30" s="168">
        <v>142.06853446469825</v>
      </c>
      <c r="O30" s="168">
        <v>138.04964570733708</v>
      </c>
      <c r="P30" s="168">
        <v>135.23179377893211</v>
      </c>
      <c r="Q30" s="168">
        <v>136.95659748299605</v>
      </c>
      <c r="R30" s="168">
        <v>138.79168106666779</v>
      </c>
      <c r="S30" s="168">
        <v>138.92514262416944</v>
      </c>
      <c r="T30" s="168">
        <v>138.25585316875268</v>
      </c>
      <c r="U30" s="168">
        <v>137.75594361128282</v>
      </c>
      <c r="V30" s="168">
        <v>137.31396547778382</v>
      </c>
      <c r="W30" s="168">
        <v>137.02471933503983</v>
      </c>
      <c r="X30" s="168">
        <v>136.9107877878277</v>
      </c>
      <c r="Y30" s="168">
        <v>136.69490850603754</v>
      </c>
      <c r="Z30" s="168">
        <v>136.03233865740211</v>
      </c>
      <c r="AA30" s="168">
        <v>135.5179540067567</v>
      </c>
      <c r="AB30" s="168">
        <v>135.2346237331183</v>
      </c>
      <c r="AC30" s="168">
        <v>134.89030845073134</v>
      </c>
      <c r="AD30" s="168">
        <v>134.30924052760454</v>
      </c>
      <c r="AE30" s="168">
        <v>133.84117567560418</v>
      </c>
      <c r="AF30" s="168">
        <v>133.19111017060681</v>
      </c>
      <c r="AG30" s="168">
        <v>132.33733673376548</v>
      </c>
      <c r="AH30" s="168">
        <v>131.83860071973513</v>
      </c>
      <c r="AI30" s="168">
        <v>131.0412795176172</v>
      </c>
      <c r="AJ30" s="168">
        <v>130.30214220448667</v>
      </c>
      <c r="AK30" s="168">
        <v>129.34744245045223</v>
      </c>
      <c r="AL30" s="168">
        <v>129.0695599400083</v>
      </c>
      <c r="AM30" s="168">
        <v>128.5333540242147</v>
      </c>
      <c r="AN30" s="168">
        <v>127.998732055212</v>
      </c>
      <c r="AO30" s="168">
        <v>127.35113963360139</v>
      </c>
      <c r="AP30" s="168">
        <v>126.59254597551326</v>
      </c>
      <c r="AQ30" s="168">
        <v>125.73092395735969</v>
      </c>
      <c r="AR30" s="168">
        <v>125.0827841178929</v>
      </c>
      <c r="AS30" s="168">
        <v>124.10181330308838</v>
      </c>
      <c r="AT30" s="168">
        <v>123.48382892895079</v>
      </c>
      <c r="AU30" s="168">
        <v>122.70600635567297</v>
      </c>
      <c r="AV30" s="168">
        <v>122.13089658998351</v>
      </c>
      <c r="AW30" s="168">
        <v>121.57820120445214</v>
      </c>
      <c r="AX30" s="168">
        <v>120.95175022894439</v>
      </c>
      <c r="AY30" s="168">
        <v>120.24854066706001</v>
      </c>
      <c r="AZ30" s="168">
        <v>119.55250305248789</v>
      </c>
    </row>
    <row r="31" spans="1:52" x14ac:dyDescent="0.45">
      <c r="A31" s="169" t="s">
        <v>128</v>
      </c>
      <c r="B31" s="170">
        <v>148.60502092127263</v>
      </c>
      <c r="C31" s="170">
        <v>147.91630936613902</v>
      </c>
      <c r="D31" s="170">
        <v>147.41602482526889</v>
      </c>
      <c r="E31" s="170">
        <v>147.41377572225107</v>
      </c>
      <c r="F31" s="170">
        <v>146.61290641771205</v>
      </c>
      <c r="G31" s="170">
        <v>146.60112349865167</v>
      </c>
      <c r="H31" s="170">
        <v>146.18412128082207</v>
      </c>
      <c r="I31" s="170">
        <v>144.91568344591008</v>
      </c>
      <c r="J31" s="170">
        <v>144.1038801609871</v>
      </c>
      <c r="K31" s="170">
        <v>144.62155952087554</v>
      </c>
      <c r="L31" s="170">
        <v>142.09868566758536</v>
      </c>
      <c r="M31" s="170">
        <v>139.47069397196154</v>
      </c>
      <c r="N31" s="170">
        <v>139.33881695423278</v>
      </c>
      <c r="O31" s="170">
        <v>137.15304064792323</v>
      </c>
      <c r="P31" s="170">
        <v>137.61867770395523</v>
      </c>
      <c r="Q31" s="170">
        <v>136.95659748299602</v>
      </c>
      <c r="R31" s="170">
        <v>136.86794381959893</v>
      </c>
      <c r="S31" s="170">
        <v>136.82065112370387</v>
      </c>
      <c r="T31" s="170">
        <v>136.76158419388048</v>
      </c>
      <c r="U31" s="170">
        <v>136.69366122713291</v>
      </c>
      <c r="V31" s="170">
        <v>136.46839381570487</v>
      </c>
      <c r="W31" s="170">
        <v>136.31876833308047</v>
      </c>
      <c r="X31" s="170">
        <v>136.20834396996594</v>
      </c>
      <c r="Y31" s="170">
        <v>136.02681496275895</v>
      </c>
      <c r="Z31" s="170">
        <v>135.73975378600136</v>
      </c>
      <c r="AA31" s="170">
        <v>135.31608428683063</v>
      </c>
      <c r="AB31" s="170">
        <v>135.12723014484268</v>
      </c>
      <c r="AC31" s="170">
        <v>134.85578912362476</v>
      </c>
      <c r="AD31" s="170">
        <v>134.43565292597864</v>
      </c>
      <c r="AE31" s="170">
        <v>134.09390301879569</v>
      </c>
      <c r="AF31" s="170">
        <v>133.64356873221743</v>
      </c>
      <c r="AG31" s="170">
        <v>132.94347688668188</v>
      </c>
      <c r="AH31" s="170">
        <v>132.5926117755578</v>
      </c>
      <c r="AI31" s="170">
        <v>131.9246111516035</v>
      </c>
      <c r="AJ31" s="170">
        <v>131.38386868818316</v>
      </c>
      <c r="AK31" s="170">
        <v>130.61657882529985</v>
      </c>
      <c r="AL31" s="170">
        <v>130.49217899320473</v>
      </c>
      <c r="AM31" s="170">
        <v>130.15982234559061</v>
      </c>
      <c r="AN31" s="170">
        <v>129.79173908150483</v>
      </c>
      <c r="AO31" s="170">
        <v>129.34315406972445</v>
      </c>
      <c r="AP31" s="170">
        <v>128.7743387572404</v>
      </c>
      <c r="AQ31" s="170">
        <v>128.09821354746921</v>
      </c>
      <c r="AR31" s="170">
        <v>127.6459611779111</v>
      </c>
      <c r="AS31" s="170">
        <v>126.92549561349395</v>
      </c>
      <c r="AT31" s="170">
        <v>126.56128274960996</v>
      </c>
      <c r="AU31" s="170">
        <v>126.07410281107731</v>
      </c>
      <c r="AV31" s="170">
        <v>125.75939574667616</v>
      </c>
      <c r="AW31" s="170">
        <v>125.47414410715038</v>
      </c>
      <c r="AX31" s="170">
        <v>125.14793358327533</v>
      </c>
      <c r="AY31" s="170">
        <v>124.74802808107411</v>
      </c>
      <c r="AZ31" s="170">
        <v>124.3308082230717</v>
      </c>
    </row>
    <row r="32" spans="1:52" x14ac:dyDescent="0.45">
      <c r="A32" s="169" t="s">
        <v>129</v>
      </c>
      <c r="B32" s="170">
        <v>54.831705276501545</v>
      </c>
      <c r="C32" s="170">
        <v>54.831705276501545</v>
      </c>
      <c r="D32" s="170">
        <v>54.831705276501559</v>
      </c>
      <c r="E32" s="170">
        <v>54.831705276501538</v>
      </c>
      <c r="F32" s="170">
        <v>54.831705276501523</v>
      </c>
      <c r="G32" s="170">
        <v>54.831705276501538</v>
      </c>
      <c r="H32" s="170">
        <v>54.831705276501523</v>
      </c>
      <c r="I32" s="170">
        <v>54.831705276501559</v>
      </c>
      <c r="J32" s="170">
        <v>54.831705276501552</v>
      </c>
      <c r="K32" s="170">
        <v>54.831705276501559</v>
      </c>
      <c r="L32" s="170">
        <v>54.831705276501566</v>
      </c>
      <c r="M32" s="170">
        <v>54.831705276501545</v>
      </c>
      <c r="N32" s="170">
        <v>54.831705276501559</v>
      </c>
      <c r="O32" s="170">
        <v>54.831705276501545</v>
      </c>
      <c r="P32" s="170">
        <v>54.831705276501552</v>
      </c>
      <c r="Q32" s="170">
        <v>54.831705276501538</v>
      </c>
      <c r="R32" s="170">
        <v>54.825674327244563</v>
      </c>
      <c r="S32" s="170">
        <v>54.815924710954661</v>
      </c>
      <c r="T32" s="170">
        <v>54.807355152587981</v>
      </c>
      <c r="U32" s="170">
        <v>54.799429272133771</v>
      </c>
      <c r="V32" s="170">
        <v>54.793188044394981</v>
      </c>
      <c r="W32" s="170">
        <v>54.788925654702453</v>
      </c>
      <c r="X32" s="170">
        <v>54.786527854524344</v>
      </c>
      <c r="Y32" s="170">
        <v>54.7828937753576</v>
      </c>
      <c r="Z32" s="170">
        <v>54.78058833862994</v>
      </c>
      <c r="AA32" s="170">
        <v>54.779530234493905</v>
      </c>
      <c r="AB32" s="170">
        <v>54.779271899991755</v>
      </c>
      <c r="AC32" s="170">
        <v>54.779445189376993</v>
      </c>
      <c r="AD32" s="170">
        <v>54.734208154486986</v>
      </c>
      <c r="AE32" s="170">
        <v>54.734876881894699</v>
      </c>
      <c r="AF32" s="170">
        <v>54.735845120754597</v>
      </c>
      <c r="AG32" s="170">
        <v>54.741553491301104</v>
      </c>
      <c r="AH32" s="170">
        <v>54.743215683212306</v>
      </c>
      <c r="AI32" s="170">
        <v>54.747703661342641</v>
      </c>
      <c r="AJ32" s="170">
        <v>54.801083664890193</v>
      </c>
      <c r="AK32" s="170">
        <v>54.808760790435983</v>
      </c>
      <c r="AL32" s="170">
        <v>54.808431905400631</v>
      </c>
      <c r="AM32" s="170">
        <v>54.812141964115341</v>
      </c>
      <c r="AN32" s="170">
        <v>54.816376258709745</v>
      </c>
      <c r="AO32" s="170">
        <v>54.820097468962459</v>
      </c>
      <c r="AP32" s="170">
        <v>54.824370482104015</v>
      </c>
      <c r="AQ32" s="170">
        <v>54.831634556718619</v>
      </c>
      <c r="AR32" s="170">
        <v>54.836567470366759</v>
      </c>
      <c r="AS32" s="170">
        <v>54.843112406139845</v>
      </c>
      <c r="AT32" s="170">
        <v>54.847324106052071</v>
      </c>
      <c r="AU32" s="170">
        <v>54.8503817879824</v>
      </c>
      <c r="AV32" s="170">
        <v>54.850281046798607</v>
      </c>
      <c r="AW32" s="170">
        <v>54.850349921704911</v>
      </c>
      <c r="AX32" s="170">
        <v>54.850058837795288</v>
      </c>
      <c r="AY32" s="170">
        <v>54.849999143977598</v>
      </c>
      <c r="AZ32" s="170">
        <v>54.849868030087904</v>
      </c>
    </row>
    <row r="33" spans="1:52" x14ac:dyDescent="0.45">
      <c r="A33" s="171" t="s">
        <v>130</v>
      </c>
      <c r="B33" s="172">
        <v>2.3731736014660076</v>
      </c>
      <c r="C33" s="172">
        <v>2.357181362407573</v>
      </c>
      <c r="D33" s="172">
        <v>2.3491551858742881</v>
      </c>
      <c r="E33" s="172">
        <v>2.3665275659415501</v>
      </c>
      <c r="F33" s="172">
        <v>2.3372158336096285</v>
      </c>
      <c r="G33" s="172">
        <v>2.3215567068056107</v>
      </c>
      <c r="H33" s="172">
        <v>2.2692396231397409</v>
      </c>
      <c r="I33" s="172">
        <v>2.2334658447473763</v>
      </c>
      <c r="J33" s="172">
        <v>2.2254704257168774</v>
      </c>
      <c r="K33" s="172">
        <v>2.2157375068080136</v>
      </c>
      <c r="L33" s="172">
        <v>2.205980190053296</v>
      </c>
      <c r="M33" s="172">
        <v>2.1996403908233706</v>
      </c>
      <c r="N33" s="172">
        <v>2.1960510140072009</v>
      </c>
      <c r="O33" s="172">
        <v>2.1722230012593866</v>
      </c>
      <c r="P33" s="172">
        <v>2.1816255739968087</v>
      </c>
      <c r="Q33" s="172">
        <v>2.1615935741824952</v>
      </c>
      <c r="R33" s="172">
        <v>2.1646253959851536</v>
      </c>
      <c r="S33" s="172">
        <v>2.1642517205835254</v>
      </c>
      <c r="T33" s="172">
        <v>2.162483976951155</v>
      </c>
      <c r="U33" s="172">
        <v>2.1616856300675997</v>
      </c>
      <c r="V33" s="172">
        <v>2.1517218054733775</v>
      </c>
      <c r="W33" s="172">
        <v>2.143868406538175</v>
      </c>
      <c r="X33" s="172">
        <v>2.1395095709971388</v>
      </c>
      <c r="Y33" s="172">
        <v>2.1335066330050436</v>
      </c>
      <c r="Z33" s="172">
        <v>2.1188336904599834</v>
      </c>
      <c r="AA33" s="172">
        <v>2.0988693665760905</v>
      </c>
      <c r="AB33" s="172">
        <v>2.0933941728407621</v>
      </c>
      <c r="AC33" s="172">
        <v>2.0815629642582816</v>
      </c>
      <c r="AD33" s="172">
        <v>2.066292095211363</v>
      </c>
      <c r="AE33" s="172">
        <v>2.0510981626231186</v>
      </c>
      <c r="AF33" s="172">
        <v>2.0285774403758037</v>
      </c>
      <c r="AG33" s="172">
        <v>1.9887716570238843</v>
      </c>
      <c r="AH33" s="172">
        <v>1.9693218149969622</v>
      </c>
      <c r="AI33" s="172">
        <v>1.9352543027454825</v>
      </c>
      <c r="AJ33" s="172">
        <v>1.9030837862651364</v>
      </c>
      <c r="AK33" s="172">
        <v>1.8733937088800146</v>
      </c>
      <c r="AL33" s="172">
        <v>1.8666189621063733</v>
      </c>
      <c r="AM33" s="172">
        <v>1.8534236079619248</v>
      </c>
      <c r="AN33" s="172">
        <v>1.8384348450048158</v>
      </c>
      <c r="AO33" s="172">
        <v>1.8236329288178843</v>
      </c>
      <c r="AP33" s="172">
        <v>1.8064480689872044</v>
      </c>
      <c r="AQ33" s="172">
        <v>1.7843597305284933</v>
      </c>
      <c r="AR33" s="172">
        <v>1.7695131119794687</v>
      </c>
      <c r="AS33" s="172">
        <v>1.7501632266916993</v>
      </c>
      <c r="AT33" s="172">
        <v>1.735821296677158</v>
      </c>
      <c r="AU33" s="172">
        <v>1.7238740480414103</v>
      </c>
      <c r="AV33" s="172">
        <v>1.7134646141065921</v>
      </c>
      <c r="AW33" s="172">
        <v>1.7023949253772896</v>
      </c>
      <c r="AX33" s="172">
        <v>1.6913324936769556</v>
      </c>
      <c r="AY33" s="172">
        <v>1.6794769810752215</v>
      </c>
      <c r="AZ33" s="172">
        <v>1.6680171416449388</v>
      </c>
    </row>
  </sheetData>
  <pageMargins left="0.39370078740157483" right="0.39370078740157483" top="0.39370078740157483" bottom="0.39370078740157483" header="0.31496062992125984" footer="0.31496062992125984"/>
  <pageSetup paperSize="9" scale="88" orientation="landscape" horizontalDpi="1200" verticalDpi="1200"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I16"/>
  <sheetViews>
    <sheetView workbookViewId="0"/>
  </sheetViews>
  <sheetFormatPr defaultColWidth="10.6640625" defaultRowHeight="14.25" x14ac:dyDescent="0.45"/>
  <cols>
    <col min="1" max="1" width="46.1328125" bestFit="1" customWidth="1"/>
    <col min="2" max="35" width="13.86328125" bestFit="1" customWidth="1"/>
  </cols>
  <sheetData>
    <row r="1" spans="1:35" s="287" customFormat="1" x14ac:dyDescent="0.45">
      <c r="A1" s="287" t="s">
        <v>623</v>
      </c>
    </row>
    <row r="2" spans="1:35" s="287" customFormat="1" x14ac:dyDescent="0.45">
      <c r="A2" s="287" t="s">
        <v>624</v>
      </c>
    </row>
    <row r="3" spans="1:35" s="287" customFormat="1" x14ac:dyDescent="0.45"/>
    <row r="4" spans="1:35" s="287" customFormat="1" x14ac:dyDescent="0.45">
      <c r="A4" s="290" t="s">
        <v>625</v>
      </c>
    </row>
    <row r="5" spans="1:35" x14ac:dyDescent="0.45">
      <c r="A5" s="1"/>
      <c r="B5" s="1">
        <v>2017</v>
      </c>
      <c r="C5" s="1">
        <v>2018</v>
      </c>
      <c r="D5" s="1">
        <v>2019</v>
      </c>
      <c r="E5" s="1">
        <v>2020</v>
      </c>
      <c r="F5" s="1">
        <v>2021</v>
      </c>
      <c r="G5" s="1">
        <v>2022</v>
      </c>
      <c r="H5" s="1">
        <v>2023</v>
      </c>
      <c r="I5" s="1">
        <v>2024</v>
      </c>
      <c r="J5" s="1">
        <v>2025</v>
      </c>
      <c r="K5" s="1">
        <v>2026</v>
      </c>
      <c r="L5" s="1">
        <v>2027</v>
      </c>
      <c r="M5" s="1">
        <v>2028</v>
      </c>
      <c r="N5" s="1">
        <v>2029</v>
      </c>
      <c r="O5" s="1">
        <v>2030</v>
      </c>
      <c r="P5" s="1">
        <v>2031</v>
      </c>
      <c r="Q5" s="1">
        <v>2032</v>
      </c>
      <c r="R5" s="1">
        <v>2033</v>
      </c>
      <c r="S5" s="1">
        <v>2034</v>
      </c>
      <c r="T5" s="1">
        <v>2035</v>
      </c>
      <c r="U5" s="1">
        <v>2036</v>
      </c>
      <c r="V5" s="1">
        <v>2037</v>
      </c>
      <c r="W5" s="1">
        <v>2038</v>
      </c>
      <c r="X5" s="1">
        <v>2039</v>
      </c>
      <c r="Y5" s="1">
        <v>2040</v>
      </c>
      <c r="Z5" s="1">
        <v>2041</v>
      </c>
      <c r="AA5" s="1">
        <v>2042</v>
      </c>
      <c r="AB5" s="1">
        <v>2043</v>
      </c>
      <c r="AC5" s="1">
        <v>2044</v>
      </c>
      <c r="AD5" s="1">
        <v>2045</v>
      </c>
      <c r="AE5" s="1">
        <v>2046</v>
      </c>
      <c r="AF5" s="1">
        <v>2047</v>
      </c>
      <c r="AG5" s="1">
        <v>2048</v>
      </c>
      <c r="AH5" s="1">
        <v>2049</v>
      </c>
      <c r="AI5" s="1">
        <v>2050</v>
      </c>
    </row>
    <row r="6" spans="1:35" x14ac:dyDescent="0.45">
      <c r="A6" t="s">
        <v>109</v>
      </c>
      <c r="B6" s="377">
        <v>24747</v>
      </c>
      <c r="C6" s="377">
        <f>$B$6*(C7/$B$7)</f>
        <v>24817.455367575731</v>
      </c>
      <c r="D6" s="377">
        <f t="shared" ref="D6:AH6" si="0">$B$6*(D7/$B$7)</f>
        <v>24879.432739690543</v>
      </c>
      <c r="E6" s="377">
        <f t="shared" si="0"/>
        <v>24935.286161267501</v>
      </c>
      <c r="F6" s="377">
        <f t="shared" si="0"/>
        <v>24986.747348517412</v>
      </c>
      <c r="G6" s="377">
        <f t="shared" si="0"/>
        <v>25035.12146035839</v>
      </c>
      <c r="H6" s="377">
        <f t="shared" si="0"/>
        <v>25080.183514417924</v>
      </c>
      <c r="I6" s="377">
        <f t="shared" si="0"/>
        <v>25121.568373784459</v>
      </c>
      <c r="J6" s="377">
        <f t="shared" si="0"/>
        <v>25161.10873557891</v>
      </c>
      <c r="K6" s="377">
        <f t="shared" si="0"/>
        <v>25199.032338836569</v>
      </c>
      <c r="L6" s="377">
        <f t="shared" si="0"/>
        <v>25235.318871305397</v>
      </c>
      <c r="M6" s="377">
        <f t="shared" si="0"/>
        <v>25269.24216997523</v>
      </c>
      <c r="N6" s="377">
        <f t="shared" si="0"/>
        <v>25302.021598680589</v>
      </c>
      <c r="O6" s="377">
        <f t="shared" si="0"/>
        <v>25333.600428203303</v>
      </c>
      <c r="P6" s="377">
        <f t="shared" si="0"/>
        <v>25363.068959827327</v>
      </c>
      <c r="Q6" s="377">
        <f t="shared" si="0"/>
        <v>25390.5803576055</v>
      </c>
      <c r="R6" s="377">
        <f t="shared" si="0"/>
        <v>25416.720484921439</v>
      </c>
      <c r="S6" s="377">
        <f t="shared" si="0"/>
        <v>25441.45693889691</v>
      </c>
      <c r="T6" s="377">
        <f t="shared" si="0"/>
        <v>25464.714806011911</v>
      </c>
      <c r="U6" s="377">
        <f t="shared" si="0"/>
        <v>25486.056453960147</v>
      </c>
      <c r="V6" s="377">
        <f t="shared" si="0"/>
        <v>25505.546253235563</v>
      </c>
      <c r="W6" s="377">
        <f t="shared" si="0"/>
        <v>25523.03892287362</v>
      </c>
      <c r="X6" s="377">
        <f t="shared" si="0"/>
        <v>25538.565995227473</v>
      </c>
      <c r="Y6" s="377">
        <f t="shared" si="0"/>
        <v>25552.681027527517</v>
      </c>
      <c r="Z6" s="377">
        <f t="shared" si="0"/>
        <v>25564.608720458669</v>
      </c>
      <c r="AA6" s="377">
        <f t="shared" si="0"/>
        <v>25574.466739995198</v>
      </c>
      <c r="AB6" s="377">
        <f t="shared" si="0"/>
        <v>25581.961090470188</v>
      </c>
      <c r="AC6" s="377">
        <f t="shared" si="0"/>
        <v>25586.962257095667</v>
      </c>
      <c r="AD6" s="377">
        <f t="shared" si="0"/>
        <v>25589.312191205838</v>
      </c>
      <c r="AE6" s="377">
        <f t="shared" si="0"/>
        <v>25589.139730513576</v>
      </c>
      <c r="AF6" s="377">
        <f t="shared" si="0"/>
        <v>25586.188215205708</v>
      </c>
      <c r="AG6" s="377">
        <f t="shared" si="0"/>
        <v>25580.808128354802</v>
      </c>
      <c r="AH6" s="377">
        <f t="shared" si="0"/>
        <v>25572.908258276733</v>
      </c>
      <c r="AI6" s="377">
        <f>$B$6*(AI7/$B$7)</f>
        <v>25562.863172571484</v>
      </c>
    </row>
    <row r="7" spans="1:35" x14ac:dyDescent="0.45">
      <c r="A7" t="s">
        <v>108</v>
      </c>
      <c r="B7" s="378">
        <v>511698062</v>
      </c>
      <c r="C7" s="378">
        <v>513154880</v>
      </c>
      <c r="D7" s="378">
        <v>514436397</v>
      </c>
      <c r="E7" s="378">
        <v>515591288</v>
      </c>
      <c r="F7" s="378">
        <v>516655360</v>
      </c>
      <c r="G7" s="378">
        <v>517655600</v>
      </c>
      <c r="H7" s="378">
        <v>518587356</v>
      </c>
      <c r="I7" s="378">
        <v>519443078</v>
      </c>
      <c r="J7" s="378">
        <v>520260661</v>
      </c>
      <c r="K7" s="378">
        <v>521044814</v>
      </c>
      <c r="L7" s="378">
        <v>521795117</v>
      </c>
      <c r="M7" s="378">
        <v>522496555</v>
      </c>
      <c r="N7" s="378">
        <v>523174341</v>
      </c>
      <c r="O7" s="378">
        <v>523827302</v>
      </c>
      <c r="P7" s="378">
        <v>524436628</v>
      </c>
      <c r="Q7" s="378">
        <v>525005486</v>
      </c>
      <c r="R7" s="378">
        <v>525545990</v>
      </c>
      <c r="S7" s="378">
        <v>526057470</v>
      </c>
      <c r="T7" s="378">
        <v>526538377</v>
      </c>
      <c r="U7" s="378">
        <v>526979662</v>
      </c>
      <c r="V7" s="378">
        <v>527382656</v>
      </c>
      <c r="W7" s="378">
        <v>527744355</v>
      </c>
      <c r="X7" s="378">
        <v>528065411</v>
      </c>
      <c r="Y7" s="378">
        <v>528357270</v>
      </c>
      <c r="Z7" s="378">
        <v>528603901</v>
      </c>
      <c r="AA7" s="378">
        <v>528807737</v>
      </c>
      <c r="AB7" s="378">
        <v>528962699</v>
      </c>
      <c r="AC7" s="378">
        <v>529066109</v>
      </c>
      <c r="AD7" s="378">
        <v>529114699</v>
      </c>
      <c r="AE7" s="378">
        <v>529111133</v>
      </c>
      <c r="AF7" s="378">
        <v>529050104</v>
      </c>
      <c r="AG7" s="378">
        <v>528938859</v>
      </c>
      <c r="AH7" s="378">
        <v>528775512</v>
      </c>
      <c r="AI7" s="378">
        <v>528567808</v>
      </c>
    </row>
    <row r="8" spans="1:35" s="287" customFormat="1" x14ac:dyDescent="0.45">
      <c r="B8" s="378"/>
      <c r="C8" s="378"/>
      <c r="D8" s="378"/>
      <c r="E8" s="378"/>
      <c r="F8" s="378"/>
      <c r="G8" s="378"/>
      <c r="H8" s="378"/>
      <c r="I8" s="378"/>
      <c r="J8" s="378"/>
      <c r="K8" s="378"/>
      <c r="L8" s="378"/>
      <c r="M8" s="378"/>
      <c r="N8" s="378"/>
      <c r="O8" s="378"/>
      <c r="P8" s="378"/>
      <c r="Q8" s="378"/>
      <c r="R8" s="378"/>
      <c r="S8" s="378"/>
      <c r="T8" s="378"/>
      <c r="U8" s="378"/>
      <c r="V8" s="378"/>
      <c r="W8" s="378"/>
      <c r="X8" s="378"/>
      <c r="Y8" s="378"/>
      <c r="Z8" s="378"/>
      <c r="AA8" s="378"/>
      <c r="AB8" s="378"/>
      <c r="AC8" s="378"/>
      <c r="AD8" s="378"/>
      <c r="AE8" s="378"/>
      <c r="AF8" s="378"/>
      <c r="AG8" s="378"/>
      <c r="AH8" s="378"/>
      <c r="AI8" s="378"/>
    </row>
    <row r="9" spans="1:35" s="287" customFormat="1" x14ac:dyDescent="0.45">
      <c r="A9" s="287" t="s">
        <v>626</v>
      </c>
      <c r="B9" s="378"/>
      <c r="C9" s="378"/>
      <c r="D9" s="378"/>
      <c r="E9" s="378"/>
      <c r="F9" s="378"/>
      <c r="G9" s="378"/>
      <c r="H9" s="378"/>
      <c r="I9" s="378"/>
      <c r="J9" s="378"/>
      <c r="K9" s="378"/>
      <c r="L9" s="378"/>
      <c r="M9" s="378"/>
      <c r="N9" s="378"/>
      <c r="O9" s="378"/>
      <c r="P9" s="378"/>
      <c r="Q9" s="378"/>
      <c r="R9" s="378"/>
      <c r="S9" s="378"/>
      <c r="T9" s="378"/>
      <c r="U9" s="378"/>
      <c r="V9" s="378"/>
      <c r="W9" s="378"/>
      <c r="X9" s="378"/>
      <c r="Y9" s="378"/>
      <c r="Z9" s="378"/>
      <c r="AA9" s="378"/>
      <c r="AB9" s="378"/>
      <c r="AC9" s="378"/>
      <c r="AD9" s="378"/>
      <c r="AE9" s="378"/>
      <c r="AF9" s="378"/>
      <c r="AG9" s="378"/>
      <c r="AH9" s="378"/>
      <c r="AI9" s="378"/>
    </row>
    <row r="11" spans="1:35" s="287" customFormat="1" x14ac:dyDescent="0.45">
      <c r="A11" s="297" t="s">
        <v>589</v>
      </c>
    </row>
    <row r="12" spans="1:35" s="287" customFormat="1" x14ac:dyDescent="0.45">
      <c r="B12" s="1">
        <v>2017</v>
      </c>
      <c r="C12" s="1">
        <v>2018</v>
      </c>
      <c r="D12" s="1">
        <v>2019</v>
      </c>
      <c r="E12" s="1">
        <v>2020</v>
      </c>
      <c r="F12" s="1">
        <v>2021</v>
      </c>
      <c r="G12" s="1">
        <v>2022</v>
      </c>
      <c r="H12" s="1">
        <v>2023</v>
      </c>
      <c r="I12" s="1">
        <v>2024</v>
      </c>
      <c r="J12" s="1">
        <v>2025</v>
      </c>
      <c r="K12" s="1">
        <v>2026</v>
      </c>
      <c r="L12" s="1">
        <v>2027</v>
      </c>
      <c r="M12" s="1">
        <v>2028</v>
      </c>
      <c r="N12" s="1">
        <v>2029</v>
      </c>
      <c r="O12" s="1">
        <v>2030</v>
      </c>
      <c r="P12" s="1">
        <v>2031</v>
      </c>
      <c r="Q12" s="1">
        <v>2032</v>
      </c>
      <c r="R12" s="1">
        <v>2033</v>
      </c>
      <c r="S12" s="1">
        <v>2034</v>
      </c>
      <c r="T12" s="1">
        <v>2035</v>
      </c>
      <c r="U12" s="1">
        <v>2036</v>
      </c>
      <c r="V12" s="1">
        <v>2037</v>
      </c>
      <c r="W12" s="1">
        <v>2038</v>
      </c>
      <c r="X12" s="1">
        <v>2039</v>
      </c>
      <c r="Y12" s="1">
        <v>2040</v>
      </c>
      <c r="Z12" s="1">
        <v>2041</v>
      </c>
      <c r="AA12" s="1">
        <v>2042</v>
      </c>
      <c r="AB12" s="1">
        <v>2043</v>
      </c>
      <c r="AC12" s="1">
        <v>2044</v>
      </c>
      <c r="AD12" s="1">
        <v>2045</v>
      </c>
      <c r="AE12" s="1">
        <v>2046</v>
      </c>
      <c r="AF12" s="1">
        <v>2047</v>
      </c>
      <c r="AG12" s="1">
        <v>2048</v>
      </c>
      <c r="AH12" s="1">
        <v>2049</v>
      </c>
      <c r="AI12" s="1">
        <v>2050</v>
      </c>
    </row>
    <row r="13" spans="1:35" x14ac:dyDescent="0.45">
      <c r="A13" t="s">
        <v>110</v>
      </c>
      <c r="B13" s="379">
        <f>B6*$B$16</f>
        <v>2127.8584214999996</v>
      </c>
      <c r="C13" s="132">
        <f t="shared" ref="B13:AI13" si="1">C6*$B$16</f>
        <v>2133.916491053315</v>
      </c>
      <c r="D13" s="132">
        <f t="shared" si="1"/>
        <v>2139.2455844059214</v>
      </c>
      <c r="E13" s="132">
        <f t="shared" si="1"/>
        <v>2144.0481129335053</v>
      </c>
      <c r="F13" s="132">
        <f t="shared" si="1"/>
        <v>2148.4729773885952</v>
      </c>
      <c r="G13" s="132">
        <f t="shared" si="1"/>
        <v>2152.6324012081859</v>
      </c>
      <c r="H13" s="132">
        <f t="shared" si="1"/>
        <v>2156.5070393954679</v>
      </c>
      <c r="I13" s="132">
        <f t="shared" si="1"/>
        <v>2160.0654958356695</v>
      </c>
      <c r="J13" s="132">
        <f t="shared" si="1"/>
        <v>2163.4653540743843</v>
      </c>
      <c r="K13" s="132">
        <f t="shared" si="1"/>
        <v>2166.7261961386926</v>
      </c>
      <c r="L13" s="132">
        <f t="shared" si="1"/>
        <v>2169.8462754897587</v>
      </c>
      <c r="M13" s="132">
        <f t="shared" si="1"/>
        <v>2172.7631533642348</v>
      </c>
      <c r="N13" s="132">
        <f t="shared" si="1"/>
        <v>2175.5816761517508</v>
      </c>
      <c r="O13" s="132">
        <f t="shared" si="1"/>
        <v>2178.2969660188469</v>
      </c>
      <c r="P13" s="132">
        <f t="shared" si="1"/>
        <v>2180.8308029762725</v>
      </c>
      <c r="Q13" s="132">
        <f t="shared" si="1"/>
        <v>2183.1963567585299</v>
      </c>
      <c r="R13" s="132">
        <f t="shared" si="1"/>
        <v>2185.4440025357271</v>
      </c>
      <c r="S13" s="132">
        <f t="shared" si="1"/>
        <v>2187.5709541625811</v>
      </c>
      <c r="T13" s="132">
        <f t="shared" si="1"/>
        <v>2189.5707702375307</v>
      </c>
      <c r="U13" s="132">
        <f t="shared" si="1"/>
        <v>2191.4058211655361</v>
      </c>
      <c r="V13" s="132">
        <f t="shared" si="1"/>
        <v>2193.0816418113332</v>
      </c>
      <c r="W13" s="132">
        <f t="shared" si="1"/>
        <v>2194.5857402638267</v>
      </c>
      <c r="X13" s="132">
        <f t="shared" si="1"/>
        <v>2195.9208278166366</v>
      </c>
      <c r="Y13" s="132">
        <f t="shared" si="1"/>
        <v>2197.1345018114393</v>
      </c>
      <c r="Z13" s="132">
        <f t="shared" si="1"/>
        <v>2198.1600985242781</v>
      </c>
      <c r="AA13" s="132">
        <f t="shared" si="1"/>
        <v>2199.0077354051168</v>
      </c>
      <c r="AB13" s="132">
        <f t="shared" si="1"/>
        <v>2199.6521333835335</v>
      </c>
      <c r="AC13" s="132">
        <f t="shared" si="1"/>
        <v>2200.0821561952421</v>
      </c>
      <c r="AD13" s="132">
        <f t="shared" si="1"/>
        <v>2200.2842141047381</v>
      </c>
      <c r="AE13" s="132">
        <f t="shared" si="1"/>
        <v>2200.2693851583444</v>
      </c>
      <c r="AF13" s="132">
        <f t="shared" si="1"/>
        <v>2200.015600590355</v>
      </c>
      <c r="AG13" s="132">
        <f t="shared" si="1"/>
        <v>2199.5529965125234</v>
      </c>
      <c r="AH13" s="132">
        <f t="shared" si="1"/>
        <v>2198.8737301337956</v>
      </c>
      <c r="AI13" s="132">
        <f t="shared" si="1"/>
        <v>2198.0100084619726</v>
      </c>
    </row>
    <row r="16" spans="1:35" x14ac:dyDescent="0.45">
      <c r="A16" t="s">
        <v>111</v>
      </c>
      <c r="B16" s="127">
        <f>85.9845/1000</f>
        <v>8.5984499999999991E-2</v>
      </c>
    </row>
  </sheetData>
  <pageMargins left="0.7" right="0.7" top="0.78740157499999996" bottom="0.78740157499999996"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4" tint="0.79998168889431442"/>
    <pageSetUpPr fitToPage="1"/>
  </sheetPr>
  <dimension ref="A1:BA139"/>
  <sheetViews>
    <sheetView showGridLines="0" workbookViewId="0">
      <pane xSplit="2" ySplit="1" topLeftCell="C2" activePane="bottomRight" state="frozen"/>
      <selection activeCell="C2" sqref="C2"/>
      <selection pane="topRight" activeCell="C2" sqref="C2"/>
      <selection pane="bottomLeft" activeCell="C2" sqref="C2"/>
      <selection pane="bottomRight" activeCell="E82" sqref="E82"/>
    </sheetView>
  </sheetViews>
  <sheetFormatPr defaultColWidth="9.1328125" defaultRowHeight="10.5" x14ac:dyDescent="0.35"/>
  <cols>
    <col min="1" max="1" width="47.59765625" style="240" bestFit="1" customWidth="1"/>
    <col min="2" max="2" width="7.73046875" style="240" customWidth="1"/>
    <col min="3" max="53" width="11.73046875" style="240" customWidth="1"/>
    <col min="54" max="16384" width="9.1328125" style="240"/>
  </cols>
  <sheetData>
    <row r="1" spans="1:53" x14ac:dyDescent="0.35">
      <c r="A1" s="299" t="s">
        <v>498</v>
      </c>
      <c r="B1" s="300" t="s">
        <v>499</v>
      </c>
      <c r="C1" s="301">
        <f>[2]GIC!C$1</f>
        <v>2000</v>
      </c>
      <c r="D1" s="301">
        <f>[2]GIC!D$1</f>
        <v>2001</v>
      </c>
      <c r="E1" s="301">
        <f>[2]GIC!E$1</f>
        <v>2002</v>
      </c>
      <c r="F1" s="301">
        <f>[2]GIC!F$1</f>
        <v>2003</v>
      </c>
      <c r="G1" s="301">
        <f>[2]GIC!G$1</f>
        <v>2004</v>
      </c>
      <c r="H1" s="301">
        <f>[2]GIC!H$1</f>
        <v>2005</v>
      </c>
      <c r="I1" s="301">
        <f>[2]GIC!I$1</f>
        <v>2006</v>
      </c>
      <c r="J1" s="301">
        <f>[2]GIC!J$1</f>
        <v>2007</v>
      </c>
      <c r="K1" s="301">
        <f>[2]GIC!K$1</f>
        <v>2008</v>
      </c>
      <c r="L1" s="301">
        <f>[2]GIC!L$1</f>
        <v>2009</v>
      </c>
      <c r="M1" s="301">
        <f>[2]GIC!M$1</f>
        <v>2010</v>
      </c>
      <c r="N1" s="301">
        <f>[2]GIC!N$1</f>
        <v>2011</v>
      </c>
      <c r="O1" s="301">
        <f>[2]GIC!O$1</f>
        <v>2012</v>
      </c>
      <c r="P1" s="301">
        <f>[2]GIC!P$1</f>
        <v>2013</v>
      </c>
      <c r="Q1" s="301">
        <f>[2]GIC!Q$1</f>
        <v>2014</v>
      </c>
      <c r="R1" s="301">
        <f>[2]GIC!R$1</f>
        <v>2015</v>
      </c>
      <c r="S1" s="301">
        <f>[2]GIC!S$1</f>
        <v>2016</v>
      </c>
      <c r="T1" s="301">
        <f>[2]GIC!T$1</f>
        <v>2017</v>
      </c>
      <c r="U1" s="301">
        <f>[2]GIC!U$1</f>
        <v>2018</v>
      </c>
      <c r="V1" s="301">
        <f>[2]GIC!V$1</f>
        <v>2019</v>
      </c>
      <c r="W1" s="301">
        <f>[2]GIC!W$1</f>
        <v>2020</v>
      </c>
      <c r="X1" s="301">
        <f>[2]GIC!X$1</f>
        <v>2021</v>
      </c>
      <c r="Y1" s="301">
        <f>[2]GIC!Y$1</f>
        <v>2022</v>
      </c>
      <c r="Z1" s="301">
        <f>[2]GIC!Z$1</f>
        <v>2023</v>
      </c>
      <c r="AA1" s="301">
        <f>[2]GIC!AA$1</f>
        <v>2024</v>
      </c>
      <c r="AB1" s="301">
        <f>[2]GIC!AB$1</f>
        <v>2025</v>
      </c>
      <c r="AC1" s="301">
        <f>[2]GIC!AC$1</f>
        <v>2026</v>
      </c>
      <c r="AD1" s="301">
        <f>[2]GIC!AD$1</f>
        <v>2027</v>
      </c>
      <c r="AE1" s="301">
        <f>[2]GIC!AE$1</f>
        <v>2028</v>
      </c>
      <c r="AF1" s="301">
        <f>[2]GIC!AF$1</f>
        <v>2029</v>
      </c>
      <c r="AG1" s="301">
        <f>[2]GIC!AG$1</f>
        <v>2030</v>
      </c>
      <c r="AH1" s="301">
        <f>[2]GIC!AH$1</f>
        <v>2031</v>
      </c>
      <c r="AI1" s="301">
        <f>[2]GIC!AI$1</f>
        <v>2032</v>
      </c>
      <c r="AJ1" s="301">
        <f>[2]GIC!AJ$1</f>
        <v>2033</v>
      </c>
      <c r="AK1" s="301">
        <f>[2]GIC!AK$1</f>
        <v>2034</v>
      </c>
      <c r="AL1" s="301">
        <f>[2]GIC!AL$1</f>
        <v>2035</v>
      </c>
      <c r="AM1" s="301">
        <f>[2]GIC!AM$1</f>
        <v>2036</v>
      </c>
      <c r="AN1" s="301">
        <f>[2]GIC!AN$1</f>
        <v>2037</v>
      </c>
      <c r="AO1" s="301">
        <f>[2]GIC!AO$1</f>
        <v>2038</v>
      </c>
      <c r="AP1" s="301">
        <f>[2]GIC!AP$1</f>
        <v>2039</v>
      </c>
      <c r="AQ1" s="301">
        <f>[2]GIC!AQ$1</f>
        <v>2040</v>
      </c>
      <c r="AR1" s="301">
        <f>[2]GIC!AR$1</f>
        <v>2041</v>
      </c>
      <c r="AS1" s="301">
        <f>[2]GIC!AS$1</f>
        <v>2042</v>
      </c>
      <c r="AT1" s="301">
        <f>[2]GIC!AT$1</f>
        <v>2043</v>
      </c>
      <c r="AU1" s="301">
        <f>[2]GIC!AU$1</f>
        <v>2044</v>
      </c>
      <c r="AV1" s="301">
        <f>[2]GIC!AV$1</f>
        <v>2045</v>
      </c>
      <c r="AW1" s="301">
        <f>[2]GIC!AW$1</f>
        <v>2046</v>
      </c>
      <c r="AX1" s="301">
        <f>[2]GIC!AX$1</f>
        <v>2047</v>
      </c>
      <c r="AY1" s="301">
        <f>[2]GIC!AY$1</f>
        <v>2048</v>
      </c>
      <c r="AZ1" s="301">
        <f>[2]GIC!AZ$1</f>
        <v>2049</v>
      </c>
      <c r="BA1" s="302">
        <f>[2]GIC!BA$1</f>
        <v>2050</v>
      </c>
    </row>
    <row r="2" spans="1:53" x14ac:dyDescent="0.35">
      <c r="A2" s="303" t="str">
        <f>[2]GIC!$A$1</f>
        <v>Gross inland consumption</v>
      </c>
      <c r="B2" s="304" t="e">
        <f ca="1">HYPERLINK("#"&amp;CELL("address",[2]GIC!$C$2),MID(CELL("filename",[2]GIC!$C$2),FIND("]",CELL("filename",[2]GIC!$C$2))+1,255))</f>
        <v>#N/A</v>
      </c>
      <c r="C2" s="284">
        <f>[2]GIC!C$2</f>
        <v>1730113.9288246229</v>
      </c>
      <c r="D2" s="284">
        <f>[2]GIC!D$2</f>
        <v>1769011.7596182704</v>
      </c>
      <c r="E2" s="284">
        <f>[2]GIC!E$2</f>
        <v>1767631.4999999998</v>
      </c>
      <c r="F2" s="284">
        <f>[2]GIC!F$2</f>
        <v>1805019.0999999999</v>
      </c>
      <c r="G2" s="284">
        <f>[2]GIC!G$2</f>
        <v>1823441.8946299995</v>
      </c>
      <c r="H2" s="284">
        <f>[2]GIC!H$2</f>
        <v>1830863.6300362092</v>
      </c>
      <c r="I2" s="284">
        <f>[2]GIC!I$2</f>
        <v>1839347.1590200001</v>
      </c>
      <c r="J2" s="284">
        <f>[2]GIC!J$2</f>
        <v>1809931.3403099997</v>
      </c>
      <c r="K2" s="284">
        <f>[2]GIC!K$2</f>
        <v>1804391.3599199997</v>
      </c>
      <c r="L2" s="284">
        <f>[2]GIC!L$2</f>
        <v>1699956.4955600002</v>
      </c>
      <c r="M2" s="284">
        <f>[2]GIC!M$2</f>
        <v>1764365.1504632677</v>
      </c>
      <c r="N2" s="284">
        <f>[2]GIC!N$2</f>
        <v>1698946.8909116737</v>
      </c>
      <c r="O2" s="284">
        <f>[2]GIC!O$2</f>
        <v>1685617.083084042</v>
      </c>
      <c r="P2" s="284">
        <f>[2]GIC!P$2</f>
        <v>1667790.7709945533</v>
      </c>
      <c r="Q2" s="284">
        <f>[2]GIC!Q$2</f>
        <v>1607754.1793130846</v>
      </c>
      <c r="R2" s="284">
        <f>[2]GIC!R$2</f>
        <v>1627476.8809308</v>
      </c>
      <c r="S2" s="284">
        <f>[2]GIC!S$2</f>
        <v>1642222.7650916898</v>
      </c>
      <c r="T2" s="284">
        <f>[2]GIC!T$2</f>
        <v>1647367.8031027482</v>
      </c>
      <c r="U2" s="284">
        <f>[2]GIC!U$2</f>
        <v>1632582.6450283264</v>
      </c>
      <c r="V2" s="284">
        <f>[2]GIC!V$2</f>
        <v>1618784.5582508321</v>
      </c>
      <c r="W2" s="284">
        <f>[2]GIC!W$2</f>
        <v>1603889.6222422356</v>
      </c>
      <c r="X2" s="284">
        <f>[2]GIC!X$2</f>
        <v>1597091.4896847876</v>
      </c>
      <c r="Y2" s="284">
        <f>[2]GIC!Y$2</f>
        <v>1589299.5511567607</v>
      </c>
      <c r="Z2" s="284">
        <f>[2]GIC!Z$2</f>
        <v>1572073.3817042534</v>
      </c>
      <c r="AA2" s="284">
        <f>[2]GIC!AA$2</f>
        <v>1558689.6824324573</v>
      </c>
      <c r="AB2" s="284">
        <f>[2]GIC!AB$2</f>
        <v>1550348.2547751986</v>
      </c>
      <c r="AC2" s="284">
        <f>[2]GIC!AC$2</f>
        <v>1546766.973301091</v>
      </c>
      <c r="AD2" s="284">
        <f>[2]GIC!AD$2</f>
        <v>1545066.8805215037</v>
      </c>
      <c r="AE2" s="284">
        <f>[2]GIC!AE$2</f>
        <v>1544178.2951404094</v>
      </c>
      <c r="AF2" s="284">
        <f>[2]GIC!AF$2</f>
        <v>1540052.7963121701</v>
      </c>
      <c r="AG2" s="284">
        <f>[2]GIC!AG$2</f>
        <v>1532638.4069402181</v>
      </c>
      <c r="AH2" s="284">
        <f>[2]GIC!AH$2</f>
        <v>1528221.1256243202</v>
      </c>
      <c r="AI2" s="284">
        <f>[2]GIC!AI$2</f>
        <v>1523016.7079093871</v>
      </c>
      <c r="AJ2" s="284">
        <f>[2]GIC!AJ$2</f>
        <v>1513400.8439298288</v>
      </c>
      <c r="AK2" s="284">
        <f>[2]GIC!AK$2</f>
        <v>1502187.6522790398</v>
      </c>
      <c r="AL2" s="284">
        <f>[2]GIC!AL$2</f>
        <v>1483617.1093299545</v>
      </c>
      <c r="AM2" s="284">
        <f>[2]GIC!AM$2</f>
        <v>1478880.3852834583</v>
      </c>
      <c r="AN2" s="284">
        <f>[2]GIC!AN$2</f>
        <v>1470118.6931631546</v>
      </c>
      <c r="AO2" s="284">
        <f>[2]GIC!AO$2</f>
        <v>1462890.0341174274</v>
      </c>
      <c r="AP2" s="284">
        <f>[2]GIC!AP$2</f>
        <v>1459293.3434868767</v>
      </c>
      <c r="AQ2" s="284">
        <f>[2]GIC!AQ$2</f>
        <v>1455402.1554122684</v>
      </c>
      <c r="AR2" s="284">
        <f>[2]GIC!AR$2</f>
        <v>1450628.5185764662</v>
      </c>
      <c r="AS2" s="284">
        <f>[2]GIC!AS$2</f>
        <v>1449075.1229531078</v>
      </c>
      <c r="AT2" s="284">
        <f>[2]GIC!AT$2</f>
        <v>1443415.825378851</v>
      </c>
      <c r="AU2" s="284">
        <f>[2]GIC!AU$2</f>
        <v>1438180.7591161337</v>
      </c>
      <c r="AV2" s="284">
        <f>[2]GIC!AV$2</f>
        <v>1438639.1705338815</v>
      </c>
      <c r="AW2" s="284">
        <f>[2]GIC!AW$2</f>
        <v>1435540.9929193901</v>
      </c>
      <c r="AX2" s="284">
        <f>[2]GIC!AX$2</f>
        <v>1427382.5308960236</v>
      </c>
      <c r="AY2" s="284">
        <f>[2]GIC!AY$2</f>
        <v>1420198.7251501093</v>
      </c>
      <c r="AZ2" s="284">
        <f>[2]GIC!AZ$2</f>
        <v>1415859.7821925816</v>
      </c>
      <c r="BA2" s="305">
        <f>[2]GIC!BA$2</f>
        <v>1412105.7342235292</v>
      </c>
    </row>
    <row r="3" spans="1:53" x14ac:dyDescent="0.35">
      <c r="A3" s="280" t="str">
        <f>[2]TITOT!$A$1</f>
        <v>Transformation input</v>
      </c>
      <c r="B3" s="304" t="e">
        <f ca="1">HYPERLINK("#"&amp;CELL("address",[2]TITOT!$C$2),MID(CELL("filename",[2]TITOT!$C$2),FIND("]",CELL("filename",[2]TITOT!$C$2))+1,255))</f>
        <v>#N/A</v>
      </c>
      <c r="C3" s="284">
        <f>[2]TITOT!C$2</f>
        <v>1434071.2955001437</v>
      </c>
      <c r="D3" s="284">
        <f>[2]TITOT!D$2</f>
        <v>1446199.1999999997</v>
      </c>
      <c r="E3" s="284">
        <f>[2]TITOT!E$2</f>
        <v>1451178</v>
      </c>
      <c r="F3" s="284">
        <f>[2]TITOT!F$2</f>
        <v>1485672.3999999994</v>
      </c>
      <c r="G3" s="284">
        <f>[2]TITOT!G$2</f>
        <v>1507576.7999999998</v>
      </c>
      <c r="H3" s="284">
        <f>[2]TITOT!H$2</f>
        <v>1504184.0546479404</v>
      </c>
      <c r="I3" s="284">
        <f>[2]TITOT!I$2</f>
        <v>1514950.3000000003</v>
      </c>
      <c r="J3" s="284">
        <f>[2]TITOT!J$2</f>
        <v>1497770.4000000001</v>
      </c>
      <c r="K3" s="284">
        <f>[2]TITOT!K$2</f>
        <v>1480731.1</v>
      </c>
      <c r="L3" s="284">
        <f>[2]TITOT!L$2</f>
        <v>1372108.8</v>
      </c>
      <c r="M3" s="284">
        <f>[2]TITOT!M$2</f>
        <v>1398399.5891850593</v>
      </c>
      <c r="N3" s="284">
        <f>[2]TITOT!N$2</f>
        <v>1372050.683099264</v>
      </c>
      <c r="O3" s="284">
        <f>[2]TITOT!O$2</f>
        <v>1358726.4020254128</v>
      </c>
      <c r="P3" s="284">
        <f>[2]TITOT!P$2</f>
        <v>1304132.750549346</v>
      </c>
      <c r="Q3" s="284">
        <f>[2]TITOT!Q$2</f>
        <v>1278250.6209993309</v>
      </c>
      <c r="R3" s="284">
        <f>[2]TITOT!R$2</f>
        <v>1304200.9171682429</v>
      </c>
      <c r="S3" s="284">
        <f>[2]TITOT!S$2</f>
        <v>1300078.9945093496</v>
      </c>
      <c r="T3" s="284">
        <f>[2]TITOT!T$2</f>
        <v>1293646.091814521</v>
      </c>
      <c r="U3" s="284">
        <f>[2]TITOT!U$2</f>
        <v>1271439.4866463577</v>
      </c>
      <c r="V3" s="284">
        <f>[2]TITOT!V$2</f>
        <v>1256591.4874918766</v>
      </c>
      <c r="W3" s="284">
        <f>[2]TITOT!W$2</f>
        <v>1234264.6220161254</v>
      </c>
      <c r="X3" s="284">
        <f>[2]TITOT!X$2</f>
        <v>1223913.051364952</v>
      </c>
      <c r="Y3" s="284">
        <f>[2]TITOT!Y$2</f>
        <v>1214525.6286267266</v>
      </c>
      <c r="Z3" s="284">
        <f>[2]TITOT!Z$2</f>
        <v>1195999.155760762</v>
      </c>
      <c r="AA3" s="284">
        <f>[2]TITOT!AA$2</f>
        <v>1178016.086379003</v>
      </c>
      <c r="AB3" s="284">
        <f>[2]TITOT!AB$2</f>
        <v>1164343.9109457198</v>
      </c>
      <c r="AC3" s="284">
        <f>[2]TITOT!AC$2</f>
        <v>1155673.0431918837</v>
      </c>
      <c r="AD3" s="284">
        <f>[2]TITOT!AD$2</f>
        <v>1147495.0529712981</v>
      </c>
      <c r="AE3" s="284">
        <f>[2]TITOT!AE$2</f>
        <v>1142342.4854151467</v>
      </c>
      <c r="AF3" s="284">
        <f>[2]TITOT!AF$2</f>
        <v>1129866.9507055446</v>
      </c>
      <c r="AG3" s="284">
        <f>[2]TITOT!AG$2</f>
        <v>1114778.6598305516</v>
      </c>
      <c r="AH3" s="284">
        <f>[2]TITOT!AH$2</f>
        <v>1102627.4545082729</v>
      </c>
      <c r="AI3" s="284">
        <f>[2]TITOT!AI$2</f>
        <v>1092794.6753216558</v>
      </c>
      <c r="AJ3" s="284">
        <f>[2]TITOT!AJ$2</f>
        <v>1078731.5562573816</v>
      </c>
      <c r="AK3" s="284">
        <f>[2]TITOT!AK$2</f>
        <v>1061954.7112649495</v>
      </c>
      <c r="AL3" s="284">
        <f>[2]TITOT!AL$2</f>
        <v>1034897.6929979025</v>
      </c>
      <c r="AM3" s="284">
        <f>[2]TITOT!AM$2</f>
        <v>1022483.9232256156</v>
      </c>
      <c r="AN3" s="284">
        <f>[2]TITOT!AN$2</f>
        <v>1005060.9716365996</v>
      </c>
      <c r="AO3" s="284">
        <f>[2]TITOT!AO$2</f>
        <v>991007.20977307507</v>
      </c>
      <c r="AP3" s="284">
        <f>[2]TITOT!AP$2</f>
        <v>981564.28414575697</v>
      </c>
      <c r="AQ3" s="284">
        <f>[2]TITOT!AQ$2</f>
        <v>970208.35381727386</v>
      </c>
      <c r="AR3" s="284">
        <f>[2]TITOT!AR$2</f>
        <v>957976.46764740301</v>
      </c>
      <c r="AS3" s="284">
        <f>[2]TITOT!AS$2</f>
        <v>950710.11493415537</v>
      </c>
      <c r="AT3" s="284">
        <f>[2]TITOT!AT$2</f>
        <v>941058.04951967997</v>
      </c>
      <c r="AU3" s="284">
        <f>[2]TITOT!AU$2</f>
        <v>930917.06276252226</v>
      </c>
      <c r="AV3" s="284">
        <f>[2]TITOT!AV$2</f>
        <v>926498.82582488039</v>
      </c>
      <c r="AW3" s="284">
        <f>[2]TITOT!AW$2</f>
        <v>918489.1123571092</v>
      </c>
      <c r="AX3" s="284">
        <f>[2]TITOT!AX$2</f>
        <v>904656.46798481396</v>
      </c>
      <c r="AY3" s="284">
        <f>[2]TITOT!AY$2</f>
        <v>892293.21289508115</v>
      </c>
      <c r="AZ3" s="284">
        <f>[2]TITOT!AZ$2</f>
        <v>881210.72628765483</v>
      </c>
      <c r="BA3" s="305">
        <f>[2]TITOT!BA$2</f>
        <v>871764.98342172662</v>
      </c>
    </row>
    <row r="4" spans="1:53" x14ac:dyDescent="0.35">
      <c r="A4" s="281" t="str">
        <f>[2]tipgn!$A$1</f>
        <v>Transformation input - Nuclear power stations</v>
      </c>
      <c r="B4" s="306" t="e">
        <f ca="1">HYPERLINK("#"&amp;CELL("address",[2]tipgn!$C$2),MID(CELL("filename",[2]tipgn!$C$2),FIND("]",CELL("filename",[2]tipgn!$C$2))+1,255))</f>
        <v>#N/A</v>
      </c>
      <c r="C4" s="285">
        <f>[2]tipgn!C$2</f>
        <v>243840.78532530757</v>
      </c>
      <c r="D4" s="285">
        <f>[2]tipgn!D$2</f>
        <v>252665.49999999997</v>
      </c>
      <c r="E4" s="285">
        <f>[2]tipgn!E$2</f>
        <v>255556.00000000003</v>
      </c>
      <c r="F4" s="285">
        <f>[2]tipgn!F$2</f>
        <v>257017.49999999997</v>
      </c>
      <c r="G4" s="285">
        <f>[2]tipgn!G$2</f>
        <v>260286.09999999989</v>
      </c>
      <c r="H4" s="285">
        <f>[2]tipgn!H$2</f>
        <v>257515.97879048434</v>
      </c>
      <c r="I4" s="285">
        <f>[2]tipgn!I$2</f>
        <v>255498.99999999988</v>
      </c>
      <c r="J4" s="285">
        <f>[2]tipgn!J$2</f>
        <v>241409.8</v>
      </c>
      <c r="K4" s="285">
        <f>[2]tipgn!K$2</f>
        <v>241908.69999999995</v>
      </c>
      <c r="L4" s="285">
        <f>[2]tipgn!L$2</f>
        <v>230772.49999999994</v>
      </c>
      <c r="M4" s="285">
        <f>[2]tipgn!M$2</f>
        <v>236562.36266360944</v>
      </c>
      <c r="N4" s="285">
        <f>[2]tipgn!N$2</f>
        <v>234006.8309926439</v>
      </c>
      <c r="O4" s="285">
        <f>[2]tipgn!O$2</f>
        <v>227718.52011082458</v>
      </c>
      <c r="P4" s="285">
        <f>[2]tipgn!P$2</f>
        <v>226281.88592719944</v>
      </c>
      <c r="Q4" s="285">
        <f>[2]tipgn!Q$2</f>
        <v>226139.58154198914</v>
      </c>
      <c r="R4" s="285">
        <f>[2]tipgn!R$2</f>
        <v>221202.25470526391</v>
      </c>
      <c r="S4" s="285">
        <f>[2]tipgn!S$2</f>
        <v>231654.46766105169</v>
      </c>
      <c r="T4" s="285">
        <f>[2]tipgn!T$2</f>
        <v>226238.91355089034</v>
      </c>
      <c r="U4" s="285">
        <f>[2]tipgn!U$2</f>
        <v>219091.1396802674</v>
      </c>
      <c r="V4" s="285">
        <f>[2]tipgn!V$2</f>
        <v>215774.9775178775</v>
      </c>
      <c r="W4" s="285">
        <f>[2]tipgn!W$2</f>
        <v>212413.0687369525</v>
      </c>
      <c r="X4" s="285">
        <f>[2]tipgn!X$2</f>
        <v>211144.36940794758</v>
      </c>
      <c r="Y4" s="285">
        <f>[2]tipgn!Y$2</f>
        <v>201536.83896012758</v>
      </c>
      <c r="Z4" s="285">
        <f>[2]tipgn!Z$2</f>
        <v>187502.55142785798</v>
      </c>
      <c r="AA4" s="285">
        <f>[2]tipgn!AA$2</f>
        <v>179986.72854169214</v>
      </c>
      <c r="AB4" s="285">
        <f>[2]tipgn!AB$2</f>
        <v>179788.94372279843</v>
      </c>
      <c r="AC4" s="285">
        <f>[2]tipgn!AC$2</f>
        <v>179427.78944565789</v>
      </c>
      <c r="AD4" s="285">
        <f>[2]tipgn!AD$2</f>
        <v>184135.10096000697</v>
      </c>
      <c r="AE4" s="285">
        <f>[2]tipgn!AE$2</f>
        <v>183524.22680430932</v>
      </c>
      <c r="AF4" s="285">
        <f>[2]tipgn!AF$2</f>
        <v>180533.04323500849</v>
      </c>
      <c r="AG4" s="285">
        <f>[2]tipgn!AG$2</f>
        <v>176661.6797523729</v>
      </c>
      <c r="AH4" s="285">
        <f>[2]tipgn!AH$2</f>
        <v>177086.84443577653</v>
      </c>
      <c r="AI4" s="285">
        <f>[2]tipgn!AI$2</f>
        <v>175982.64094177794</v>
      </c>
      <c r="AJ4" s="285">
        <f>[2]tipgn!AJ$2</f>
        <v>164892.60494764172</v>
      </c>
      <c r="AK4" s="285">
        <f>[2]tipgn!AK$2</f>
        <v>157869.2903880699</v>
      </c>
      <c r="AL4" s="285">
        <f>[2]tipgn!AL$2</f>
        <v>140388.1692819868</v>
      </c>
      <c r="AM4" s="285">
        <f>[2]tipgn!AM$2</f>
        <v>138950.60767628692</v>
      </c>
      <c r="AN4" s="285">
        <f>[2]tipgn!AN$2</f>
        <v>134260.9627934623</v>
      </c>
      <c r="AO4" s="285">
        <f>[2]tipgn!AO$2</f>
        <v>130212.14663491047</v>
      </c>
      <c r="AP4" s="285">
        <f>[2]tipgn!AP$2</f>
        <v>131918.87500600261</v>
      </c>
      <c r="AQ4" s="285">
        <f>[2]tipgn!AQ$2</f>
        <v>133592.27230095307</v>
      </c>
      <c r="AR4" s="285">
        <f>[2]tipgn!AR$2</f>
        <v>127190.34976067528</v>
      </c>
      <c r="AS4" s="285">
        <f>[2]tipgn!AS$2</f>
        <v>128550.65019852271</v>
      </c>
      <c r="AT4" s="285">
        <f>[2]tipgn!AT$2</f>
        <v>125482.49767025269</v>
      </c>
      <c r="AU4" s="285">
        <f>[2]tipgn!AU$2</f>
        <v>126715.09242100613</v>
      </c>
      <c r="AV4" s="285">
        <f>[2]tipgn!AV$2</f>
        <v>134281.7770477907</v>
      </c>
      <c r="AW4" s="285">
        <f>[2]tipgn!AW$2</f>
        <v>134259.45863258286</v>
      </c>
      <c r="AX4" s="285">
        <f>[2]tipgn!AX$2</f>
        <v>130291.69223593127</v>
      </c>
      <c r="AY4" s="285">
        <f>[2]tipgn!AY$2</f>
        <v>122153.55855099364</v>
      </c>
      <c r="AZ4" s="285">
        <f>[2]tipgn!AZ$2</f>
        <v>114754.50874324363</v>
      </c>
      <c r="BA4" s="307">
        <f>[2]tipgn!BA$2</f>
        <v>113882.85559025858</v>
      </c>
    </row>
    <row r="5" spans="1:53" x14ac:dyDescent="0.35">
      <c r="A5" s="281" t="str">
        <f>[2]tipgt!$A$1</f>
        <v>Transformation input - Conventional thermal power stations</v>
      </c>
      <c r="B5" s="306" t="e">
        <f ca="1">HYPERLINK("#"&amp;CELL("address",[2]tipgt!$C$2),MID(CELL("filename",[2]tipgt!$C$2),FIND("]",CELL("filename",[2]tipgt!$C$2))+1,255))</f>
        <v>#N/A</v>
      </c>
      <c r="C5" s="285">
        <f>[2]tipgt!C$2</f>
        <v>384756.47455461737</v>
      </c>
      <c r="D5" s="285">
        <f>[2]tipgt!D$2</f>
        <v>393273.73745999997</v>
      </c>
      <c r="E5" s="285">
        <f>[2]tipgt!E$2</f>
        <v>403459.52824000013</v>
      </c>
      <c r="F5" s="285">
        <f>[2]tipgt!F$2</f>
        <v>421047.82514999999</v>
      </c>
      <c r="G5" s="285">
        <f>[2]tipgt!G$2</f>
        <v>425310.85872000002</v>
      </c>
      <c r="H5" s="285">
        <f>[2]tipgt!H$2</f>
        <v>429974.66415229172</v>
      </c>
      <c r="I5" s="285">
        <f>[2]tipgt!I$2</f>
        <v>441205.39306000003</v>
      </c>
      <c r="J5" s="285">
        <f>[2]tipgt!J$2</f>
        <v>447124.39121999987</v>
      </c>
      <c r="K5" s="285">
        <f>[2]tipgt!K$2</f>
        <v>433483.87872999994</v>
      </c>
      <c r="L5" s="285">
        <f>[2]tipgt!L$2</f>
        <v>402458.16146999999</v>
      </c>
      <c r="M5" s="285">
        <f>[2]tipgt!M$2</f>
        <v>415677.57424789103</v>
      </c>
      <c r="N5" s="285">
        <f>[2]tipgt!N$2</f>
        <v>407343.20633344445</v>
      </c>
      <c r="O5" s="285">
        <f>[2]tipgt!O$2</f>
        <v>403640.19110945048</v>
      </c>
      <c r="P5" s="285">
        <f>[2]tipgt!P$2</f>
        <v>382767.75580992462</v>
      </c>
      <c r="Q5" s="285">
        <f>[2]tipgt!Q$2</f>
        <v>359826.7399094057</v>
      </c>
      <c r="R5" s="285">
        <f>[2]tipgt!R$2</f>
        <v>362585.36472793389</v>
      </c>
      <c r="S5" s="285">
        <f>[2]tipgt!S$2</f>
        <v>345312.04805013939</v>
      </c>
      <c r="T5" s="285">
        <f>[2]tipgt!T$2</f>
        <v>340298.71084469813</v>
      </c>
      <c r="U5" s="285">
        <f>[2]tipgt!U$2</f>
        <v>327934.0488574421</v>
      </c>
      <c r="V5" s="285">
        <f>[2]tipgt!V$2</f>
        <v>316477.12392361357</v>
      </c>
      <c r="W5" s="285">
        <f>[2]tipgt!W$2</f>
        <v>302429.9401029647</v>
      </c>
      <c r="X5" s="285">
        <f>[2]tipgt!X$2</f>
        <v>294822.29807920795</v>
      </c>
      <c r="Y5" s="285">
        <f>[2]tipgt!Y$2</f>
        <v>299442.9408461749</v>
      </c>
      <c r="Z5" s="285">
        <f>[2]tipgt!Z$2</f>
        <v>301178.97393393901</v>
      </c>
      <c r="AA5" s="285">
        <f>[2]tipgt!AA$2</f>
        <v>297060.71963168541</v>
      </c>
      <c r="AB5" s="285">
        <f>[2]tipgt!AB$2</f>
        <v>289126.50517470331</v>
      </c>
      <c r="AC5" s="285">
        <f>[2]tipgt!AC$2</f>
        <v>284401.97517185792</v>
      </c>
      <c r="AD5" s="285">
        <f>[2]tipgt!AD$2</f>
        <v>276242.31850049738</v>
      </c>
      <c r="AE5" s="285">
        <f>[2]tipgt!AE$2</f>
        <v>273363.45213922864</v>
      </c>
      <c r="AF5" s="285">
        <f>[2]tipgt!AF$2</f>
        <v>266792.55176027212</v>
      </c>
      <c r="AG5" s="285">
        <f>[2]tipgt!AG$2</f>
        <v>260162.65211449657</v>
      </c>
      <c r="AH5" s="285">
        <f>[2]tipgt!AH$2</f>
        <v>249283.92246365195</v>
      </c>
      <c r="AI5" s="285">
        <f>[2]tipgt!AI$2</f>
        <v>243658.49698707587</v>
      </c>
      <c r="AJ5" s="285">
        <f>[2]tipgt!AJ$2</f>
        <v>244938.25112684991</v>
      </c>
      <c r="AK5" s="285">
        <f>[2]tipgt!AK$2</f>
        <v>239536.45212461861</v>
      </c>
      <c r="AL5" s="285">
        <f>[2]tipgt!AL$2</f>
        <v>236738.06336235255</v>
      </c>
      <c r="AM5" s="285">
        <f>[2]tipgt!AM$2</f>
        <v>227947.17099720871</v>
      </c>
      <c r="AN5" s="285">
        <f>[2]tipgt!AN$2</f>
        <v>220568.90979953375</v>
      </c>
      <c r="AO5" s="285">
        <f>[2]tipgt!AO$2</f>
        <v>215214.61291251102</v>
      </c>
      <c r="AP5" s="285">
        <f>[2]tipgt!AP$2</f>
        <v>209030.05367080506</v>
      </c>
      <c r="AQ5" s="285">
        <f>[2]tipgt!AQ$2</f>
        <v>201198.9623681602</v>
      </c>
      <c r="AR5" s="285">
        <f>[2]tipgt!AR$2</f>
        <v>201421.8247836486</v>
      </c>
      <c r="AS5" s="285">
        <f>[2]tipgt!AS$2</f>
        <v>197838.55322469753</v>
      </c>
      <c r="AT5" s="285">
        <f>[2]tipgt!AT$2</f>
        <v>197612.61144057187</v>
      </c>
      <c r="AU5" s="285">
        <f>[2]tipgt!AU$2</f>
        <v>191890.85042492673</v>
      </c>
      <c r="AV5" s="285">
        <f>[2]tipgt!AV$2</f>
        <v>184439.65225005141</v>
      </c>
      <c r="AW5" s="285">
        <f>[2]tipgt!AW$2</f>
        <v>180977.68711432489</v>
      </c>
      <c r="AX5" s="285">
        <f>[2]tipgt!AX$2</f>
        <v>178054.65685349685</v>
      </c>
      <c r="AY5" s="285">
        <f>[2]tipgt!AY$2</f>
        <v>178758.33811166754</v>
      </c>
      <c r="AZ5" s="285">
        <f>[2]tipgt!AZ$2</f>
        <v>181198.20563909572</v>
      </c>
      <c r="BA5" s="307">
        <f>[2]tipgt!BA$2</f>
        <v>179789.97858011993</v>
      </c>
    </row>
    <row r="6" spans="1:53" x14ac:dyDescent="0.35">
      <c r="A6" s="282" t="str">
        <f>[2]tipgtele!$A$1</f>
        <v>Transformation input - Electricity-only plants</v>
      </c>
      <c r="B6" s="306" t="e">
        <f ca="1">HYPERLINK("#"&amp;CELL("address",[2]tipgtele!$C$2),MID(CELL("filename",[2]tipgtele!$C$2),FIND("]",CELL("filename",[2]tipgtele!$C$2))+1,255))</f>
        <v>#N/A</v>
      </c>
      <c r="C6" s="286">
        <f>[2]tipgtele!C$2</f>
        <v>263834.32255126705</v>
      </c>
      <c r="D6" s="286">
        <f>[2]tipgtele!D$2</f>
        <v>268072.43814338115</v>
      </c>
      <c r="E6" s="286">
        <f>[2]tipgtele!E$2</f>
        <v>275143.15036575386</v>
      </c>
      <c r="F6" s="286">
        <f>[2]tipgtele!F$2</f>
        <v>284899.50254714926</v>
      </c>
      <c r="G6" s="286">
        <f>[2]tipgtele!G$2</f>
        <v>283334.77513463434</v>
      </c>
      <c r="H6" s="286">
        <f>[2]tipgtele!H$2</f>
        <v>289283.46390382224</v>
      </c>
      <c r="I6" s="286">
        <f>[2]tipgtele!I$2</f>
        <v>293745.57808586181</v>
      </c>
      <c r="J6" s="286">
        <f>[2]tipgtele!J$2</f>
        <v>301159.85303657711</v>
      </c>
      <c r="K6" s="286">
        <f>[2]tipgtele!K$2</f>
        <v>287120.93239987857</v>
      </c>
      <c r="L6" s="286">
        <f>[2]tipgtele!L$2</f>
        <v>258897.45459604313</v>
      </c>
      <c r="M6" s="286">
        <f>[2]tipgtele!M$2</f>
        <v>256751.50007425839</v>
      </c>
      <c r="N6" s="286">
        <f>[2]tipgtele!N$2</f>
        <v>258934.59120472558</v>
      </c>
      <c r="O6" s="286">
        <f>[2]tipgtele!O$2</f>
        <v>259834.14508219858</v>
      </c>
      <c r="P6" s="286">
        <f>[2]tipgtele!P$2</f>
        <v>239009.78029973313</v>
      </c>
      <c r="Q6" s="286">
        <f>[2]tipgtele!Q$2</f>
        <v>226251.49124650049</v>
      </c>
      <c r="R6" s="286">
        <f>[2]tipgtele!R$2</f>
        <v>229781.87838801308</v>
      </c>
      <c r="S6" s="286">
        <f>[2]tipgtele!S$2</f>
        <v>217408.8379969268</v>
      </c>
      <c r="T6" s="286">
        <f>[2]tipgtele!T$2</f>
        <v>208252.03267947913</v>
      </c>
      <c r="U6" s="286">
        <f>[2]tipgtele!U$2</f>
        <v>196544.74877708053</v>
      </c>
      <c r="V6" s="286">
        <f>[2]tipgtele!V$2</f>
        <v>185007.68371819716</v>
      </c>
      <c r="W6" s="286">
        <f>[2]tipgtele!W$2</f>
        <v>174649.22355588275</v>
      </c>
      <c r="X6" s="286">
        <f>[2]tipgtele!X$2</f>
        <v>169095.42633430019</v>
      </c>
      <c r="Y6" s="286">
        <f>[2]tipgtele!Y$2</f>
        <v>170386.26984177571</v>
      </c>
      <c r="Z6" s="286">
        <f>[2]tipgtele!Z$2</f>
        <v>172521.29241967839</v>
      </c>
      <c r="AA6" s="286">
        <f>[2]tipgtele!AA$2</f>
        <v>166636.69431070663</v>
      </c>
      <c r="AB6" s="286">
        <f>[2]tipgtele!AB$2</f>
        <v>158801.43026411009</v>
      </c>
      <c r="AC6" s="286">
        <f>[2]tipgtele!AC$2</f>
        <v>156801.62568803655</v>
      </c>
      <c r="AD6" s="286">
        <f>[2]tipgtele!AD$2</f>
        <v>150612.79998551231</v>
      </c>
      <c r="AE6" s="286">
        <f>[2]tipgtele!AE$2</f>
        <v>148410.59711431488</v>
      </c>
      <c r="AF6" s="286">
        <f>[2]tipgtele!AF$2</f>
        <v>144479.33394960038</v>
      </c>
      <c r="AG6" s="286">
        <f>[2]tipgtele!AG$2</f>
        <v>138400.30164107424</v>
      </c>
      <c r="AH6" s="286">
        <f>[2]tipgtele!AH$2</f>
        <v>127279.78951466616</v>
      </c>
      <c r="AI6" s="286">
        <f>[2]tipgtele!AI$2</f>
        <v>122271.48320131372</v>
      </c>
      <c r="AJ6" s="286">
        <f>[2]tipgtele!AJ$2</f>
        <v>123129.01749608008</v>
      </c>
      <c r="AK6" s="286">
        <f>[2]tipgtele!AK$2</f>
        <v>119256.58766322737</v>
      </c>
      <c r="AL6" s="286">
        <f>[2]tipgtele!AL$2</f>
        <v>122384.40458595386</v>
      </c>
      <c r="AM6" s="286">
        <f>[2]tipgtele!AM$2</f>
        <v>113221.24187860246</v>
      </c>
      <c r="AN6" s="286">
        <f>[2]tipgtele!AN$2</f>
        <v>106363.94796750844</v>
      </c>
      <c r="AO6" s="286">
        <f>[2]tipgtele!AO$2</f>
        <v>102336.09660080919</v>
      </c>
      <c r="AP6" s="286">
        <f>[2]tipgtele!AP$2</f>
        <v>96675.378719864573</v>
      </c>
      <c r="AQ6" s="286">
        <f>[2]tipgtele!AQ$2</f>
        <v>91060.030259684281</v>
      </c>
      <c r="AR6" s="286">
        <f>[2]tipgtele!AR$2</f>
        <v>90241.122881170944</v>
      </c>
      <c r="AS6" s="286">
        <f>[2]tipgtele!AS$2</f>
        <v>86949.523493835412</v>
      </c>
      <c r="AT6" s="286">
        <f>[2]tipgtele!AT$2</f>
        <v>85470.744215840532</v>
      </c>
      <c r="AU6" s="286">
        <f>[2]tipgtele!AU$2</f>
        <v>80449.27673728863</v>
      </c>
      <c r="AV6" s="286">
        <f>[2]tipgtele!AV$2</f>
        <v>72698.03520076655</v>
      </c>
      <c r="AW6" s="286">
        <f>[2]tipgtele!AW$2</f>
        <v>70212.365458492641</v>
      </c>
      <c r="AX6" s="286">
        <f>[2]tipgtele!AX$2</f>
        <v>66269.761967403145</v>
      </c>
      <c r="AY6" s="286">
        <f>[2]tipgtele!AY$2</f>
        <v>68109.426349862231</v>
      </c>
      <c r="AZ6" s="286">
        <f>[2]tipgtele!AZ$2</f>
        <v>69673.190292462081</v>
      </c>
      <c r="BA6" s="308">
        <f>[2]tipgtele!BA$2</f>
        <v>67341.765230118195</v>
      </c>
    </row>
    <row r="7" spans="1:53" x14ac:dyDescent="0.35">
      <c r="A7" s="282" t="str">
        <f>[2]tipgtchp!$A$1</f>
        <v>Transformation input - CHP plants</v>
      </c>
      <c r="B7" s="306" t="e">
        <f ca="1">HYPERLINK("#"&amp;CELL("address",[2]tipgtchp!$C$2),MID(CELL("filename",[2]tipgtchp!$C$2),FIND("]",CELL("filename",[2]tipgtchp!$C$2))+1,255))</f>
        <v>#N/A</v>
      </c>
      <c r="C7" s="286">
        <f>[2]tipgtchp!C$2</f>
        <v>120644.9474557244</v>
      </c>
      <c r="D7" s="286">
        <f>[2]tipgtchp!D$2</f>
        <v>124959.79931661884</v>
      </c>
      <c r="E7" s="286">
        <f>[2]tipgtchp!E$2</f>
        <v>128015.27852424623</v>
      </c>
      <c r="F7" s="286">
        <f>[2]tipgtchp!F$2</f>
        <v>135796.62260285075</v>
      </c>
      <c r="G7" s="286">
        <f>[2]tipgtchp!G$2</f>
        <v>141604.48380536569</v>
      </c>
      <c r="H7" s="286">
        <f>[2]tipgtchp!H$2</f>
        <v>140289.24648903508</v>
      </c>
      <c r="I7" s="286">
        <f>[2]tipgtchp!I$2</f>
        <v>147028.21192413819</v>
      </c>
      <c r="J7" s="286">
        <f>[2]tipgtchp!J$2</f>
        <v>145538.34546342291</v>
      </c>
      <c r="K7" s="286">
        <f>[2]tipgtchp!K$2</f>
        <v>145902.84556012135</v>
      </c>
      <c r="L7" s="286">
        <f>[2]tipgtchp!L$2</f>
        <v>143094.21117395684</v>
      </c>
      <c r="M7" s="286">
        <f>[2]tipgtchp!M$2</f>
        <v>158385.11210236096</v>
      </c>
      <c r="N7" s="286">
        <f>[2]tipgtchp!N$2</f>
        <v>147828.79282121011</v>
      </c>
      <c r="O7" s="286">
        <f>[2]tipgtchp!O$2</f>
        <v>142790.04334288064</v>
      </c>
      <c r="P7" s="286">
        <f>[2]tipgtchp!P$2</f>
        <v>142613.28266601451</v>
      </c>
      <c r="Q7" s="286">
        <f>[2]tipgtchp!Q$2</f>
        <v>132527.59889566101</v>
      </c>
      <c r="R7" s="286">
        <f>[2]tipgtchp!R$2</f>
        <v>131667.20087938779</v>
      </c>
      <c r="S7" s="286">
        <f>[2]tipgtchp!S$2</f>
        <v>127903.21005321259</v>
      </c>
      <c r="T7" s="286">
        <f>[2]tipgtchp!T$2</f>
        <v>132046.67816521891</v>
      </c>
      <c r="U7" s="286">
        <f>[2]tipgtchp!U$2</f>
        <v>131389.30008036169</v>
      </c>
      <c r="V7" s="286">
        <f>[2]tipgtchp!V$2</f>
        <v>131469.4402054165</v>
      </c>
      <c r="W7" s="286">
        <f>[2]tipgtchp!W$2</f>
        <v>127780.71654708193</v>
      </c>
      <c r="X7" s="286">
        <f>[2]tipgtchp!X$2</f>
        <v>125726.87174490765</v>
      </c>
      <c r="Y7" s="286">
        <f>[2]tipgtchp!Y$2</f>
        <v>129056.67100439916</v>
      </c>
      <c r="Z7" s="286">
        <f>[2]tipgtchp!Z$2</f>
        <v>128657.68151426064</v>
      </c>
      <c r="AA7" s="286">
        <f>[2]tipgtchp!AA$2</f>
        <v>130424.02532097882</v>
      </c>
      <c r="AB7" s="286">
        <f>[2]tipgtchp!AB$2</f>
        <v>130325.07491059326</v>
      </c>
      <c r="AC7" s="286">
        <f>[2]tipgtchp!AC$2</f>
        <v>127600.34948382132</v>
      </c>
      <c r="AD7" s="286">
        <f>[2]tipgtchp!AD$2</f>
        <v>125629.51851498512</v>
      </c>
      <c r="AE7" s="286">
        <f>[2]tipgtchp!AE$2</f>
        <v>124952.85502491381</v>
      </c>
      <c r="AF7" s="286">
        <f>[2]tipgtchp!AF$2</f>
        <v>122313.21781067186</v>
      </c>
      <c r="AG7" s="286">
        <f>[2]tipgtchp!AG$2</f>
        <v>121762.35047342232</v>
      </c>
      <c r="AH7" s="286">
        <f>[2]tipgtchp!AH$2</f>
        <v>122004.1329489857</v>
      </c>
      <c r="AI7" s="286">
        <f>[2]tipgtchp!AI$2</f>
        <v>121387.01378576214</v>
      </c>
      <c r="AJ7" s="286">
        <f>[2]tipgtchp!AJ$2</f>
        <v>121809.2336307698</v>
      </c>
      <c r="AK7" s="286">
        <f>[2]tipgtchp!AK$2</f>
        <v>120279.8644613912</v>
      </c>
      <c r="AL7" s="286">
        <f>[2]tipgtchp!AL$2</f>
        <v>114353.65877639857</v>
      </c>
      <c r="AM7" s="286">
        <f>[2]tipgtchp!AM$2</f>
        <v>114725.92911860631</v>
      </c>
      <c r="AN7" s="286">
        <f>[2]tipgtchp!AN$2</f>
        <v>114204.96183202529</v>
      </c>
      <c r="AO7" s="286">
        <f>[2]tipgtchp!AO$2</f>
        <v>112878.51631170182</v>
      </c>
      <c r="AP7" s="286">
        <f>[2]tipgtchp!AP$2</f>
        <v>112354.67495094052</v>
      </c>
      <c r="AQ7" s="286">
        <f>[2]tipgtchp!AQ$2</f>
        <v>110138.93210847597</v>
      </c>
      <c r="AR7" s="286">
        <f>[2]tipgtchp!AR$2</f>
        <v>111180.7019024777</v>
      </c>
      <c r="AS7" s="286">
        <f>[2]tipgtchp!AS$2</f>
        <v>110889.02973086205</v>
      </c>
      <c r="AT7" s="286">
        <f>[2]tipgtchp!AT$2</f>
        <v>112141.86722473137</v>
      </c>
      <c r="AU7" s="286">
        <f>[2]tipgtchp!AU$2</f>
        <v>111441.57368763804</v>
      </c>
      <c r="AV7" s="286">
        <f>[2]tipgtchp!AV$2</f>
        <v>111741.61704928482</v>
      </c>
      <c r="AW7" s="286">
        <f>[2]tipgtchp!AW$2</f>
        <v>110765.32165583223</v>
      </c>
      <c r="AX7" s="286">
        <f>[2]tipgtchp!AX$2</f>
        <v>111784.89488609371</v>
      </c>
      <c r="AY7" s="286">
        <f>[2]tipgtchp!AY$2</f>
        <v>110648.9117618053</v>
      </c>
      <c r="AZ7" s="286">
        <f>[2]tipgtchp!AZ$2</f>
        <v>111525.01534663362</v>
      </c>
      <c r="BA7" s="308">
        <f>[2]tipgtchp!BA$2</f>
        <v>112448.21335000175</v>
      </c>
    </row>
    <row r="8" spans="1:53" x14ac:dyDescent="0.35">
      <c r="A8" s="282" t="str">
        <f>[2]tipgel!$A$1</f>
        <v>Transformation input - Used for electricity generation</v>
      </c>
      <c r="B8" s="306" t="e">
        <f ca="1">HYPERLINK("#"&amp;CELL("address",[2]tipgel!$C$2),MID(CELL("filename",[2]tipgel!$C$2),FIND("]",CELL("filename",[2]tipgel!$C$2))+1,255))</f>
        <v>#N/A</v>
      </c>
      <c r="C8" s="286">
        <f>[2]tipgel!C$2</f>
        <v>277.20454762587178</v>
      </c>
      <c r="D8" s="286">
        <f>[2]tipgel!D$2</f>
        <v>241.49999999999997</v>
      </c>
      <c r="E8" s="286">
        <f>[2]tipgel!E$2</f>
        <v>301.09934999999996</v>
      </c>
      <c r="F8" s="286">
        <f>[2]tipgel!F$2</f>
        <v>351.69999999999993</v>
      </c>
      <c r="G8" s="286">
        <f>[2]tipgel!G$2</f>
        <v>371.59978000000007</v>
      </c>
      <c r="H8" s="286">
        <f>[2]tipgel!H$2</f>
        <v>401.9537594344132</v>
      </c>
      <c r="I8" s="286">
        <f>[2]tipgel!I$2</f>
        <v>431.60305</v>
      </c>
      <c r="J8" s="286">
        <f>[2]tipgel!J$2</f>
        <v>426.19272000000007</v>
      </c>
      <c r="K8" s="286">
        <f>[2]tipgel!K$2</f>
        <v>460.10076999999995</v>
      </c>
      <c r="L8" s="286">
        <f>[2]tipgel!L$2</f>
        <v>466.4957</v>
      </c>
      <c r="M8" s="286">
        <f>[2]tipgel!M$2</f>
        <v>540.96207127161586</v>
      </c>
      <c r="N8" s="286">
        <f>[2]tipgel!N$2</f>
        <v>579.82230750881513</v>
      </c>
      <c r="O8" s="286">
        <f>[2]tipgel!O$2</f>
        <v>1016.0026843713327</v>
      </c>
      <c r="P8" s="286">
        <f>[2]tipgel!P$2</f>
        <v>1144.692844176938</v>
      </c>
      <c r="Q8" s="286">
        <f>[2]tipgel!Q$2</f>
        <v>1047.6497672441249</v>
      </c>
      <c r="R8" s="286">
        <f>[2]tipgel!R$2</f>
        <v>1136.2854605329683</v>
      </c>
      <c r="S8" s="286">
        <f>[2]tipgel!S$2</f>
        <v>0</v>
      </c>
      <c r="T8" s="286">
        <f>[2]tipgel!T$2</f>
        <v>0</v>
      </c>
      <c r="U8" s="286">
        <f>[2]tipgel!U$2</f>
        <v>0</v>
      </c>
      <c r="V8" s="286">
        <f>[2]tipgel!V$2</f>
        <v>0</v>
      </c>
      <c r="W8" s="286">
        <f>[2]tipgel!W$2</f>
        <v>0</v>
      </c>
      <c r="X8" s="286">
        <f>[2]tipgel!X$2</f>
        <v>0</v>
      </c>
      <c r="Y8" s="286">
        <f>[2]tipgel!Y$2</f>
        <v>0</v>
      </c>
      <c r="Z8" s="286">
        <f>[2]tipgel!Z$2</f>
        <v>0</v>
      </c>
      <c r="AA8" s="286">
        <f>[2]tipgel!AA$2</f>
        <v>0</v>
      </c>
      <c r="AB8" s="286">
        <f>[2]tipgel!AB$2</f>
        <v>0</v>
      </c>
      <c r="AC8" s="286">
        <f>[2]tipgel!AC$2</f>
        <v>0</v>
      </c>
      <c r="AD8" s="286">
        <f>[2]tipgel!AD$2</f>
        <v>0</v>
      </c>
      <c r="AE8" s="286">
        <f>[2]tipgel!AE$2</f>
        <v>0</v>
      </c>
      <c r="AF8" s="286">
        <f>[2]tipgel!AF$2</f>
        <v>0</v>
      </c>
      <c r="AG8" s="286">
        <f>[2]tipgel!AG$2</f>
        <v>0</v>
      </c>
      <c r="AH8" s="286">
        <f>[2]tipgel!AH$2</f>
        <v>0</v>
      </c>
      <c r="AI8" s="286">
        <f>[2]tipgel!AI$2</f>
        <v>0</v>
      </c>
      <c r="AJ8" s="286">
        <f>[2]tipgel!AJ$2</f>
        <v>0</v>
      </c>
      <c r="AK8" s="286">
        <f>[2]tipgel!AK$2</f>
        <v>0</v>
      </c>
      <c r="AL8" s="286">
        <f>[2]tipgel!AL$2</f>
        <v>0</v>
      </c>
      <c r="AM8" s="286">
        <f>[2]tipgel!AM$2</f>
        <v>0</v>
      </c>
      <c r="AN8" s="286">
        <f>[2]tipgel!AN$2</f>
        <v>0</v>
      </c>
      <c r="AO8" s="286">
        <f>[2]tipgel!AO$2</f>
        <v>0</v>
      </c>
      <c r="AP8" s="286">
        <f>[2]tipgel!AP$2</f>
        <v>0</v>
      </c>
      <c r="AQ8" s="286">
        <f>[2]tipgel!AQ$2</f>
        <v>0</v>
      </c>
      <c r="AR8" s="286">
        <f>[2]tipgel!AR$2</f>
        <v>0</v>
      </c>
      <c r="AS8" s="286">
        <f>[2]tipgel!AS$2</f>
        <v>0</v>
      </c>
      <c r="AT8" s="286">
        <f>[2]tipgel!AT$2</f>
        <v>0</v>
      </c>
      <c r="AU8" s="286">
        <f>[2]tipgel!AU$2</f>
        <v>0</v>
      </c>
      <c r="AV8" s="286">
        <f>[2]tipgel!AV$2</f>
        <v>0</v>
      </c>
      <c r="AW8" s="286">
        <f>[2]tipgel!AW$2</f>
        <v>0</v>
      </c>
      <c r="AX8" s="286">
        <f>[2]tipgel!AX$2</f>
        <v>0</v>
      </c>
      <c r="AY8" s="286">
        <f>[2]tipgel!AY$2</f>
        <v>0</v>
      </c>
      <c r="AZ8" s="286">
        <f>[2]tipgel!AZ$2</f>
        <v>0</v>
      </c>
      <c r="BA8" s="308">
        <f>[2]tipgel!BA$2</f>
        <v>0</v>
      </c>
    </row>
    <row r="9" spans="1:53" x14ac:dyDescent="0.35">
      <c r="A9" s="281" t="str">
        <f>[2]tidh!$A$1</f>
        <v>Transformation input - District heating plants</v>
      </c>
      <c r="B9" s="306" t="e">
        <f ca="1">HYPERLINK("#"&amp;CELL("address",[2]tidh!$C$2),MID(CELL("filename",[2]tidh!$C$2),FIND("]",CELL("filename",[2]tidh!$C$2))+1,255))</f>
        <v>#N/A</v>
      </c>
      <c r="C9" s="285">
        <f>[2]tidh!C$2</f>
        <v>20122.770368919777</v>
      </c>
      <c r="D9" s="285">
        <f>[2]tidh!D$2</f>
        <v>20563.815349999993</v>
      </c>
      <c r="E9" s="285">
        <f>[2]tidh!E$2</f>
        <v>19991.428690000001</v>
      </c>
      <c r="F9" s="285">
        <f>[2]tidh!F$2</f>
        <v>22991.342720000001</v>
      </c>
      <c r="G9" s="285">
        <f>[2]tidh!G$2</f>
        <v>21210.964360000002</v>
      </c>
      <c r="H9" s="285">
        <f>[2]tidh!H$2</f>
        <v>20510.227501823152</v>
      </c>
      <c r="I9" s="285">
        <f>[2]tidh!I$2</f>
        <v>19565.109769999999</v>
      </c>
      <c r="J9" s="285">
        <f>[2]tidh!J$2</f>
        <v>18902.145379999998</v>
      </c>
      <c r="K9" s="285">
        <f>[2]tidh!K$2</f>
        <v>19135.912560000004</v>
      </c>
      <c r="L9" s="285">
        <f>[2]tidh!L$2</f>
        <v>19106.093089999998</v>
      </c>
      <c r="M9" s="285">
        <f>[2]tidh!M$2</f>
        <v>21859.193961170135</v>
      </c>
      <c r="N9" s="285">
        <f>[2]tidh!N$2</f>
        <v>19838.486157715623</v>
      </c>
      <c r="O9" s="285">
        <f>[2]tidh!O$2</f>
        <v>21631.279516892024</v>
      </c>
      <c r="P9" s="285">
        <f>[2]tidh!P$2</f>
        <v>20718.525118940954</v>
      </c>
      <c r="Q9" s="285">
        <f>[2]tidh!Q$2</f>
        <v>19577.775760222339</v>
      </c>
      <c r="R9" s="285">
        <f>[2]tidh!R$2</f>
        <v>19925.821764923083</v>
      </c>
      <c r="S9" s="285">
        <f>[2]tidh!S$2</f>
        <v>21033.278441734754</v>
      </c>
      <c r="T9" s="285">
        <f>[2]tidh!T$2</f>
        <v>21342.648962649986</v>
      </c>
      <c r="U9" s="285">
        <f>[2]tidh!U$2</f>
        <v>21586.316089863438</v>
      </c>
      <c r="V9" s="285">
        <f>[2]tidh!V$2</f>
        <v>21413.853504207058</v>
      </c>
      <c r="W9" s="285">
        <f>[2]tidh!W$2</f>
        <v>21303.524872212893</v>
      </c>
      <c r="X9" s="285">
        <f>[2]tidh!X$2</f>
        <v>21716.185678385347</v>
      </c>
      <c r="Y9" s="285">
        <f>[2]tidh!Y$2</f>
        <v>22020.620903298346</v>
      </c>
      <c r="Z9" s="285">
        <f>[2]tidh!Z$2</f>
        <v>21800.547890473117</v>
      </c>
      <c r="AA9" s="285">
        <f>[2]tidh!AA$2</f>
        <v>22133.538182219272</v>
      </c>
      <c r="AB9" s="285">
        <f>[2]tidh!AB$2</f>
        <v>22248.076017305371</v>
      </c>
      <c r="AC9" s="285">
        <f>[2]tidh!AC$2</f>
        <v>22045.307866275416</v>
      </c>
      <c r="AD9" s="285">
        <f>[2]tidh!AD$2</f>
        <v>22173.719986777549</v>
      </c>
      <c r="AE9" s="285">
        <f>[2]tidh!AE$2</f>
        <v>22804.318992623794</v>
      </c>
      <c r="AF9" s="285">
        <f>[2]tidh!AF$2</f>
        <v>22794.196567297302</v>
      </c>
      <c r="AG9" s="285">
        <f>[2]tidh!AG$2</f>
        <v>22814.960044543703</v>
      </c>
      <c r="AH9" s="285">
        <f>[2]tidh!AH$2</f>
        <v>23070.812451952657</v>
      </c>
      <c r="AI9" s="285">
        <f>[2]tidh!AI$2</f>
        <v>23169.435546221281</v>
      </c>
      <c r="AJ9" s="285">
        <f>[2]tidh!AJ$2</f>
        <v>23133.227553671291</v>
      </c>
      <c r="AK9" s="285">
        <f>[2]tidh!AK$2</f>
        <v>23141.349946484243</v>
      </c>
      <c r="AL9" s="285">
        <f>[2]tidh!AL$2</f>
        <v>23227.0524415789</v>
      </c>
      <c r="AM9" s="285">
        <f>[2]tidh!AM$2</f>
        <v>23296.315513726102</v>
      </c>
      <c r="AN9" s="285">
        <f>[2]tidh!AN$2</f>
        <v>23405.095614734651</v>
      </c>
      <c r="AO9" s="285">
        <f>[2]tidh!AO$2</f>
        <v>23528.153673283574</v>
      </c>
      <c r="AP9" s="285">
        <f>[2]tidh!AP$2</f>
        <v>23563.340086481396</v>
      </c>
      <c r="AQ9" s="285">
        <f>[2]tidh!AQ$2</f>
        <v>23617.266461566243</v>
      </c>
      <c r="AR9" s="285">
        <f>[2]tidh!AR$2</f>
        <v>24100.131394603944</v>
      </c>
      <c r="AS9" s="285">
        <f>[2]tidh!AS$2</f>
        <v>24143.404525886119</v>
      </c>
      <c r="AT9" s="285">
        <f>[2]tidh!AT$2</f>
        <v>24321.427819120843</v>
      </c>
      <c r="AU9" s="285">
        <f>[2]tidh!AU$2</f>
        <v>24626.88672024812</v>
      </c>
      <c r="AV9" s="285">
        <f>[2]tidh!AV$2</f>
        <v>24792.768914454165</v>
      </c>
      <c r="AW9" s="285">
        <f>[2]tidh!AW$2</f>
        <v>24849.442430497158</v>
      </c>
      <c r="AX9" s="285">
        <f>[2]tidh!AX$2</f>
        <v>24967.703786300779</v>
      </c>
      <c r="AY9" s="285">
        <f>[2]tidh!AY$2</f>
        <v>25015.680226419398</v>
      </c>
      <c r="AZ9" s="285">
        <f>[2]tidh!AZ$2</f>
        <v>25375.617484244536</v>
      </c>
      <c r="BA9" s="307">
        <f>[2]tidh!BA$2</f>
        <v>25499.675744883047</v>
      </c>
    </row>
    <row r="10" spans="1:53" x14ac:dyDescent="0.35">
      <c r="A10" s="281" t="str">
        <f>[2]tirf!$A$1</f>
        <v>Transformation input - Refineries</v>
      </c>
      <c r="B10" s="306" t="e">
        <f ca="1">HYPERLINK("#"&amp;CELL("address",[2]tirf!$C$2),MID(CELL("filename",[2]tirf!$C$2),FIND("]",CELL("filename",[2]tirf!$C$2))+1,255))</f>
        <v>#N/A</v>
      </c>
      <c r="C10" s="285">
        <f>[2]tirf!C$2</f>
        <v>712301.44811677083</v>
      </c>
      <c r="D10" s="285">
        <f>[2]tirf!D$2</f>
        <v>710481.39824000001</v>
      </c>
      <c r="E10" s="285">
        <f>[2]tirf!E$2</f>
        <v>705371.83516999998</v>
      </c>
      <c r="F10" s="285">
        <f>[2]tirf!F$2</f>
        <v>715643.63958999992</v>
      </c>
      <c r="G10" s="285">
        <f>[2]tirf!G$2</f>
        <v>731074.88130000001</v>
      </c>
      <c r="H10" s="285">
        <f>[2]tirf!H$2</f>
        <v>728885.51357080112</v>
      </c>
      <c r="I10" s="285">
        <f>[2]tirf!I$2</f>
        <v>727581.44839000003</v>
      </c>
      <c r="J10" s="285">
        <f>[2]tirf!J$2</f>
        <v>718881.06212999998</v>
      </c>
      <c r="K10" s="285">
        <f>[2]tirf!K$2</f>
        <v>717936.96889999998</v>
      </c>
      <c r="L10" s="285">
        <f>[2]tirf!L$2</f>
        <v>668778.04859000002</v>
      </c>
      <c r="M10" s="285">
        <f>[2]tirf!M$2</f>
        <v>661964.06071686652</v>
      </c>
      <c r="N10" s="285">
        <f>[2]tirf!N$2</f>
        <v>649294.91067928146</v>
      </c>
      <c r="O10" s="285">
        <f>[2]tirf!O$2</f>
        <v>645585.35292994429</v>
      </c>
      <c r="P10" s="285">
        <f>[2]tirf!P$2</f>
        <v>614619.66046552407</v>
      </c>
      <c r="Q10" s="285">
        <f>[2]tirf!Q$2</f>
        <v>612959.23036263045</v>
      </c>
      <c r="R10" s="285">
        <f>[2]tirf!R$2</f>
        <v>642093.4442608183</v>
      </c>
      <c r="S10" s="285">
        <f>[2]tirf!S$2</f>
        <v>647480.90639907587</v>
      </c>
      <c r="T10" s="285">
        <f>[2]tirf!T$2</f>
        <v>650482.84930222447</v>
      </c>
      <c r="U10" s="285">
        <f>[2]tirf!U$2</f>
        <v>650846.09618733358</v>
      </c>
      <c r="V10" s="285">
        <f>[2]tirf!V$2</f>
        <v>652071.6792667954</v>
      </c>
      <c r="W10" s="285">
        <f>[2]tirf!W$2</f>
        <v>648379.33382457192</v>
      </c>
      <c r="X10" s="285">
        <f>[2]tirf!X$2</f>
        <v>647068.60376351979</v>
      </c>
      <c r="Y10" s="285">
        <f>[2]tirf!Y$2</f>
        <v>643316.19702231069</v>
      </c>
      <c r="Z10" s="285">
        <f>[2]tirf!Z$2</f>
        <v>638563.06754475331</v>
      </c>
      <c r="AA10" s="285">
        <f>[2]tirf!AA$2</f>
        <v>632560.43571939436</v>
      </c>
      <c r="AB10" s="285">
        <f>[2]tirf!AB$2</f>
        <v>627375.87715853134</v>
      </c>
      <c r="AC10" s="285">
        <f>[2]tirf!AC$2</f>
        <v>624208.52054532431</v>
      </c>
      <c r="AD10" s="285">
        <f>[2]tirf!AD$2</f>
        <v>619521.16293412843</v>
      </c>
      <c r="AE10" s="285">
        <f>[2]tirf!AE$2</f>
        <v>617301.20441059198</v>
      </c>
      <c r="AF10" s="285">
        <f>[2]tirf!AF$2</f>
        <v>614636.96759188839</v>
      </c>
      <c r="AG10" s="285">
        <f>[2]tirf!AG$2</f>
        <v>610621.19493331632</v>
      </c>
      <c r="AH10" s="285">
        <f>[2]tirf!AH$2</f>
        <v>608930.4246421312</v>
      </c>
      <c r="AI10" s="285">
        <f>[2]tirf!AI$2</f>
        <v>606380.99274618772</v>
      </c>
      <c r="AJ10" s="285">
        <f>[2]tirf!AJ$2</f>
        <v>602925.35872134741</v>
      </c>
      <c r="AK10" s="285">
        <f>[2]tirf!AK$2</f>
        <v>599482.95857758494</v>
      </c>
      <c r="AL10" s="285">
        <f>[2]tirf!AL$2</f>
        <v>593322.83628583513</v>
      </c>
      <c r="AM10" s="285">
        <f>[2]tirf!AM$2</f>
        <v>591369.201312694</v>
      </c>
      <c r="AN10" s="285">
        <f>[2]tirf!AN$2</f>
        <v>586334.88576619839</v>
      </c>
      <c r="AO10" s="285">
        <f>[2]tirf!AO$2</f>
        <v>582192.13822193979</v>
      </c>
      <c r="AP10" s="285">
        <f>[2]tirf!AP$2</f>
        <v>577784.1481355289</v>
      </c>
      <c r="AQ10" s="285">
        <f>[2]tirf!AQ$2</f>
        <v>573146.84234268242</v>
      </c>
      <c r="AR10" s="285">
        <f>[2]tirf!AR$2</f>
        <v>567042.5471012732</v>
      </c>
      <c r="AS10" s="285">
        <f>[2]tirf!AS$2</f>
        <v>562565.81493407546</v>
      </c>
      <c r="AT10" s="285">
        <f>[2]tirf!AT$2</f>
        <v>556752.72551598155</v>
      </c>
      <c r="AU10" s="285">
        <f>[2]tirf!AU$2</f>
        <v>551911.1253218744</v>
      </c>
      <c r="AV10" s="285">
        <f>[2]tirf!AV$2</f>
        <v>547878.57891752478</v>
      </c>
      <c r="AW10" s="285">
        <f>[2]tirf!AW$2</f>
        <v>544149.84432939324</v>
      </c>
      <c r="AX10" s="285">
        <f>[2]tirf!AX$2</f>
        <v>538969.45725848782</v>
      </c>
      <c r="AY10" s="285">
        <f>[2]tirf!AY$2</f>
        <v>534980.65986467234</v>
      </c>
      <c r="AZ10" s="285">
        <f>[2]tirf!AZ$2</f>
        <v>530904.19400867517</v>
      </c>
      <c r="BA10" s="307">
        <f>[2]tirf!BA$2</f>
        <v>525684.25273496448</v>
      </c>
    </row>
    <row r="11" spans="1:53" x14ac:dyDescent="0.35">
      <c r="A11" s="281" t="str">
        <f>[2]tick!$A$1</f>
        <v>Transformation input - Coke ovens</v>
      </c>
      <c r="B11" s="306" t="e">
        <f ca="1">HYPERLINK("#"&amp;CELL("address",[2]tick!$C$2),MID(CELL("filename",[2]tick!$C$2),FIND("]",CELL("filename",[2]tick!$C$2))+1,255))</f>
        <v>#N/A</v>
      </c>
      <c r="C11" s="285">
        <f>[2]tick!C$2</f>
        <v>52019.433144393792</v>
      </c>
      <c r="D11" s="285">
        <f>[2]tick!D$2</f>
        <v>49138.122139999985</v>
      </c>
      <c r="E11" s="285">
        <f>[2]tick!E$2</f>
        <v>46643.68212999995</v>
      </c>
      <c r="F11" s="285">
        <f>[2]tick!F$2</f>
        <v>47856.140400000004</v>
      </c>
      <c r="G11" s="285">
        <f>[2]tick!G$2</f>
        <v>48121.857240000012</v>
      </c>
      <c r="H11" s="285">
        <f>[2]tick!H$2</f>
        <v>46110.442507036532</v>
      </c>
      <c r="I11" s="285">
        <f>[2]tick!I$2</f>
        <v>49223.523100000042</v>
      </c>
      <c r="J11" s="285">
        <f>[2]tick!J$2</f>
        <v>49420.50584999998</v>
      </c>
      <c r="K11" s="285">
        <f>[2]tick!K$2</f>
        <v>47419.942190000009</v>
      </c>
      <c r="L11" s="285">
        <f>[2]tick!L$2</f>
        <v>34941.273449999971</v>
      </c>
      <c r="M11" s="285">
        <f>[2]tick!M$2</f>
        <v>42304.297879732469</v>
      </c>
      <c r="N11" s="285">
        <f>[2]tick!N$2</f>
        <v>41836.293316255462</v>
      </c>
      <c r="O11" s="285">
        <f>[2]tick!O$2</f>
        <v>40234.404062039837</v>
      </c>
      <c r="P11" s="285">
        <f>[2]tick!P$2</f>
        <v>39276.466474297195</v>
      </c>
      <c r="Q11" s="285">
        <f>[2]tick!Q$2</f>
        <v>38798.002541326896</v>
      </c>
      <c r="R11" s="285">
        <f>[2]tick!R$2</f>
        <v>37766.719014627241</v>
      </c>
      <c r="S11" s="285">
        <f>[2]tick!S$2</f>
        <v>34925.125992666137</v>
      </c>
      <c r="T11" s="285">
        <f>[2]tick!T$2</f>
        <v>35674.869725545592</v>
      </c>
      <c r="U11" s="285">
        <f>[2]tick!U$2</f>
        <v>33423.60650813672</v>
      </c>
      <c r="V11" s="285">
        <f>[2]tick!V$2</f>
        <v>32743.43358484561</v>
      </c>
      <c r="W11" s="285">
        <f>[2]tick!W$2</f>
        <v>31986.191371282981</v>
      </c>
      <c r="X11" s="285">
        <f>[2]tick!X$2</f>
        <v>31629.836078122349</v>
      </c>
      <c r="Y11" s="285">
        <f>[2]tick!Y$2</f>
        <v>31074.104704236153</v>
      </c>
      <c r="Z11" s="285">
        <f>[2]tick!Z$2</f>
        <v>30424.661739790579</v>
      </c>
      <c r="AA11" s="285">
        <f>[2]tick!AA$2</f>
        <v>30007.374199118211</v>
      </c>
      <c r="AB11" s="285">
        <f>[2]tick!AB$2</f>
        <v>29788.005117613982</v>
      </c>
      <c r="AC11" s="285">
        <f>[2]tick!AC$2</f>
        <v>29713.383534174252</v>
      </c>
      <c r="AD11" s="285">
        <f>[2]tick!AD$2</f>
        <v>29669.625020212752</v>
      </c>
      <c r="AE11" s="285">
        <f>[2]tick!AE$2</f>
        <v>29630.79328897977</v>
      </c>
      <c r="AF11" s="285">
        <f>[2]tick!AF$2</f>
        <v>29444.527439984882</v>
      </c>
      <c r="AG11" s="285">
        <f>[2]tick!AG$2</f>
        <v>29088.212540448658</v>
      </c>
      <c r="AH11" s="285">
        <f>[2]tick!AH$2</f>
        <v>28897.131173257272</v>
      </c>
      <c r="AI11" s="285">
        <f>[2]tick!AI$2</f>
        <v>28511.578047293497</v>
      </c>
      <c r="AJ11" s="285">
        <f>[2]tick!AJ$2</f>
        <v>27968.159841530007</v>
      </c>
      <c r="AK11" s="285">
        <f>[2]tick!AK$2</f>
        <v>27389.603145675163</v>
      </c>
      <c r="AL11" s="285">
        <f>[2]tick!AL$2</f>
        <v>26893.904100943633</v>
      </c>
      <c r="AM11" s="285">
        <f>[2]tick!AM$2</f>
        <v>26632.322230515849</v>
      </c>
      <c r="AN11" s="285">
        <f>[2]tick!AN$2</f>
        <v>26279.490098543418</v>
      </c>
      <c r="AO11" s="285">
        <f>[2]tick!AO$2</f>
        <v>25802.377566400261</v>
      </c>
      <c r="AP11" s="285">
        <f>[2]tick!AP$2</f>
        <v>25361.097233115401</v>
      </c>
      <c r="AQ11" s="285">
        <f>[2]tick!AQ$2</f>
        <v>24877.039580491713</v>
      </c>
      <c r="AR11" s="285">
        <f>[2]tick!AR$2</f>
        <v>24538.637915045336</v>
      </c>
      <c r="AS11" s="285">
        <f>[2]tick!AS$2</f>
        <v>24121.445299831717</v>
      </c>
      <c r="AT11" s="285">
        <f>[2]tick!AT$2</f>
        <v>23599.268196368455</v>
      </c>
      <c r="AU11" s="285">
        <f>[2]tick!AU$2</f>
        <v>22838.751386333272</v>
      </c>
      <c r="AV11" s="285">
        <f>[2]tick!AV$2</f>
        <v>22352.162829866847</v>
      </c>
      <c r="AW11" s="285">
        <f>[2]tick!AW$2</f>
        <v>21740.121281051717</v>
      </c>
      <c r="AX11" s="285">
        <f>[2]tick!AX$2</f>
        <v>20584.467229022688</v>
      </c>
      <c r="AY11" s="285">
        <f>[2]tick!AY$2</f>
        <v>19887.60866670989</v>
      </c>
      <c r="AZ11" s="285">
        <f>[2]tick!AZ$2</f>
        <v>18282.520348609371</v>
      </c>
      <c r="BA11" s="307">
        <f>[2]tick!BA$2</f>
        <v>16902.070987393556</v>
      </c>
    </row>
    <row r="12" spans="1:53" x14ac:dyDescent="0.35">
      <c r="A12" s="281" t="str">
        <f>[2]tibf!$A$1</f>
        <v>Transformation input - Blast furnaces</v>
      </c>
      <c r="B12" s="306" t="e">
        <f ca="1">HYPERLINK("#"&amp;CELL("address",[2]tibf!$C$2),MID(CELL("filename",[2]tibf!$C$2),FIND("]",CELL("filename",[2]tibf!$C$2))+1,255))</f>
        <v>#N/A</v>
      </c>
      <c r="C12" s="285">
        <f>[2]tibf!C$2</f>
        <v>15304.637269837856</v>
      </c>
      <c r="D12" s="285">
        <f>[2]tibf!D$2</f>
        <v>14356.36753</v>
      </c>
      <c r="E12" s="285">
        <f>[2]tibf!E$2</f>
        <v>14532.919409999997</v>
      </c>
      <c r="F12" s="285">
        <f>[2]tibf!F$2</f>
        <v>15219.866959999998</v>
      </c>
      <c r="G12" s="285">
        <f>[2]tibf!G$2</f>
        <v>15768.508170000001</v>
      </c>
      <c r="H12" s="285">
        <f>[2]tibf!H$2</f>
        <v>15379.868952557978</v>
      </c>
      <c r="I12" s="285">
        <f>[2]tibf!I$2</f>
        <v>15774.248529999999</v>
      </c>
      <c r="J12" s="285">
        <f>[2]tibf!J$2</f>
        <v>16138.049609999993</v>
      </c>
      <c r="K12" s="285">
        <f>[2]tibf!K$2</f>
        <v>14948.50367</v>
      </c>
      <c r="L12" s="285">
        <f>[2]tibf!L$2</f>
        <v>10317.073900000001</v>
      </c>
      <c r="M12" s="285">
        <f>[2]tibf!M$2</f>
        <v>13480.618180887928</v>
      </c>
      <c r="N12" s="285">
        <f>[2]tibf!N$2</f>
        <v>13163.860477475484</v>
      </c>
      <c r="O12" s="285">
        <f>[2]tibf!O$2</f>
        <v>13019.834283528447</v>
      </c>
      <c r="P12" s="285">
        <f>[2]tibf!P$2</f>
        <v>13405.112928432412</v>
      </c>
      <c r="Q12" s="285">
        <f>[2]tibf!Q$2</f>
        <v>13700.284529119119</v>
      </c>
      <c r="R12" s="285">
        <f>[2]tibf!R$2</f>
        <v>13597.294044474642</v>
      </c>
      <c r="S12" s="285">
        <f>[2]tibf!S$2</f>
        <v>12948.783379349481</v>
      </c>
      <c r="T12" s="285">
        <f>[2]tibf!T$2</f>
        <v>13148.363627873519</v>
      </c>
      <c r="U12" s="285">
        <f>[2]tibf!U$2</f>
        <v>12353.208511533499</v>
      </c>
      <c r="V12" s="285">
        <f>[2]tibf!V$2</f>
        <v>12219.070740487779</v>
      </c>
      <c r="W12" s="285">
        <f>[2]tibf!W$2</f>
        <v>12051.983372880801</v>
      </c>
      <c r="X12" s="285">
        <f>[2]tibf!X$2</f>
        <v>12047.513798725538</v>
      </c>
      <c r="Y12" s="285">
        <f>[2]tibf!Y$2</f>
        <v>11961.153170418396</v>
      </c>
      <c r="Z12" s="285">
        <f>[2]tibf!Z$2</f>
        <v>11832.260325896892</v>
      </c>
      <c r="AA12" s="285">
        <f>[2]tibf!AA$2</f>
        <v>11791.947992980648</v>
      </c>
      <c r="AB12" s="285">
        <f>[2]tibf!AB$2</f>
        <v>11824.503518255675</v>
      </c>
      <c r="AC12" s="285">
        <f>[2]tibf!AC$2</f>
        <v>11923.968160618602</v>
      </c>
      <c r="AD12" s="285">
        <f>[2]tibf!AD$2</f>
        <v>12031.383905073542</v>
      </c>
      <c r="AE12" s="285">
        <f>[2]tibf!AE$2</f>
        <v>12135.975846326402</v>
      </c>
      <c r="AF12" s="285">
        <f>[2]tibf!AF$2</f>
        <v>12165.932000008062</v>
      </c>
      <c r="AG12" s="285">
        <f>[2]tibf!AG$2</f>
        <v>12129.324688625187</v>
      </c>
      <c r="AH12" s="285">
        <f>[2]tibf!AH$2</f>
        <v>12135.10294168662</v>
      </c>
      <c r="AI12" s="285">
        <f>[2]tibf!AI$2</f>
        <v>12061.73243145489</v>
      </c>
      <c r="AJ12" s="285">
        <f>[2]tibf!AJ$2</f>
        <v>11916.889901274966</v>
      </c>
      <c r="AK12" s="285">
        <f>[2]tibf!AK$2</f>
        <v>11746.768064035894</v>
      </c>
      <c r="AL12" s="285">
        <f>[2]tibf!AL$2</f>
        <v>11605.698001025052</v>
      </c>
      <c r="AM12" s="285">
        <f>[2]tibf!AM$2</f>
        <v>11555.751860456172</v>
      </c>
      <c r="AN12" s="285">
        <f>[2]tibf!AN$2</f>
        <v>11472.630037544555</v>
      </c>
      <c r="AO12" s="285">
        <f>[2]tibf!AO$2</f>
        <v>11323.499483328345</v>
      </c>
      <c r="AP12" s="285">
        <f>[2]tibf!AP$2</f>
        <v>11192.693964240283</v>
      </c>
      <c r="AQ12" s="285">
        <f>[2]tibf!AQ$2</f>
        <v>11055.974294779535</v>
      </c>
      <c r="AR12" s="285">
        <f>[2]tibf!AR$2</f>
        <v>10964.993153679527</v>
      </c>
      <c r="AS12" s="285">
        <f>[2]tibf!AS$2</f>
        <v>10841.324604870853</v>
      </c>
      <c r="AT12" s="285">
        <f>[2]tibf!AT$2</f>
        <v>10674.278321302583</v>
      </c>
      <c r="AU12" s="285">
        <f>[2]tibf!AU$2</f>
        <v>10401.116483404192</v>
      </c>
      <c r="AV12" s="285">
        <f>[2]tibf!AV$2</f>
        <v>10224.449955624597</v>
      </c>
      <c r="AW12" s="285">
        <f>[2]tibf!AW$2</f>
        <v>9981.8886566492347</v>
      </c>
      <c r="AX12" s="285">
        <f>[2]tibf!AX$2</f>
        <v>9474.4516692761463</v>
      </c>
      <c r="AY12" s="285">
        <f>[2]tibf!AY$2</f>
        <v>9201.9106940503279</v>
      </c>
      <c r="AZ12" s="285">
        <f>[2]tibf!AZ$2</f>
        <v>8419.6645002664009</v>
      </c>
      <c r="BA12" s="307">
        <f>[2]tibf!BA$2</f>
        <v>7829.8230810153109</v>
      </c>
    </row>
    <row r="13" spans="1:53" x14ac:dyDescent="0.35">
      <c r="A13" s="281" t="str">
        <f>[2]tigw!$A$1</f>
        <v>Transformation input - Gas works</v>
      </c>
      <c r="B13" s="306" t="e">
        <f ca="1">HYPERLINK("#"&amp;CELL("address",[2]tigw!$C$2),MID(CELL("filename",[2]tigw!$C$2),FIND("]",CELL("filename",[2]tigw!$C$2))+1,255))</f>
        <v>#N/A</v>
      </c>
      <c r="C13" s="285">
        <f>[2]tigw!C$2</f>
        <v>893.93218971839337</v>
      </c>
      <c r="D13" s="285">
        <f>[2]tigw!D$2</f>
        <v>802.16285999999991</v>
      </c>
      <c r="E13" s="285">
        <f>[2]tigw!E$2</f>
        <v>820.83138000000019</v>
      </c>
      <c r="F13" s="285">
        <f>[2]tigw!F$2</f>
        <v>808.51991000000021</v>
      </c>
      <c r="G13" s="285">
        <f>[2]tigw!G$2</f>
        <v>831.37731000000008</v>
      </c>
      <c r="H13" s="285">
        <f>[2]tigw!H$2</f>
        <v>802.04297687630788</v>
      </c>
      <c r="I13" s="285">
        <f>[2]tigw!I$2</f>
        <v>811.20366000000001</v>
      </c>
      <c r="J13" s="285">
        <f>[2]tigw!J$2</f>
        <v>820.8122800000001</v>
      </c>
      <c r="K13" s="285">
        <f>[2]tigw!K$2</f>
        <v>876.00616000000014</v>
      </c>
      <c r="L13" s="285">
        <f>[2]tigw!L$2</f>
        <v>786.50685999999996</v>
      </c>
      <c r="M13" s="285">
        <f>[2]tigw!M$2</f>
        <v>917.6467870186334</v>
      </c>
      <c r="N13" s="285">
        <f>[2]tigw!N$2</f>
        <v>903.36199310965026</v>
      </c>
      <c r="O13" s="285">
        <f>[2]tigw!O$2</f>
        <v>862.44534908716594</v>
      </c>
      <c r="P13" s="285">
        <f>[2]tigw!P$2</f>
        <v>779.59338225033935</v>
      </c>
      <c r="Q13" s="285">
        <f>[2]tigw!Q$2</f>
        <v>767.88623189115333</v>
      </c>
      <c r="R13" s="285">
        <f>[2]tigw!R$2</f>
        <v>701.18057719820229</v>
      </c>
      <c r="S13" s="285">
        <f>[2]tigw!S$2</f>
        <v>638.25318129499283</v>
      </c>
      <c r="T13" s="285">
        <f>[2]tigw!T$2</f>
        <v>448.63354034278223</v>
      </c>
      <c r="U13" s="285">
        <f>[2]tigw!U$2</f>
        <v>447.89132321184024</v>
      </c>
      <c r="V13" s="285">
        <f>[2]tigw!V$2</f>
        <v>432.59912826467189</v>
      </c>
      <c r="W13" s="285">
        <f>[2]tigw!W$2</f>
        <v>407.92067541145616</v>
      </c>
      <c r="X13" s="285">
        <f>[2]tigw!X$2</f>
        <v>390.014508476152</v>
      </c>
      <c r="Y13" s="285">
        <f>[2]tigw!Y$2</f>
        <v>379.85890932520715</v>
      </c>
      <c r="Z13" s="285">
        <f>[2]tigw!Z$2</f>
        <v>369.55310143131999</v>
      </c>
      <c r="AA13" s="285">
        <f>[2]tigw!AA$2</f>
        <v>365.08932544435248</v>
      </c>
      <c r="AB13" s="285">
        <f>[2]tigw!AB$2</f>
        <v>350.43107427179103</v>
      </c>
      <c r="AC13" s="285">
        <f>[2]tigw!AC$2</f>
        <v>338.0190332438043</v>
      </c>
      <c r="AD13" s="285">
        <f>[2]tigw!AD$2</f>
        <v>327.81647917608842</v>
      </c>
      <c r="AE13" s="285">
        <f>[2]tigw!AE$2</f>
        <v>318.52817286443923</v>
      </c>
      <c r="AF13" s="285">
        <f>[2]tigw!AF$2</f>
        <v>311.14272754753307</v>
      </c>
      <c r="AG13" s="285">
        <f>[2]tigw!AG$2</f>
        <v>303.30522248371341</v>
      </c>
      <c r="AH13" s="285">
        <f>[2]tigw!AH$2</f>
        <v>294.10087344003261</v>
      </c>
      <c r="AI13" s="285">
        <f>[2]tigw!AI$2</f>
        <v>277.3492042445161</v>
      </c>
      <c r="AJ13" s="285">
        <f>[2]tigw!AJ$2</f>
        <v>258.5049221640819</v>
      </c>
      <c r="AK13" s="285">
        <f>[2]tigw!AK$2</f>
        <v>241.66143340068217</v>
      </c>
      <c r="AL13" s="285">
        <f>[2]tigw!AL$2</f>
        <v>227.54739152483006</v>
      </c>
      <c r="AM13" s="285">
        <f>[2]tigw!AM$2</f>
        <v>213.00818250448663</v>
      </c>
      <c r="AN13" s="285">
        <f>[2]tigw!AN$2</f>
        <v>200.4382500796485</v>
      </c>
      <c r="AO13" s="285">
        <f>[2]tigw!AO$2</f>
        <v>187.74064967128086</v>
      </c>
      <c r="AP13" s="285">
        <f>[2]tigw!AP$2</f>
        <v>176.43600928574031</v>
      </c>
      <c r="AQ13" s="285">
        <f>[2]tigw!AQ$2</f>
        <v>166.92700600473384</v>
      </c>
      <c r="AR13" s="285">
        <f>[2]tigw!AR$2</f>
        <v>156.82438051006835</v>
      </c>
      <c r="AS13" s="285">
        <f>[2]tigw!AS$2</f>
        <v>148.73164031465873</v>
      </c>
      <c r="AT13" s="285">
        <f>[2]tigw!AT$2</f>
        <v>142.5685922855377</v>
      </c>
      <c r="AU13" s="285">
        <f>[2]tigw!AU$2</f>
        <v>135.17344276451064</v>
      </c>
      <c r="AV13" s="285">
        <f>[2]tigw!AV$2</f>
        <v>126.33407557382475</v>
      </c>
      <c r="AW13" s="285">
        <f>[2]tigw!AW$2</f>
        <v>117.91272112125024</v>
      </c>
      <c r="AX13" s="285">
        <f>[2]tigw!AX$2</f>
        <v>103.08144365262559</v>
      </c>
      <c r="AY13" s="285">
        <f>[2]tigw!AY$2</f>
        <v>92.930748987958225</v>
      </c>
      <c r="AZ13" s="285">
        <f>[2]tigw!AZ$2</f>
        <v>79.383735764670121</v>
      </c>
      <c r="BA13" s="307">
        <f>[2]tigw!BA$2</f>
        <v>69.725017037307737</v>
      </c>
    </row>
    <row r="14" spans="1:53" x14ac:dyDescent="0.35">
      <c r="A14" s="281" t="str">
        <f>[2]tipf!$A$1</f>
        <v>Transformation input - Patent fuel plants</v>
      </c>
      <c r="B14" s="306" t="e">
        <f ca="1">HYPERLINK("#"&amp;CELL("address",[2]tipf!$C$2),MID(CELL("filename",[2]tipf!$C$2),FIND("]",CELL("filename",[2]tipf!$C$2))+1,255))</f>
        <v>#N/A</v>
      </c>
      <c r="C14" s="285">
        <f>[2]tipf!C$2</f>
        <v>533.22374963192897</v>
      </c>
      <c r="D14" s="285">
        <f>[2]tipf!D$2</f>
        <v>468.9015</v>
      </c>
      <c r="E14" s="285">
        <f>[2]tipf!E$2</f>
        <v>422.89995999999991</v>
      </c>
      <c r="F14" s="285">
        <f>[2]tipf!F$2</f>
        <v>400.46448999999996</v>
      </c>
      <c r="G14" s="285">
        <f>[2]tipf!G$2</f>
        <v>332.70054999999996</v>
      </c>
      <c r="H14" s="285">
        <f>[2]tipf!H$2</f>
        <v>275.34150405950476</v>
      </c>
      <c r="I14" s="285">
        <f>[2]tipf!I$2</f>
        <v>273.29529000000002</v>
      </c>
      <c r="J14" s="285">
        <f>[2]tipf!J$2</f>
        <v>252.99979000000002</v>
      </c>
      <c r="K14" s="285">
        <f>[2]tipf!K$2</f>
        <v>240.99964</v>
      </c>
      <c r="L14" s="285">
        <f>[2]tipf!L$2</f>
        <v>240.19980999999999</v>
      </c>
      <c r="M14" s="285">
        <f>[2]tipf!M$2</f>
        <v>244.29149509843876</v>
      </c>
      <c r="N14" s="285">
        <f>[2]tipf!N$2</f>
        <v>239.03681211462674</v>
      </c>
      <c r="O14" s="285">
        <f>[2]tipf!O$2</f>
        <v>183.38584730246922</v>
      </c>
      <c r="P14" s="285">
        <f>[2]tipf!P$2</f>
        <v>255.11880436250459</v>
      </c>
      <c r="Q14" s="285">
        <f>[2]tipf!Q$2</f>
        <v>240.2073475412646</v>
      </c>
      <c r="R14" s="285">
        <f>[2]tipf!R$2</f>
        <v>212.29164410857749</v>
      </c>
      <c r="S14" s="285">
        <f>[2]tipf!S$2</f>
        <v>217.81055046722108</v>
      </c>
      <c r="T14" s="285">
        <f>[2]tipf!T$2</f>
        <v>217.65722996818349</v>
      </c>
      <c r="U14" s="285">
        <f>[2]tipf!U$2</f>
        <v>223.3022602600287</v>
      </c>
      <c r="V14" s="285">
        <f>[2]tipf!V$2</f>
        <v>228.61641367816321</v>
      </c>
      <c r="W14" s="285">
        <f>[2]tipf!W$2</f>
        <v>233.09025418448721</v>
      </c>
      <c r="X14" s="285">
        <f>[2]tipf!X$2</f>
        <v>239.15720114972405</v>
      </c>
      <c r="Y14" s="285">
        <f>[2]tipf!Y$2</f>
        <v>241.32664515962551</v>
      </c>
      <c r="Z14" s="285">
        <f>[2]tipf!Z$2</f>
        <v>201.56811091646583</v>
      </c>
      <c r="AA14" s="285">
        <f>[2]tipf!AA$2</f>
        <v>171.45720938675825</v>
      </c>
      <c r="AB14" s="285">
        <f>[2]tipf!AB$2</f>
        <v>149.81282650051128</v>
      </c>
      <c r="AC14" s="285">
        <f>[2]tipf!AC$2</f>
        <v>128.36986893549192</v>
      </c>
      <c r="AD14" s="285">
        <f>[2]tipf!AD$2</f>
        <v>75.801452251719383</v>
      </c>
      <c r="AE14" s="285">
        <f>[2]tipf!AE$2</f>
        <v>77.717775424917249</v>
      </c>
      <c r="AF14" s="285">
        <f>[2]tipf!AF$2</f>
        <v>79.258162438477441</v>
      </c>
      <c r="AG14" s="285">
        <f>[2]tipf!AG$2</f>
        <v>80.336183569620005</v>
      </c>
      <c r="AH14" s="285">
        <f>[2]tipf!AH$2</f>
        <v>81.080949691373178</v>
      </c>
      <c r="AI14" s="285">
        <f>[2]tipf!AI$2</f>
        <v>73.300717782112912</v>
      </c>
      <c r="AJ14" s="285">
        <f>[2]tipf!AJ$2</f>
        <v>64.543864000278816</v>
      </c>
      <c r="AK14" s="285">
        <f>[2]tipf!AK$2</f>
        <v>56.26832769366402</v>
      </c>
      <c r="AL14" s="285">
        <f>[2]tipf!AL$2</f>
        <v>48.313740694172537</v>
      </c>
      <c r="AM14" s="285">
        <f>[2]tipf!AM$2</f>
        <v>40.862134718380247</v>
      </c>
      <c r="AN14" s="285">
        <f>[2]tipf!AN$2</f>
        <v>34.608868576221099</v>
      </c>
      <c r="AO14" s="285">
        <f>[2]tipf!AO$2</f>
        <v>30.476620236141528</v>
      </c>
      <c r="AP14" s="285">
        <f>[2]tipf!AP$2</f>
        <v>26.185166682369587</v>
      </c>
      <c r="AQ14" s="285">
        <f>[2]tipf!AQ$2</f>
        <v>21.998627973429734</v>
      </c>
      <c r="AR14" s="285">
        <f>[2]tipf!AR$2</f>
        <v>17.892800747144555</v>
      </c>
      <c r="AS14" s="285">
        <f>[2]tipf!AS$2</f>
        <v>14.315741246406127</v>
      </c>
      <c r="AT14" s="285">
        <f>[2]tipf!AT$2</f>
        <v>11.226438701275887</v>
      </c>
      <c r="AU14" s="285">
        <f>[2]tipf!AU$2</f>
        <v>8.6740999944697883</v>
      </c>
      <c r="AV14" s="285">
        <f>[2]tipf!AV$2</f>
        <v>6.7104157809065095</v>
      </c>
      <c r="AW14" s="285">
        <f>[2]tipf!AW$2</f>
        <v>5.1071026953201759</v>
      </c>
      <c r="AX14" s="285">
        <f>[2]tipf!AX$2</f>
        <v>3.8408835676730324</v>
      </c>
      <c r="AY14" s="285">
        <f>[2]tipf!AY$2</f>
        <v>2.9592380714034925</v>
      </c>
      <c r="AZ14" s="285">
        <f>[2]tipf!AZ$2</f>
        <v>2.2294330359958945</v>
      </c>
      <c r="BA14" s="307">
        <f>[2]tipf!BA$2</f>
        <v>1.8257745773824108</v>
      </c>
    </row>
    <row r="15" spans="1:53" x14ac:dyDescent="0.35">
      <c r="A15" s="281" t="str">
        <f>[2]tibr!$A$1</f>
        <v>Transformation input -  BKB / PB plants</v>
      </c>
      <c r="B15" s="306" t="e">
        <f ca="1">HYPERLINK("#"&amp;CELL("address",[2]tibr!$C$2),MID(CELL("filename",[2]tibr!$C$2),FIND("]",CELL("filename",[2]tibr!$C$2))+1,255))</f>
        <v>#N/A</v>
      </c>
      <c r="C15" s="285">
        <f>[2]tibr!C$2</f>
        <v>3838.2099094030973</v>
      </c>
      <c r="D15" s="285">
        <f>[2]tibr!D$2</f>
        <v>4007.9045300000007</v>
      </c>
      <c r="E15" s="285">
        <f>[2]tibr!E$2</f>
        <v>3968.7882099999997</v>
      </c>
      <c r="F15" s="285">
        <f>[2]tibr!F$2</f>
        <v>4259.4880299999995</v>
      </c>
      <c r="G15" s="285">
        <f>[2]tibr!G$2</f>
        <v>4064.1697899999995</v>
      </c>
      <c r="H15" s="285">
        <f>[2]tibr!H$2</f>
        <v>4142.1547905046009</v>
      </c>
      <c r="I15" s="285">
        <f>[2]tibr!I$2</f>
        <v>4365.9690700000001</v>
      </c>
      <c r="J15" s="285">
        <f>[2]tibr!J$2</f>
        <v>4179.3222399999995</v>
      </c>
      <c r="K15" s="285">
        <f>[2]tibr!K$2</f>
        <v>4039.2815300000002</v>
      </c>
      <c r="L15" s="285">
        <f>[2]tibr!L$2</f>
        <v>3664.8386499999988</v>
      </c>
      <c r="M15" s="285">
        <f>[2]tibr!M$2</f>
        <v>4299.020804299571</v>
      </c>
      <c r="N15" s="285">
        <f>[2]tibr!N$2</f>
        <v>4158.9742130308587</v>
      </c>
      <c r="O15" s="285">
        <f>[2]tibr!O$2</f>
        <v>4469.1042673234715</v>
      </c>
      <c r="P15" s="285">
        <f>[2]tibr!P$2</f>
        <v>4650.0315246299351</v>
      </c>
      <c r="Q15" s="285">
        <f>[2]tibr!Q$2</f>
        <v>4957.595220633184</v>
      </c>
      <c r="R15" s="285">
        <f>[2]tibr!R$2</f>
        <v>4607.4391633538671</v>
      </c>
      <c r="S15" s="285">
        <f>[2]tibr!S$2</f>
        <v>4324.0307622874079</v>
      </c>
      <c r="T15" s="285">
        <f>[2]tibr!T$2</f>
        <v>4347.8433061662145</v>
      </c>
      <c r="U15" s="285">
        <f>[2]tibr!U$2</f>
        <v>4089.7583972723746</v>
      </c>
      <c r="V15" s="285">
        <f>[2]tibr!V$2</f>
        <v>3945.1029038629049</v>
      </c>
      <c r="W15" s="285">
        <f>[2]tibr!W$2</f>
        <v>3855.972589258663</v>
      </c>
      <c r="X15" s="285">
        <f>[2]tibr!X$2</f>
        <v>3682.9883227989862</v>
      </c>
      <c r="Y15" s="285">
        <f>[2]tibr!Y$2</f>
        <v>3530.3767929024943</v>
      </c>
      <c r="Z15" s="285">
        <f>[2]tibr!Z$2</f>
        <v>3376.0712735401034</v>
      </c>
      <c r="AA15" s="285">
        <f>[2]tibr!AA$2</f>
        <v>3187.9809823127371</v>
      </c>
      <c r="AB15" s="285">
        <f>[2]tibr!AB$2</f>
        <v>3093.974041874746</v>
      </c>
      <c r="AC15" s="285">
        <f>[2]tibr!AC$2</f>
        <v>2864.6516496150666</v>
      </c>
      <c r="AD15" s="285">
        <f>[2]tibr!AD$2</f>
        <v>2718.3482585330926</v>
      </c>
      <c r="AE15" s="285">
        <f>[2]tibr!AE$2</f>
        <v>2702.0715937465889</v>
      </c>
      <c r="AF15" s="285">
        <f>[2]tibr!AF$2</f>
        <v>2640.668232088909</v>
      </c>
      <c r="AG15" s="285">
        <f>[2]tibr!AG$2</f>
        <v>2490.9689306033506</v>
      </c>
      <c r="AH15" s="285">
        <f>[2]tibr!AH$2</f>
        <v>2396.1083707094344</v>
      </c>
      <c r="AI15" s="285">
        <f>[2]tibr!AI$2</f>
        <v>2226.8266334734521</v>
      </c>
      <c r="AJ15" s="285">
        <f>[2]tibr!AJ$2</f>
        <v>2144.5350302196316</v>
      </c>
      <c r="AK15" s="285">
        <f>[2]tibr!AK$2</f>
        <v>1991.8076568948156</v>
      </c>
      <c r="AL15" s="285">
        <f>[2]tibr!AL$2</f>
        <v>1884.6144937601166</v>
      </c>
      <c r="AM15" s="285">
        <f>[2]tibr!AM$2</f>
        <v>1850.7218020255141</v>
      </c>
      <c r="AN15" s="285">
        <f>[2]tibr!AN$2</f>
        <v>1824.6721932200624</v>
      </c>
      <c r="AO15" s="285">
        <f>[2]tibr!AO$2</f>
        <v>1773.861790513947</v>
      </c>
      <c r="AP15" s="285">
        <f>[2]tibr!AP$2</f>
        <v>1705.9538218021621</v>
      </c>
      <c r="AQ15" s="285">
        <f>[2]tibr!AQ$2</f>
        <v>1661.977145587638</v>
      </c>
      <c r="AR15" s="285">
        <f>[2]tibr!AR$2</f>
        <v>1608.082284170323</v>
      </c>
      <c r="AS15" s="285">
        <f>[2]tibr!AS$2</f>
        <v>1515.2666868912204</v>
      </c>
      <c r="AT15" s="285">
        <f>[2]tibr!AT$2</f>
        <v>1448.0431104053282</v>
      </c>
      <c r="AU15" s="285">
        <f>[2]tibr!AU$2</f>
        <v>1329.1794551738346</v>
      </c>
      <c r="AV15" s="285">
        <f>[2]tibr!AV$2</f>
        <v>1297.3777254158781</v>
      </c>
      <c r="AW15" s="285">
        <f>[2]tibr!AW$2</f>
        <v>1275.3757326484445</v>
      </c>
      <c r="AX15" s="285">
        <f>[2]tibr!AX$2</f>
        <v>1090.7106988250596</v>
      </c>
      <c r="AY15" s="285">
        <f>[2]tibr!AY$2</f>
        <v>1057.8298091058955</v>
      </c>
      <c r="AZ15" s="285">
        <f>[2]tibr!AZ$2</f>
        <v>1030.3474857133349</v>
      </c>
      <c r="BA15" s="307">
        <f>[2]tibr!BA$2</f>
        <v>920.28850240755924</v>
      </c>
    </row>
    <row r="16" spans="1:53" x14ac:dyDescent="0.35">
      <c r="A16" s="281" t="str">
        <f>[2]ticl!$A$1</f>
        <v>Transformation input - Coal liquefaction plants</v>
      </c>
      <c r="B16" s="306" t="e">
        <f ca="1">HYPERLINK("#"&amp;CELL("address",[2]ticl!$C$2),MID(CELL("filename",[2]ticl!$C$2),FIND("]",CELL("filename",[2]ticl!$C$2))+1,255))</f>
        <v>#N/A</v>
      </c>
      <c r="C16" s="285">
        <f>[2]ticl!C$2</f>
        <v>299.80478157935323</v>
      </c>
      <c r="D16" s="285">
        <f>[2]ticl!D$2</f>
        <v>307.60866999999996</v>
      </c>
      <c r="E16" s="285">
        <f>[2]ticl!E$2</f>
        <v>296.18875000000003</v>
      </c>
      <c r="F16" s="285">
        <f>[2]ticl!F$2</f>
        <v>322</v>
      </c>
      <c r="G16" s="285">
        <f>[2]ticl!G$2</f>
        <v>478.18801000000002</v>
      </c>
      <c r="H16" s="285">
        <f>[2]ticl!H$2</f>
        <v>508.49944611326328</v>
      </c>
      <c r="I16" s="285">
        <f>[2]ticl!I$2</f>
        <v>538.98431000000005</v>
      </c>
      <c r="J16" s="285">
        <f>[2]ticl!J$2</f>
        <v>501.61399999999992</v>
      </c>
      <c r="K16" s="285">
        <f>[2]ticl!K$2</f>
        <v>543.21528000000001</v>
      </c>
      <c r="L16" s="285">
        <f>[2]ticl!L$2</f>
        <v>714.62442999999985</v>
      </c>
      <c r="M16" s="285">
        <f>[2]ticl!M$2</f>
        <v>790.5553471357407</v>
      </c>
      <c r="N16" s="285">
        <f>[2]ticl!N$2</f>
        <v>950.9448312115876</v>
      </c>
      <c r="O16" s="285">
        <f>[2]ticl!O$2</f>
        <v>943.20209838324354</v>
      </c>
      <c r="P16" s="285">
        <f>[2]ticl!P$2</f>
        <v>982.61742428625109</v>
      </c>
      <c r="Q16" s="285">
        <f>[2]ticl!Q$2</f>
        <v>839.06563485239315</v>
      </c>
      <c r="R16" s="285">
        <f>[2]ticl!R$2</f>
        <v>1027.8333509559559</v>
      </c>
      <c r="S16" s="285">
        <f>[2]ticl!S$2</f>
        <v>1064.281327222684</v>
      </c>
      <c r="T16" s="285">
        <f>[2]ticl!T$2</f>
        <v>975.07623007622374</v>
      </c>
      <c r="U16" s="285">
        <f>[2]ticl!U$2</f>
        <v>997.79076552042693</v>
      </c>
      <c r="V16" s="285">
        <f>[2]ticl!V$2</f>
        <v>866.21323828932043</v>
      </c>
      <c r="W16" s="285">
        <f>[2]ticl!W$2</f>
        <v>805.07537193586109</v>
      </c>
      <c r="X16" s="285">
        <f>[2]ticl!X$2</f>
        <v>792.68825594804332</v>
      </c>
      <c r="Y16" s="285">
        <f>[2]ticl!Y$2</f>
        <v>656.86444486943526</v>
      </c>
      <c r="Z16" s="285">
        <f>[2]ticl!Z$2</f>
        <v>405.29121724070723</v>
      </c>
      <c r="AA16" s="285">
        <f>[2]ticl!AA$2</f>
        <v>427.4942836775445</v>
      </c>
      <c r="AB16" s="285">
        <f>[2]ticl!AB$2</f>
        <v>295.02586220512012</v>
      </c>
      <c r="AC16" s="285">
        <f>[2]ticl!AC$2</f>
        <v>327.25743797597238</v>
      </c>
      <c r="AD16" s="285">
        <f>[2]ticl!AD$2</f>
        <v>329.4190216269343</v>
      </c>
      <c r="AE16" s="285">
        <f>[2]ticl!AE$2</f>
        <v>230.57350169735955</v>
      </c>
      <c r="AF16" s="285">
        <f>[2]ticl!AF$2</f>
        <v>229.39334864563543</v>
      </c>
      <c r="AG16" s="285">
        <f>[2]ticl!AG$2</f>
        <v>188.54712729530277</v>
      </c>
      <c r="AH16" s="285">
        <f>[2]ticl!AH$2</f>
        <v>194.30638058795287</v>
      </c>
      <c r="AI16" s="285">
        <f>[2]ticl!AI$2</f>
        <v>164.60510771080811</v>
      </c>
      <c r="AJ16" s="285">
        <f>[2]ticl!AJ$2</f>
        <v>156.52157962229529</v>
      </c>
      <c r="AK16" s="285">
        <f>[2]ticl!AK$2</f>
        <v>112.76907724607541</v>
      </c>
      <c r="AL16" s="285">
        <f>[2]ticl!AL$2</f>
        <v>112.025079164047</v>
      </c>
      <c r="AM16" s="285">
        <f>[2]ticl!AM$2</f>
        <v>111.51696525360259</v>
      </c>
      <c r="AN16" s="285">
        <f>[2]ticl!AN$2</f>
        <v>92.404441938094578</v>
      </c>
      <c r="AO16" s="285">
        <f>[2]ticl!AO$2</f>
        <v>84.899645476809411</v>
      </c>
      <c r="AP16" s="285">
        <f>[2]ticl!AP$2</f>
        <v>81.931315417326402</v>
      </c>
      <c r="AQ16" s="285">
        <f>[2]ticl!AQ$2</f>
        <v>82.336850267101539</v>
      </c>
      <c r="AR16" s="285">
        <f>[2]ticl!AR$2</f>
        <v>90.522409818911356</v>
      </c>
      <c r="AS16" s="285">
        <f>[2]ticl!AS$2</f>
        <v>70.873608614248226</v>
      </c>
      <c r="AT16" s="285">
        <f>[2]ticl!AT$2</f>
        <v>63.797562922460848</v>
      </c>
      <c r="AU16" s="285">
        <f>[2]ticl!AU$2</f>
        <v>67.455205345470361</v>
      </c>
      <c r="AV16" s="285">
        <f>[2]ticl!AV$2</f>
        <v>68.470302596097483</v>
      </c>
      <c r="AW16" s="285">
        <f>[2]ticl!AW$2</f>
        <v>68.018797394249347</v>
      </c>
      <c r="AX16" s="285">
        <f>[2]ticl!AX$2</f>
        <v>22.308804833666908</v>
      </c>
      <c r="AY16" s="285">
        <f>[2]ticl!AY$2</f>
        <v>21.748339598790832</v>
      </c>
      <c r="AZ16" s="285">
        <f>[2]ticl!AZ$2</f>
        <v>21.489337464796535</v>
      </c>
      <c r="BA16" s="307">
        <f>[2]ticl!BA$2</f>
        <v>21.245041728262375</v>
      </c>
    </row>
    <row r="17" spans="1:53" x14ac:dyDescent="0.35">
      <c r="A17" s="281" t="str">
        <f>[2]tibg!$A$1</f>
        <v>Transformation input - For blended natural gas</v>
      </c>
      <c r="B17" s="306" t="e">
        <f ca="1">HYPERLINK("#"&amp;CELL("address",[2]tibg!$C$2),MID(CELL("filename",[2]tibg!$C$2),FIND("]",CELL("filename",[2]tibg!$C$2))+1,255))</f>
        <v>#N/A</v>
      </c>
      <c r="C17" s="285">
        <f>[2]tibg!C$2</f>
        <v>13.112635896407541</v>
      </c>
      <c r="D17" s="285">
        <f>[2]tibg!D$2</f>
        <v>11.500029999999999</v>
      </c>
      <c r="E17" s="285">
        <f>[2]tibg!E$2</f>
        <v>9.9</v>
      </c>
      <c r="F17" s="285">
        <f>[2]tibg!F$2</f>
        <v>7.5095300000000007</v>
      </c>
      <c r="G17" s="285">
        <f>[2]tibg!G$2</f>
        <v>10.40005</v>
      </c>
      <c r="H17" s="285">
        <f>[2]tibg!H$2</f>
        <v>10.65253479341062</v>
      </c>
      <c r="I17" s="285">
        <f>[2]tibg!I$2</f>
        <v>51.613529999999997</v>
      </c>
      <c r="J17" s="285">
        <f>[2]tibg!J$2</f>
        <v>76.901699999999977</v>
      </c>
      <c r="K17" s="285">
        <f>[2]tibg!K$2</f>
        <v>121.69231999999998</v>
      </c>
      <c r="L17" s="285">
        <f>[2]tibg!L$2</f>
        <v>117.17281</v>
      </c>
      <c r="M17" s="285">
        <f>[2]tibg!M$2</f>
        <v>101.08089755584406</v>
      </c>
      <c r="N17" s="285">
        <f>[2]tibg!N$2</f>
        <v>115.17413141874249</v>
      </c>
      <c r="O17" s="285">
        <f>[2]tibg!O$2</f>
        <v>216.46036717711036</v>
      </c>
      <c r="P17" s="285">
        <f>[2]tibg!P$2</f>
        <v>187.87657365389219</v>
      </c>
      <c r="Q17" s="285">
        <f>[2]tibg!Q$2</f>
        <v>231.05840373709367</v>
      </c>
      <c r="R17" s="285">
        <f>[2]tibg!R$2</f>
        <v>277.5865287863374</v>
      </c>
      <c r="S17" s="285">
        <f>[2]tibg!S$2</f>
        <v>277.84266064064514</v>
      </c>
      <c r="T17" s="285">
        <f>[2]tibg!T$2</f>
        <v>262.50399970368511</v>
      </c>
      <c r="U17" s="285">
        <f>[2]tibg!U$2</f>
        <v>237.32005413176813</v>
      </c>
      <c r="V17" s="285">
        <f>[2]tibg!V$2</f>
        <v>207.68901384071046</v>
      </c>
      <c r="W17" s="285">
        <f>[2]tibg!W$2</f>
        <v>184.03638405550089</v>
      </c>
      <c r="X17" s="285">
        <f>[2]tibg!X$2</f>
        <v>164.45802753508966</v>
      </c>
      <c r="Y17" s="285">
        <f>[2]tibg!Y$2</f>
        <v>151.64604960255019</v>
      </c>
      <c r="Z17" s="285">
        <f>[2]tibg!Z$2</f>
        <v>136.18175758674545</v>
      </c>
      <c r="AA17" s="285">
        <f>[2]tibg!AA$2</f>
        <v>124.50231510240808</v>
      </c>
      <c r="AB17" s="285">
        <f>[2]tibg!AB$2</f>
        <v>112.50308575905879</v>
      </c>
      <c r="AC17" s="285">
        <f>[2]tibg!AC$2</f>
        <v>102.57753754428776</v>
      </c>
      <c r="AD17" s="285">
        <f>[2]tibg!AD$2</f>
        <v>93.39259624867465</v>
      </c>
      <c r="AE17" s="285">
        <f>[2]tibg!AE$2</f>
        <v>83.872991130744438</v>
      </c>
      <c r="AF17" s="285">
        <f>[2]tibg!AF$2</f>
        <v>76.415549876479389</v>
      </c>
      <c r="AG17" s="285">
        <f>[2]tibg!AG$2</f>
        <v>70.445848959041896</v>
      </c>
      <c r="AH17" s="285">
        <f>[2]tibg!AH$2</f>
        <v>63.897250826848044</v>
      </c>
      <c r="AI17" s="285">
        <f>[2]tibg!AI$2</f>
        <v>58.298939441796648</v>
      </c>
      <c r="AJ17" s="285">
        <f>[2]tibg!AJ$2</f>
        <v>54.578589279913949</v>
      </c>
      <c r="AK17" s="285">
        <f>[2]tibg!AK$2</f>
        <v>48.024412911842148</v>
      </c>
      <c r="AL17" s="285">
        <f>[2]tibg!AL$2</f>
        <v>44.16054197849121</v>
      </c>
      <c r="AM17" s="285">
        <f>[2]tibg!AM$2</f>
        <v>39.854595364478364</v>
      </c>
      <c r="AN17" s="285">
        <f>[2]tibg!AN$2</f>
        <v>35.776571828807732</v>
      </c>
      <c r="AO17" s="285">
        <f>[2]tibg!AO$2</f>
        <v>32.376094705113616</v>
      </c>
      <c r="AP17" s="285">
        <f>[2]tibg!AP$2</f>
        <v>29.241946221175251</v>
      </c>
      <c r="AQ17" s="285">
        <f>[2]tibg!AQ$2</f>
        <v>26.08704819678572</v>
      </c>
      <c r="AR17" s="285">
        <f>[2]tibg!AR$2</f>
        <v>23.606081038525137</v>
      </c>
      <c r="AS17" s="285">
        <f>[2]tibg!AS$2</f>
        <v>21.244403923786042</v>
      </c>
      <c r="AT17" s="285">
        <f>[2]tibg!AT$2</f>
        <v>19.148961300845055</v>
      </c>
      <c r="AU17" s="285">
        <f>[2]tibg!AU$2</f>
        <v>17.400047828869777</v>
      </c>
      <c r="AV17" s="285">
        <f>[2]tibg!AV$2</f>
        <v>15.568600338727711</v>
      </c>
      <c r="AW17" s="285">
        <f>[2]tibg!AW$2</f>
        <v>14.238807466495691</v>
      </c>
      <c r="AX17" s="285">
        <f>[2]tibg!AX$2</f>
        <v>12.955400883916001</v>
      </c>
      <c r="AY17" s="285">
        <f>[2]tibg!AY$2</f>
        <v>11.679227439347086</v>
      </c>
      <c r="AZ17" s="285">
        <f>[2]tibg!AZ$2</f>
        <v>10.704303287101499</v>
      </c>
      <c r="BA17" s="307">
        <f>[2]tibg!BA$2</f>
        <v>9.7244492098324748</v>
      </c>
    </row>
    <row r="18" spans="1:53" x14ac:dyDescent="0.35">
      <c r="A18" s="281" t="str">
        <f>[2]tigl!$A$1</f>
        <v xml:space="preserve">Transformation input - Gas-to-liquids (GTL) plants </v>
      </c>
      <c r="B18" s="306" t="e">
        <f ca="1">HYPERLINK("#"&amp;CELL("address",[2]tigl!$C$2),MID(CELL("filename",[2]tigl!$C$2),FIND("]",CELL("filename",[2]tigl!$C$2))+1,255))</f>
        <v>#N/A</v>
      </c>
      <c r="C18" s="285">
        <f>[2]tigl!C$2</f>
        <v>0</v>
      </c>
      <c r="D18" s="285">
        <f>[2]tigl!D$2</f>
        <v>0</v>
      </c>
      <c r="E18" s="285">
        <f>[2]tigl!E$2</f>
        <v>0</v>
      </c>
      <c r="F18" s="285">
        <f>[2]tigl!F$2</f>
        <v>0</v>
      </c>
      <c r="G18" s="285">
        <f>[2]tigl!G$2</f>
        <v>0</v>
      </c>
      <c r="H18" s="285">
        <f>[2]tigl!H$2</f>
        <v>0</v>
      </c>
      <c r="I18" s="285">
        <f>[2]tigl!I$2</f>
        <v>0</v>
      </c>
      <c r="J18" s="285">
        <f>[2]tigl!J$2</f>
        <v>0</v>
      </c>
      <c r="K18" s="285">
        <f>[2]tigl!K$2</f>
        <v>0</v>
      </c>
      <c r="L18" s="285">
        <f>[2]tigl!L$2</f>
        <v>0</v>
      </c>
      <c r="M18" s="285">
        <f>[2]tigl!M$2</f>
        <v>0</v>
      </c>
      <c r="N18" s="285">
        <f>[2]tigl!N$2</f>
        <v>0</v>
      </c>
      <c r="O18" s="285">
        <f>[2]tigl!O$2</f>
        <v>0</v>
      </c>
      <c r="P18" s="285">
        <f>[2]tigl!P$2</f>
        <v>0</v>
      </c>
      <c r="Q18" s="285">
        <f>[2]tigl!Q$2</f>
        <v>0</v>
      </c>
      <c r="R18" s="285">
        <f>[2]tigl!R$2</f>
        <v>0</v>
      </c>
      <c r="S18" s="285">
        <f>[2]tigl!S$2</f>
        <v>0.55959355419282786</v>
      </c>
      <c r="T18" s="285">
        <f>[2]tigl!T$2</f>
        <v>1.2562666284449544</v>
      </c>
      <c r="U18" s="285">
        <f>[2]tigl!U$2</f>
        <v>2.1133011321172206</v>
      </c>
      <c r="V18" s="285">
        <f>[2]tigl!V$2</f>
        <v>3.1971998419542058</v>
      </c>
      <c r="W18" s="285">
        <f>[2]tigl!W$2</f>
        <v>5.0356276350543574</v>
      </c>
      <c r="X18" s="285">
        <f>[2]tigl!X$2</f>
        <v>5.4828615434234109</v>
      </c>
      <c r="Y18" s="285">
        <f>[2]tigl!Y$2</f>
        <v>5.5271397177543919</v>
      </c>
      <c r="Z18" s="285">
        <f>[2]tigl!Z$2</f>
        <v>5.4937102945418941</v>
      </c>
      <c r="AA18" s="285">
        <f>[2]tigl!AA$2</f>
        <v>5.332936393899697</v>
      </c>
      <c r="AB18" s="285">
        <f>[2]tigl!AB$2</f>
        <v>5.0856148729155271</v>
      </c>
      <c r="AC18" s="285">
        <f>[2]tigl!AC$2</f>
        <v>4.8031322678853181</v>
      </c>
      <c r="AD18" s="285">
        <f>[2]tigl!AD$2</f>
        <v>4.4010427666766603</v>
      </c>
      <c r="AE18" s="285">
        <f>[2]tigl!AE$2</f>
        <v>3.9517255783264607</v>
      </c>
      <c r="AF18" s="285">
        <f>[2]tigl!AF$2</f>
        <v>3.8652656330706483</v>
      </c>
      <c r="AG18" s="285">
        <f>[2]tigl!AG$2</f>
        <v>12.526316756265448</v>
      </c>
      <c r="AH18" s="285">
        <f>[2]tigl!AH$2</f>
        <v>36.174249138255504</v>
      </c>
      <c r="AI18" s="285">
        <f>[2]tigl!AI$2</f>
        <v>73.391434403133744</v>
      </c>
      <c r="AJ18" s="285">
        <f>[2]tigl!AJ$2</f>
        <v>123.49365006071211</v>
      </c>
      <c r="AK18" s="285">
        <f>[2]tigl!AK$2</f>
        <v>183.51347652829779</v>
      </c>
      <c r="AL18" s="285">
        <f>[2]tigl!AL$2</f>
        <v>251.29394964929779</v>
      </c>
      <c r="AM18" s="285">
        <f>[2]tigl!AM$2</f>
        <v>323.51564479025251</v>
      </c>
      <c r="AN18" s="285">
        <f>[2]tigl!AN$2</f>
        <v>397.35881358217733</v>
      </c>
      <c r="AO18" s="285">
        <f>[2]tigl!AO$2</f>
        <v>469.7751044459265</v>
      </c>
      <c r="AP18" s="285">
        <f>[2]tigl!AP$2</f>
        <v>537.36458363572717</v>
      </c>
      <c r="AQ18" s="285">
        <f>[2]tigl!AQ$2</f>
        <v>600.76593970569991</v>
      </c>
      <c r="AR18" s="285">
        <f>[2]tigl!AR$2</f>
        <v>659.50869420390063</v>
      </c>
      <c r="AS18" s="285">
        <f>[2]tigl!AS$2</f>
        <v>712.97105869728728</v>
      </c>
      <c r="AT18" s="285">
        <f>[2]tigl!AT$2</f>
        <v>760.66061624628855</v>
      </c>
      <c r="AU18" s="285">
        <f>[2]tigl!AU$2</f>
        <v>801.10050385334296</v>
      </c>
      <c r="AV18" s="285">
        <f>[2]tigl!AV$2</f>
        <v>836.39305960201079</v>
      </c>
      <c r="AW18" s="285">
        <f>[2]tigl!AW$2</f>
        <v>866.70157029396069</v>
      </c>
      <c r="AX18" s="285">
        <f>[2]tigl!AX$2</f>
        <v>892.68608722712293</v>
      </c>
      <c r="AY18" s="285">
        <f>[2]tigl!AY$2</f>
        <v>914.32994356079894</v>
      </c>
      <c r="AZ18" s="285">
        <f>[2]tigl!AZ$2</f>
        <v>932.2418075331268</v>
      </c>
      <c r="BA18" s="307">
        <f>[2]tigl!BA$2</f>
        <v>948.06218660251648</v>
      </c>
    </row>
    <row r="19" spans="1:53" x14ac:dyDescent="0.35">
      <c r="A19" s="281" t="str">
        <f>[2]tich!$A$1</f>
        <v>Transformation input - Charcoal production plants</v>
      </c>
      <c r="B19" s="306" t="e">
        <f ca="1">HYPERLINK("#"&amp;CELL("address",[2]tich!$C$2),MID(CELL("filename",[2]tich!$C$2),FIND("]",CELL("filename",[2]tich!$C$2))+1,255))</f>
        <v>#N/A</v>
      </c>
      <c r="C19" s="285">
        <f>[2]tich!C$2</f>
        <v>147.46345406735884</v>
      </c>
      <c r="D19" s="285">
        <f>[2]tich!D$2</f>
        <v>122.18169</v>
      </c>
      <c r="E19" s="285">
        <f>[2]tich!E$2</f>
        <v>103.99805999999998</v>
      </c>
      <c r="F19" s="285">
        <f>[2]tich!F$2</f>
        <v>98.103219999999979</v>
      </c>
      <c r="G19" s="285">
        <f>[2]tich!G$2</f>
        <v>86.794500000000014</v>
      </c>
      <c r="H19" s="285">
        <f>[2]tich!H$2</f>
        <v>68.667920598517711</v>
      </c>
      <c r="I19" s="285">
        <f>[2]tich!I$2</f>
        <v>60.511289999999995</v>
      </c>
      <c r="J19" s="285">
        <f>[2]tich!J$2</f>
        <v>62.7958</v>
      </c>
      <c r="K19" s="285">
        <f>[2]tich!K$2</f>
        <v>75.999020000000002</v>
      </c>
      <c r="L19" s="285">
        <f>[2]tich!L$2</f>
        <v>212.30693999999997</v>
      </c>
      <c r="M19" s="285">
        <f>[2]tich!M$2</f>
        <v>198.88620379326071</v>
      </c>
      <c r="N19" s="285">
        <f>[2]tich!N$2</f>
        <v>199.60316156204991</v>
      </c>
      <c r="O19" s="285">
        <f>[2]tich!O$2</f>
        <v>222.22208345954533</v>
      </c>
      <c r="P19" s="285">
        <f>[2]tich!P$2</f>
        <v>208.10611584431891</v>
      </c>
      <c r="Q19" s="285">
        <f>[2]tich!Q$2</f>
        <v>213.19351598223844</v>
      </c>
      <c r="R19" s="285">
        <f>[2]tich!R$2</f>
        <v>203.68738579916248</v>
      </c>
      <c r="S19" s="285">
        <f>[2]tich!S$2</f>
        <v>201.60650986545596</v>
      </c>
      <c r="T19" s="285">
        <f>[2]tich!T$2</f>
        <v>206.76522775375591</v>
      </c>
      <c r="U19" s="285">
        <f>[2]tich!U$2</f>
        <v>206.89471025247008</v>
      </c>
      <c r="V19" s="285">
        <f>[2]tich!V$2</f>
        <v>207.93105627188388</v>
      </c>
      <c r="W19" s="285">
        <f>[2]tich!W$2</f>
        <v>209.44883277883849</v>
      </c>
      <c r="X19" s="285">
        <f>[2]tich!X$2</f>
        <v>209.45538159194834</v>
      </c>
      <c r="Y19" s="285">
        <f>[2]tich!Y$2</f>
        <v>208.17303858328034</v>
      </c>
      <c r="Z19" s="285">
        <f>[2]tich!Z$2</f>
        <v>202.93372704117121</v>
      </c>
      <c r="AA19" s="285">
        <f>[2]tich!AA$2</f>
        <v>193.48505959516368</v>
      </c>
      <c r="AB19" s="285">
        <f>[2]tich!AB$2</f>
        <v>185.16773102785896</v>
      </c>
      <c r="AC19" s="285">
        <f>[2]tich!AC$2</f>
        <v>186.41980839271395</v>
      </c>
      <c r="AD19" s="285">
        <f>[2]tich!AD$2</f>
        <v>172.56281399838372</v>
      </c>
      <c r="AE19" s="285">
        <f>[2]tich!AE$2</f>
        <v>165.79817264467681</v>
      </c>
      <c r="AF19" s="285">
        <f>[2]tich!AF$2</f>
        <v>158.98882485525229</v>
      </c>
      <c r="AG19" s="285">
        <f>[2]tich!AG$2</f>
        <v>154.50612708094874</v>
      </c>
      <c r="AH19" s="285">
        <f>[2]tich!AH$2</f>
        <v>157.54832542292309</v>
      </c>
      <c r="AI19" s="285">
        <f>[2]tich!AI$2</f>
        <v>156.02658458897989</v>
      </c>
      <c r="AJ19" s="285">
        <f>[2]tich!AJ$2</f>
        <v>154.88652971931052</v>
      </c>
      <c r="AK19" s="285">
        <f>[2]tich!AK$2</f>
        <v>154.24463380547468</v>
      </c>
      <c r="AL19" s="285">
        <f>[2]tich!AL$2</f>
        <v>154.01432740949963</v>
      </c>
      <c r="AM19" s="285">
        <f>[2]tich!AM$2</f>
        <v>153.07431007122307</v>
      </c>
      <c r="AN19" s="285">
        <f>[2]tich!AN$2</f>
        <v>153.73838735757482</v>
      </c>
      <c r="AO19" s="285">
        <f>[2]tich!AO$2</f>
        <v>155.15137565248389</v>
      </c>
      <c r="AP19" s="285">
        <f>[2]tich!AP$2</f>
        <v>156.96320653888296</v>
      </c>
      <c r="AQ19" s="285">
        <f>[2]tich!AQ$2</f>
        <v>159.90385090498788</v>
      </c>
      <c r="AR19" s="285">
        <f>[2]tich!AR$2</f>
        <v>161.54688798824452</v>
      </c>
      <c r="AS19" s="285">
        <f>[2]tich!AS$2</f>
        <v>165.51900658333318</v>
      </c>
      <c r="AT19" s="285">
        <f>[2]tich!AT$2</f>
        <v>169.79527422030571</v>
      </c>
      <c r="AU19" s="285">
        <f>[2]tich!AU$2</f>
        <v>174.25724976890692</v>
      </c>
      <c r="AV19" s="285">
        <f>[2]tich!AV$2</f>
        <v>178.58173026041729</v>
      </c>
      <c r="AW19" s="285">
        <f>[2]tich!AW$2</f>
        <v>183.3151809904833</v>
      </c>
      <c r="AX19" s="285">
        <f>[2]tich!AX$2</f>
        <v>188.45563330834071</v>
      </c>
      <c r="AY19" s="285">
        <f>[2]tich!AY$2</f>
        <v>193.9794738038517</v>
      </c>
      <c r="AZ19" s="285">
        <f>[2]tich!AZ$2</f>
        <v>199.61946072112099</v>
      </c>
      <c r="BA19" s="307">
        <f>[2]tich!BA$2</f>
        <v>205.45573152885933</v>
      </c>
    </row>
    <row r="20" spans="1:53" x14ac:dyDescent="0.35">
      <c r="A20" s="280" t="str">
        <f>[2]TOTOT!$A$1</f>
        <v>Transformation output</v>
      </c>
      <c r="B20" s="304" t="e">
        <f ca="1">HYPERLINK("#"&amp;CELL("address",[2]TOTOT!$C$2),MID(CELL("filename",[2]TOTOT!$C$2),FIND("]",CELL("filename",[2]TOTOT!$C$2))+1,255))</f>
        <v>#N/A</v>
      </c>
      <c r="C20" s="284">
        <f>[2]TOTOT!C$2</f>
        <v>1056463.3610418679</v>
      </c>
      <c r="D20" s="284">
        <f>[2]TOTOT!D$2</f>
        <v>1058869.0499835275</v>
      </c>
      <c r="E20" s="284">
        <f>[2]TOTOT!E$2</f>
        <v>1056567.6000008688</v>
      </c>
      <c r="F20" s="284">
        <f>[2]TOTOT!F$2</f>
        <v>1081525.7000011476</v>
      </c>
      <c r="G20" s="284">
        <f>[2]TOTOT!G$2</f>
        <v>1104929.6000002907</v>
      </c>
      <c r="H20" s="284">
        <f>[2]TOTOT!H$2</f>
        <v>1103069.6355204587</v>
      </c>
      <c r="I20" s="284">
        <f>[2]TOTOT!I$2</f>
        <v>1106488.54999</v>
      </c>
      <c r="J20" s="284">
        <f>[2]TOTOT!J$2</f>
        <v>1095039.1499900003</v>
      </c>
      <c r="K20" s="284">
        <f>[2]TOTOT!K$2</f>
        <v>1088724.7499899999</v>
      </c>
      <c r="L20" s="284">
        <f>[2]TOTOT!L$2</f>
        <v>1006055.5999999999</v>
      </c>
      <c r="M20" s="284">
        <f>[2]TOTOT!M$2</f>
        <v>1022229.9847138624</v>
      </c>
      <c r="N20" s="284">
        <f>[2]TOTOT!N$2</f>
        <v>999539.77976960363</v>
      </c>
      <c r="O20" s="284">
        <f>[2]TOTOT!O$2</f>
        <v>988320.53119327419</v>
      </c>
      <c r="P20" s="284">
        <f>[2]TOTOT!P$2</f>
        <v>947579.15353014227</v>
      </c>
      <c r="Q20" s="284">
        <f>[2]TOTOT!Q$2</f>
        <v>932178.58507690893</v>
      </c>
      <c r="R20" s="284">
        <f>[2]TOTOT!R$2</f>
        <v>962771.49613069615</v>
      </c>
      <c r="S20" s="284">
        <f>[2]TOTOT!S$2</f>
        <v>963596.15350908495</v>
      </c>
      <c r="T20" s="284">
        <f>[2]TOTOT!T$2</f>
        <v>964161.24715937499</v>
      </c>
      <c r="U20" s="284">
        <f>[2]TOTOT!U$2</f>
        <v>955281.3272707531</v>
      </c>
      <c r="V20" s="284">
        <f>[2]TOTOT!V$2</f>
        <v>949745.35562421638</v>
      </c>
      <c r="W20" s="284">
        <f>[2]TOTOT!W$2</f>
        <v>939561.27748767985</v>
      </c>
      <c r="X20" s="284">
        <f>[2]TOTOT!X$2</f>
        <v>935363.90281254193</v>
      </c>
      <c r="Y20" s="284">
        <f>[2]TOTOT!Y$2</f>
        <v>932747.05245524703</v>
      </c>
      <c r="Z20" s="284">
        <f>[2]TOTOT!Z$2</f>
        <v>924974.37283755885</v>
      </c>
      <c r="AA20" s="284">
        <f>[2]TOTOT!AA$2</f>
        <v>915888.36459934036</v>
      </c>
      <c r="AB20" s="284">
        <f>[2]TOTOT!AB$2</f>
        <v>908185.66115702991</v>
      </c>
      <c r="AC20" s="284">
        <f>[2]TOTOT!AC$2</f>
        <v>903020.70878445473</v>
      </c>
      <c r="AD20" s="284">
        <f>[2]TOTOT!AD$2</f>
        <v>896636.20752335782</v>
      </c>
      <c r="AE20" s="284">
        <f>[2]TOTOT!AE$2</f>
        <v>894547.02557208587</v>
      </c>
      <c r="AF20" s="284">
        <f>[2]TOTOT!AF$2</f>
        <v>888194.87168307707</v>
      </c>
      <c r="AG20" s="284">
        <f>[2]TOTOT!AG$2</f>
        <v>880766.7358020359</v>
      </c>
      <c r="AH20" s="284">
        <f>[2]TOTOT!AH$2</f>
        <v>875448.56671691185</v>
      </c>
      <c r="AI20" s="284">
        <f>[2]TOTOT!AI$2</f>
        <v>871234.01207678718</v>
      </c>
      <c r="AJ20" s="284">
        <f>[2]TOTOT!AJ$2</f>
        <v>865113.48878933303</v>
      </c>
      <c r="AK20" s="284">
        <f>[2]TOTOT!AK$2</f>
        <v>857667.86300800391</v>
      </c>
      <c r="AL20" s="284">
        <f>[2]TOTOT!AL$2</f>
        <v>846313.17824410147</v>
      </c>
      <c r="AM20" s="284">
        <f>[2]TOTOT!AM$2</f>
        <v>838523.30680099584</v>
      </c>
      <c r="AN20" s="284">
        <f>[2]TOTOT!AN$2</f>
        <v>828791.73745703616</v>
      </c>
      <c r="AO20" s="284">
        <f>[2]TOTOT!AO$2</f>
        <v>820763.25649572222</v>
      </c>
      <c r="AP20" s="284">
        <f>[2]TOTOT!AP$2</f>
        <v>813362.41189324355</v>
      </c>
      <c r="AQ20" s="284">
        <f>[2]TOTOT!AQ$2</f>
        <v>804828.59686569951</v>
      </c>
      <c r="AR20" s="284">
        <f>[2]TOTOT!AR$2</f>
        <v>797226.53575119248</v>
      </c>
      <c r="AS20" s="284">
        <f>[2]TOTOT!AS$2</f>
        <v>791286.31594376045</v>
      </c>
      <c r="AT20" s="284">
        <f>[2]TOTOT!AT$2</f>
        <v>784281.33097625501</v>
      </c>
      <c r="AU20" s="284">
        <f>[2]TOTOT!AU$2</f>
        <v>777597.46231453295</v>
      </c>
      <c r="AV20" s="284">
        <f>[2]TOTOT!AV$2</f>
        <v>772353.12791284267</v>
      </c>
      <c r="AW20" s="284">
        <f>[2]TOTOT!AW$2</f>
        <v>767230.67069645564</v>
      </c>
      <c r="AX20" s="284">
        <f>[2]TOTOT!AX$2</f>
        <v>759511.80140444601</v>
      </c>
      <c r="AY20" s="284">
        <f>[2]TOTOT!AY$2</f>
        <v>754321.44429165532</v>
      </c>
      <c r="AZ20" s="284">
        <f>[2]TOTOT!AZ$2</f>
        <v>747757.66231791931</v>
      </c>
      <c r="BA20" s="305">
        <f>[2]TOTOT!BA$2</f>
        <v>740633.48180045921</v>
      </c>
    </row>
    <row r="21" spans="1:53" x14ac:dyDescent="0.35">
      <c r="A21" s="281" t="str">
        <f>[2]topgn!$A$1</f>
        <v>Transformation output - Nuclear power stations</v>
      </c>
      <c r="B21" s="306" t="e">
        <f ca="1">HYPERLINK("#"&amp;CELL("address",[2]topgn!$C$2),MID(CELL("filename",[2]topgn!$C$2),FIND("]",CELL("filename",[2]topgn!$C$2))+1,255))</f>
        <v>#N/A</v>
      </c>
      <c r="C21" s="285">
        <f>[2]topgn!C$2</f>
        <v>81254.821511050672</v>
      </c>
      <c r="D21" s="285">
        <f>[2]topgn!D$2</f>
        <v>84177.841560000001</v>
      </c>
      <c r="E21" s="285">
        <f>[2]topgn!E$2</f>
        <v>85141.433179999993</v>
      </c>
      <c r="F21" s="285">
        <f>[2]topgn!F$2</f>
        <v>85628.418080000003</v>
      </c>
      <c r="G21" s="285">
        <f>[2]topgn!G$2</f>
        <v>86709.900420000005</v>
      </c>
      <c r="H21" s="285">
        <f>[2]topgn!H$2</f>
        <v>85786.6620900259</v>
      </c>
      <c r="I21" s="285">
        <f>[2]topgn!I$2</f>
        <v>85114.025199999989</v>
      </c>
      <c r="J21" s="285">
        <f>[2]topgn!J$2</f>
        <v>80419.194599999988</v>
      </c>
      <c r="K21" s="285">
        <f>[2]topgn!K$2</f>
        <v>80579.070549999989</v>
      </c>
      <c r="L21" s="285">
        <f>[2]topgn!L$2</f>
        <v>76871.347200000018</v>
      </c>
      <c r="M21" s="285">
        <f>[2]topgn!M$2</f>
        <v>78814.289198626997</v>
      </c>
      <c r="N21" s="285">
        <f>[2]topgn!N$2</f>
        <v>77965.939558922444</v>
      </c>
      <c r="O21" s="285">
        <f>[2]topgn!O$2</f>
        <v>75869.826192256325</v>
      </c>
      <c r="P21" s="285">
        <f>[2]topgn!P$2</f>
        <v>75393.809036416831</v>
      </c>
      <c r="Q21" s="285">
        <f>[2]topgn!Q$2</f>
        <v>75347.640993446024</v>
      </c>
      <c r="R21" s="285">
        <f>[2]topgn!R$2</f>
        <v>73699.805375762138</v>
      </c>
      <c r="S21" s="285">
        <f>[2]topgn!S$2</f>
        <v>76315.822996549134</v>
      </c>
      <c r="T21" s="285">
        <f>[2]topgn!T$2</f>
        <v>74886.843560384659</v>
      </c>
      <c r="U21" s="285">
        <f>[2]topgn!U$2</f>
        <v>72276.03513615593</v>
      </c>
      <c r="V21" s="285">
        <f>[2]topgn!V$2</f>
        <v>71405.103808322485</v>
      </c>
      <c r="W21" s="285">
        <f>[2]topgn!W$2</f>
        <v>70287.758402048683</v>
      </c>
      <c r="X21" s="285">
        <f>[2]topgn!X$2</f>
        <v>70271.928008557894</v>
      </c>
      <c r="Y21" s="285">
        <f>[2]topgn!Y$2</f>
        <v>67066.395142793321</v>
      </c>
      <c r="Z21" s="285">
        <f>[2]topgn!Z$2</f>
        <v>62349.108224447729</v>
      </c>
      <c r="AA21" s="285">
        <f>[2]topgn!AA$2</f>
        <v>60004.065338457774</v>
      </c>
      <c r="AB21" s="285">
        <f>[2]topgn!AB$2</f>
        <v>59937.72137847235</v>
      </c>
      <c r="AC21" s="285">
        <f>[2]topgn!AC$2</f>
        <v>59745.305169877327</v>
      </c>
      <c r="AD21" s="285">
        <f>[2]topgn!AD$2</f>
        <v>61377.986769047049</v>
      </c>
      <c r="AE21" s="285">
        <f>[2]topgn!AE$2</f>
        <v>61158.913105980842</v>
      </c>
      <c r="AF21" s="285">
        <f>[2]topgn!AF$2</f>
        <v>60194.060614433474</v>
      </c>
      <c r="AG21" s="285">
        <f>[2]topgn!AG$2</f>
        <v>58833.664583119098</v>
      </c>
      <c r="AH21" s="285">
        <f>[2]topgn!AH$2</f>
        <v>58926.892622302206</v>
      </c>
      <c r="AI21" s="285">
        <f>[2]topgn!AI$2</f>
        <v>58512.519058642953</v>
      </c>
      <c r="AJ21" s="285">
        <f>[2]topgn!AJ$2</f>
        <v>54743.231338132187</v>
      </c>
      <c r="AK21" s="285">
        <f>[2]topgn!AK$2</f>
        <v>52585.382238447819</v>
      </c>
      <c r="AL21" s="285">
        <f>[2]topgn!AL$2</f>
        <v>46571.279459521567</v>
      </c>
      <c r="AM21" s="285">
        <f>[2]topgn!AM$2</f>
        <v>46113.277134514392</v>
      </c>
      <c r="AN21" s="285">
        <f>[2]topgn!AN$2</f>
        <v>44571.54619995063</v>
      </c>
      <c r="AO21" s="285">
        <f>[2]topgn!AO$2</f>
        <v>43260.930867658433</v>
      </c>
      <c r="AP21" s="285">
        <f>[2]topgn!AP$2</f>
        <v>43691.196213590956</v>
      </c>
      <c r="AQ21" s="285">
        <f>[2]topgn!AQ$2</f>
        <v>44245.170467414457</v>
      </c>
      <c r="AR21" s="285">
        <f>[2]topgn!AR$2</f>
        <v>42102.845320321641</v>
      </c>
      <c r="AS21" s="285">
        <f>[2]topgn!AS$2</f>
        <v>42536.673756523378</v>
      </c>
      <c r="AT21" s="285">
        <f>[2]topgn!AT$2</f>
        <v>41459.882874701048</v>
      </c>
      <c r="AU21" s="285">
        <f>[2]topgn!AU$2</f>
        <v>42062.154323339768</v>
      </c>
      <c r="AV21" s="285">
        <f>[2]topgn!AV$2</f>
        <v>44625.338638728732</v>
      </c>
      <c r="AW21" s="285">
        <f>[2]topgn!AW$2</f>
        <v>44746.470870319492</v>
      </c>
      <c r="AX21" s="285">
        <f>[2]topgn!AX$2</f>
        <v>43455.474033941369</v>
      </c>
      <c r="AY21" s="285">
        <f>[2]topgn!AY$2</f>
        <v>40773.247982459448</v>
      </c>
      <c r="AZ21" s="285">
        <f>[2]topgn!AZ$2</f>
        <v>38316.432805492528</v>
      </c>
      <c r="BA21" s="307">
        <f>[2]topgn!BA$2</f>
        <v>38003.138326659704</v>
      </c>
    </row>
    <row r="22" spans="1:53" x14ac:dyDescent="0.35">
      <c r="A22" s="281" t="str">
        <f>[2]topgt!$A$1</f>
        <v>Transformation output - Conventional thermal power stations</v>
      </c>
      <c r="B22" s="306" t="e">
        <f ca="1">HYPERLINK("#"&amp;CELL("address",[2]topgt!$C$2),MID(CELL("filename",[2]topgt!$C$2),FIND("]",CELL("filename",[2]topgt!$C$2))+1,255))</f>
        <v>#N/A</v>
      </c>
      <c r="C22" s="285">
        <f>[2]topgt!C$2</f>
        <v>179736.80816601956</v>
      </c>
      <c r="D22" s="285">
        <f>[2]topgt!D$2</f>
        <v>184381.4642635276</v>
      </c>
      <c r="E22" s="285">
        <f>[2]topgt!E$2</f>
        <v>188943.33876086868</v>
      </c>
      <c r="F22" s="285">
        <f>[2]topgt!F$2</f>
        <v>199408.22540114814</v>
      </c>
      <c r="G22" s="285">
        <f>[2]topgt!G$2</f>
        <v>206085.59852029072</v>
      </c>
      <c r="H22" s="285">
        <f>[2]topgt!H$2</f>
        <v>209107.13027489206</v>
      </c>
      <c r="I22" s="285">
        <f>[2]topgt!I$2</f>
        <v>212938.85285</v>
      </c>
      <c r="J22" s="285">
        <f>[2]topgt!J$2</f>
        <v>215264.17081000007</v>
      </c>
      <c r="K22" s="285">
        <f>[2]topgt!K$2</f>
        <v>212181.45366</v>
      </c>
      <c r="L22" s="285">
        <f>[2]topgt!L$2</f>
        <v>198347.92968000003</v>
      </c>
      <c r="M22" s="285">
        <f>[2]topgt!M$2</f>
        <v>207614.27544025687</v>
      </c>
      <c r="N22" s="285">
        <f>[2]topgt!N$2</f>
        <v>200837.31191951456</v>
      </c>
      <c r="O22" s="285">
        <f>[2]topgt!O$2</f>
        <v>195305.14531647923</v>
      </c>
      <c r="P22" s="285">
        <f>[2]topgt!P$2</f>
        <v>186549.75552819934</v>
      </c>
      <c r="Q22" s="285">
        <f>[2]topgt!Q$2</f>
        <v>173793.95572100306</v>
      </c>
      <c r="R22" s="285">
        <f>[2]topgt!R$2</f>
        <v>177911.60007493783</v>
      </c>
      <c r="S22" s="285">
        <f>[2]topgt!S$2</f>
        <v>172940.06549980116</v>
      </c>
      <c r="T22" s="285">
        <f>[2]topgt!T$2</f>
        <v>170707.8314448492</v>
      </c>
      <c r="U22" s="285">
        <f>[2]topgt!U$2</f>
        <v>166727.45451088343</v>
      </c>
      <c r="V22" s="285">
        <f>[2]topgt!V$2</f>
        <v>161650.34953511728</v>
      </c>
      <c r="W22" s="285">
        <f>[2]topgt!W$2</f>
        <v>157083.35572143822</v>
      </c>
      <c r="X22" s="285">
        <f>[2]topgt!X$2</f>
        <v>154110.66076211282</v>
      </c>
      <c r="Y22" s="285">
        <f>[2]topgt!Y$2</f>
        <v>158722.20262130792</v>
      </c>
      <c r="Z22" s="285">
        <f>[2]topgt!Z$2</f>
        <v>161207.25636844942</v>
      </c>
      <c r="AA22" s="285">
        <f>[2]topgt!AA$2</f>
        <v>160544.8586380718</v>
      </c>
      <c r="AB22" s="285">
        <f>[2]topgt!AB$2</f>
        <v>158008.41062306994</v>
      </c>
      <c r="AC22" s="285">
        <f>[2]topgt!AC$2</f>
        <v>156246.92253404477</v>
      </c>
      <c r="AD22" s="285">
        <f>[2]topgt!AD$2</f>
        <v>152608.13371972181</v>
      </c>
      <c r="AE22" s="285">
        <f>[2]topgt!AE$2</f>
        <v>152060.05183864714</v>
      </c>
      <c r="AF22" s="285">
        <f>[2]topgt!AF$2</f>
        <v>149342.7348700625</v>
      </c>
      <c r="AG22" s="285">
        <f>[2]topgt!AG$2</f>
        <v>147521.45054937631</v>
      </c>
      <c r="AH22" s="285">
        <f>[2]topgt!AH$2</f>
        <v>143577.53519164349</v>
      </c>
      <c r="AI22" s="285">
        <f>[2]topgt!AI$2</f>
        <v>142617.6472818898</v>
      </c>
      <c r="AJ22" s="285">
        <f>[2]topgt!AJ$2</f>
        <v>144245.8599019926</v>
      </c>
      <c r="AK22" s="285">
        <f>[2]topgt!AK$2</f>
        <v>143107.25859043855</v>
      </c>
      <c r="AL22" s="285">
        <f>[2]topgt!AL$2</f>
        <v>144366.92973169469</v>
      </c>
      <c r="AM22" s="285">
        <f>[2]topgt!AM$2</f>
        <v>139178.94023697669</v>
      </c>
      <c r="AN22" s="285">
        <f>[2]topgt!AN$2</f>
        <v>136279.06795803987</v>
      </c>
      <c r="AO22" s="285">
        <f>[2]topgt!AO$2</f>
        <v>134144.42697986829</v>
      </c>
      <c r="AP22" s="285">
        <f>[2]topgt!AP$2</f>
        <v>131226.58453751222</v>
      </c>
      <c r="AQ22" s="285">
        <f>[2]topgt!AQ$2</f>
        <v>127275.72488787012</v>
      </c>
      <c r="AR22" s="285">
        <f>[2]topgt!AR$2</f>
        <v>127848.9601832956</v>
      </c>
      <c r="AS22" s="285">
        <f>[2]topgt!AS$2</f>
        <v>126470.30474143954</v>
      </c>
      <c r="AT22" s="285">
        <f>[2]topgt!AT$2</f>
        <v>126551.32397792257</v>
      </c>
      <c r="AU22" s="285">
        <f>[2]topgt!AU$2</f>
        <v>124692.20999667316</v>
      </c>
      <c r="AV22" s="285">
        <f>[2]topgt!AV$2</f>
        <v>121216.37816468727</v>
      </c>
      <c r="AW22" s="285">
        <f>[2]topgt!AW$2</f>
        <v>120174.26439389748</v>
      </c>
      <c r="AX22" s="285">
        <f>[2]topgt!AX$2</f>
        <v>120355.86629723929</v>
      </c>
      <c r="AY22" s="285">
        <f>[2]topgt!AY$2</f>
        <v>122522.96366646633</v>
      </c>
      <c r="AZ22" s="285">
        <f>[2]topgt!AZ$2</f>
        <v>124321.82231162192</v>
      </c>
      <c r="BA22" s="307">
        <f>[2]topgt!BA$2</f>
        <v>124414.59882900289</v>
      </c>
    </row>
    <row r="23" spans="1:53" x14ac:dyDescent="0.35">
      <c r="A23" s="282" t="str">
        <f>[2]topgtele!$A$1</f>
        <v>Transformation output - Electricity-only plants</v>
      </c>
      <c r="B23" s="306" t="e">
        <f ca="1">HYPERLINK("#"&amp;CELL("address",[2]topgtele!$C$2),MID(CELL("filename",[2]topgtele!$C$2),FIND("]",CELL("filename",[2]topgtele!$C$2))+1,255))</f>
        <v>#N/A</v>
      </c>
      <c r="C23" s="286">
        <f>[2]topgtele!C$2</f>
        <v>105124.72190908644</v>
      </c>
      <c r="D23" s="286">
        <f>[2]topgtele!D$2</f>
        <v>106258.64747994955</v>
      </c>
      <c r="E23" s="286">
        <f>[2]topgtele!E$2</f>
        <v>109802.65605340587</v>
      </c>
      <c r="F23" s="286">
        <f>[2]topgtele!F$2</f>
        <v>114571.13465189416</v>
      </c>
      <c r="G23" s="286">
        <f>[2]topgtele!G$2</f>
        <v>113802.40823745677</v>
      </c>
      <c r="H23" s="286">
        <f>[2]topgtele!H$2</f>
        <v>116965.13572762778</v>
      </c>
      <c r="I23" s="286">
        <f>[2]topgtele!I$2</f>
        <v>117726.77229922675</v>
      </c>
      <c r="J23" s="286">
        <f>[2]topgtele!J$2</f>
        <v>121488.62657119417</v>
      </c>
      <c r="K23" s="286">
        <f>[2]topgtele!K$2</f>
        <v>117983.81796529831</v>
      </c>
      <c r="L23" s="286">
        <f>[2]topgtele!L$2</f>
        <v>106666.3538578552</v>
      </c>
      <c r="M23" s="286">
        <f>[2]topgtele!M$2</f>
        <v>105529.1034282825</v>
      </c>
      <c r="N23" s="286">
        <f>[2]topgtele!N$2</f>
        <v>105766.43005652733</v>
      </c>
      <c r="O23" s="286">
        <f>[2]topgtele!O$2</f>
        <v>103847.58999472039</v>
      </c>
      <c r="P23" s="286">
        <f>[2]topgtele!P$2</f>
        <v>94728.404418578764</v>
      </c>
      <c r="Q23" s="286">
        <f>[2]topgtele!Q$2</f>
        <v>89297.705333596095</v>
      </c>
      <c r="R23" s="286">
        <f>[2]topgtele!R$2</f>
        <v>92263.294444896339</v>
      </c>
      <c r="S23" s="286">
        <f>[2]topgtele!S$2</f>
        <v>88970.636391146385</v>
      </c>
      <c r="T23" s="286">
        <f>[2]topgtele!T$2</f>
        <v>85198.636957417708</v>
      </c>
      <c r="U23" s="286">
        <f>[2]topgtele!U$2</f>
        <v>81357.963829309927</v>
      </c>
      <c r="V23" s="286">
        <f>[2]topgtele!V$2</f>
        <v>76412.165612350975</v>
      </c>
      <c r="W23" s="286">
        <f>[2]topgtele!W$2</f>
        <v>72657.93116220244</v>
      </c>
      <c r="X23" s="286">
        <f>[2]topgtele!X$2</f>
        <v>70022.63324336386</v>
      </c>
      <c r="Y23" s="286">
        <f>[2]topgtele!Y$2</f>
        <v>72341.308136033083</v>
      </c>
      <c r="Z23" s="286">
        <f>[2]topgtele!Z$2</f>
        <v>74377.559191961409</v>
      </c>
      <c r="AA23" s="286">
        <f>[2]topgtele!AA$2</f>
        <v>72390.280770100842</v>
      </c>
      <c r="AB23" s="286">
        <f>[2]topgtele!AB$2</f>
        <v>69410.706086023478</v>
      </c>
      <c r="AC23" s="286">
        <f>[2]topgtele!AC$2</f>
        <v>69121.469892296183</v>
      </c>
      <c r="AD23" s="286">
        <f>[2]topgtele!AD$2</f>
        <v>66007.216981261576</v>
      </c>
      <c r="AE23" s="286">
        <f>[2]topgtele!AE$2</f>
        <v>65164.27098339051</v>
      </c>
      <c r="AF23" s="286">
        <f>[2]topgtele!AF$2</f>
        <v>63904.213672075166</v>
      </c>
      <c r="AG23" s="286">
        <f>[2]topgtele!AG$2</f>
        <v>61619.544392255557</v>
      </c>
      <c r="AH23" s="286">
        <f>[2]topgtele!AH$2</f>
        <v>57030.731844575384</v>
      </c>
      <c r="AI23" s="286">
        <f>[2]topgtele!AI$2</f>
        <v>55953.675890584665</v>
      </c>
      <c r="AJ23" s="286">
        <f>[2]topgtele!AJ$2</f>
        <v>56707.499754590011</v>
      </c>
      <c r="AK23" s="286">
        <f>[2]topgtele!AK$2</f>
        <v>55579.248774178159</v>
      </c>
      <c r="AL23" s="286">
        <f>[2]topgtele!AL$2</f>
        <v>58644.949732579509</v>
      </c>
      <c r="AM23" s="286">
        <f>[2]topgtele!AM$2</f>
        <v>53405.824347116693</v>
      </c>
      <c r="AN23" s="286">
        <f>[2]topgtele!AN$2</f>
        <v>50206.766543088088</v>
      </c>
      <c r="AO23" s="286">
        <f>[2]topgtele!AO$2</f>
        <v>48439.067606883953</v>
      </c>
      <c r="AP23" s="286">
        <f>[2]topgtele!AP$2</f>
        <v>45712.178960095094</v>
      </c>
      <c r="AQ23" s="286">
        <f>[2]topgtele!AQ$2</f>
        <v>42653.278100270873</v>
      </c>
      <c r="AR23" s="286">
        <f>[2]topgtele!AR$2</f>
        <v>42368.207202458623</v>
      </c>
      <c r="AS23" s="286">
        <f>[2]topgtele!AS$2</f>
        <v>40507.839314853903</v>
      </c>
      <c r="AT23" s="286">
        <f>[2]topgtele!AT$2</f>
        <v>39554.846567821813</v>
      </c>
      <c r="AU23" s="286">
        <f>[2]topgtele!AU$2</f>
        <v>37660.398707074906</v>
      </c>
      <c r="AV23" s="286">
        <f>[2]topgtele!AV$2</f>
        <v>33867.61479724884</v>
      </c>
      <c r="AW23" s="286">
        <f>[2]topgtele!AW$2</f>
        <v>32948.940650143777</v>
      </c>
      <c r="AX23" s="286">
        <f>[2]topgtele!AX$2</f>
        <v>32140.774560820213</v>
      </c>
      <c r="AY23" s="286">
        <f>[2]topgtele!AY$2</f>
        <v>33957.400933179088</v>
      </c>
      <c r="AZ23" s="286">
        <f>[2]topgtele!AZ$2</f>
        <v>35084.627318956394</v>
      </c>
      <c r="BA23" s="308">
        <f>[2]topgtele!BA$2</f>
        <v>34269.181120230569</v>
      </c>
    </row>
    <row r="24" spans="1:53" x14ac:dyDescent="0.35">
      <c r="A24" s="282" t="str">
        <f>[2]topgtchp!$A$1</f>
        <v>Transformation output - CHP plants</v>
      </c>
      <c r="B24" s="306" t="e">
        <f ca="1">HYPERLINK("#"&amp;CELL("address",[2]topgtchp!$C$2),MID(CELL("filename",[2]topgtchp!$C$2),FIND("]",CELL("filename",[2]topgtchp!$C$2))+1,255))</f>
        <v>#N/A</v>
      </c>
      <c r="C24" s="286">
        <f>[2]topgtchp!C$2</f>
        <v>74612.086256933166</v>
      </c>
      <c r="D24" s="286">
        <f>[2]topgtchp!D$2</f>
        <v>78122.816783578062</v>
      </c>
      <c r="E24" s="286">
        <f>[2]topgtchp!E$2</f>
        <v>79140.682707462736</v>
      </c>
      <c r="F24" s="286">
        <f>[2]topgtchp!F$2</f>
        <v>84837.090749253955</v>
      </c>
      <c r="G24" s="286">
        <f>[2]topgtchp!G$2</f>
        <v>92283.190282833966</v>
      </c>
      <c r="H24" s="286">
        <f>[2]topgtchp!H$2</f>
        <v>92141.994547264359</v>
      </c>
      <c r="I24" s="286">
        <f>[2]topgtchp!I$2</f>
        <v>95212.080550773288</v>
      </c>
      <c r="J24" s="286">
        <f>[2]topgtchp!J$2</f>
        <v>93775.544238805858</v>
      </c>
      <c r="K24" s="286">
        <f>[2]topgtchp!K$2</f>
        <v>94197.635694701734</v>
      </c>
      <c r="L24" s="286">
        <f>[2]topgtchp!L$2</f>
        <v>91681.575822144849</v>
      </c>
      <c r="M24" s="286">
        <f>[2]topgtchp!M$2</f>
        <v>102085.17201197438</v>
      </c>
      <c r="N24" s="286">
        <f>[2]topgtchp!N$2</f>
        <v>95070.88186298724</v>
      </c>
      <c r="O24" s="286">
        <f>[2]topgtchp!O$2</f>
        <v>91457.55532175886</v>
      </c>
      <c r="P24" s="286">
        <f>[2]topgtchp!P$2</f>
        <v>91821.351109620548</v>
      </c>
      <c r="Q24" s="286">
        <f>[2]topgtchp!Q$2</f>
        <v>84496.250387406937</v>
      </c>
      <c r="R24" s="286">
        <f>[2]topgtchp!R$2</f>
        <v>85648.305630041461</v>
      </c>
      <c r="S24" s="286">
        <f>[2]topgtchp!S$2</f>
        <v>83969.429108654818</v>
      </c>
      <c r="T24" s="286">
        <f>[2]topgtchp!T$2</f>
        <v>85509.194487431494</v>
      </c>
      <c r="U24" s="286">
        <f>[2]topgtchp!U$2</f>
        <v>85369.490681573487</v>
      </c>
      <c r="V24" s="286">
        <f>[2]topgtchp!V$2</f>
        <v>85238.183922766286</v>
      </c>
      <c r="W24" s="286">
        <f>[2]topgtchp!W$2</f>
        <v>84425.424559235733</v>
      </c>
      <c r="X24" s="286">
        <f>[2]topgtchp!X$2</f>
        <v>84088.027518748946</v>
      </c>
      <c r="Y24" s="286">
        <f>[2]topgtchp!Y$2</f>
        <v>86380.894485274854</v>
      </c>
      <c r="Z24" s="286">
        <f>[2]topgtchp!Z$2</f>
        <v>86829.697176488058</v>
      </c>
      <c r="AA24" s="286">
        <f>[2]topgtchp!AA$2</f>
        <v>88154.577867970933</v>
      </c>
      <c r="AB24" s="286">
        <f>[2]topgtchp!AB$2</f>
        <v>88597.704537046477</v>
      </c>
      <c r="AC24" s="286">
        <f>[2]topgtchp!AC$2</f>
        <v>87125.452641748605</v>
      </c>
      <c r="AD24" s="286">
        <f>[2]topgtchp!AD$2</f>
        <v>86600.916738460175</v>
      </c>
      <c r="AE24" s="286">
        <f>[2]topgtchp!AE$2</f>
        <v>86895.780855256628</v>
      </c>
      <c r="AF24" s="286">
        <f>[2]topgtchp!AF$2</f>
        <v>85438.521197987371</v>
      </c>
      <c r="AG24" s="286">
        <f>[2]topgtchp!AG$2</f>
        <v>85901.906157120771</v>
      </c>
      <c r="AH24" s="286">
        <f>[2]topgtchp!AH$2</f>
        <v>86546.803347068097</v>
      </c>
      <c r="AI24" s="286">
        <f>[2]topgtchp!AI$2</f>
        <v>86663.971391305124</v>
      </c>
      <c r="AJ24" s="286">
        <f>[2]topgtchp!AJ$2</f>
        <v>87538.360147402578</v>
      </c>
      <c r="AK24" s="286">
        <f>[2]topgtchp!AK$2</f>
        <v>87528.009816260426</v>
      </c>
      <c r="AL24" s="286">
        <f>[2]topgtchp!AL$2</f>
        <v>85721.979999115181</v>
      </c>
      <c r="AM24" s="286">
        <f>[2]topgtchp!AM$2</f>
        <v>85773.115889859997</v>
      </c>
      <c r="AN24" s="286">
        <f>[2]topgtchp!AN$2</f>
        <v>86072.301414951769</v>
      </c>
      <c r="AO24" s="286">
        <f>[2]topgtchp!AO$2</f>
        <v>85705.359372984341</v>
      </c>
      <c r="AP24" s="286">
        <f>[2]topgtchp!AP$2</f>
        <v>85514.405577417085</v>
      </c>
      <c r="AQ24" s="286">
        <f>[2]topgtchp!AQ$2</f>
        <v>84622.446787599256</v>
      </c>
      <c r="AR24" s="286">
        <f>[2]topgtchp!AR$2</f>
        <v>85480.752980836973</v>
      </c>
      <c r="AS24" s="286">
        <f>[2]topgtchp!AS$2</f>
        <v>85962.465426585608</v>
      </c>
      <c r="AT24" s="286">
        <f>[2]topgtchp!AT$2</f>
        <v>86996.47741010075</v>
      </c>
      <c r="AU24" s="286">
        <f>[2]topgtchp!AU$2</f>
        <v>87031.811289598278</v>
      </c>
      <c r="AV24" s="286">
        <f>[2]topgtchp!AV$2</f>
        <v>87348.763367438398</v>
      </c>
      <c r="AW24" s="286">
        <f>[2]topgtchp!AW$2</f>
        <v>87225.323743753674</v>
      </c>
      <c r="AX24" s="286">
        <f>[2]topgtchp!AX$2</f>
        <v>88215.091736419083</v>
      </c>
      <c r="AY24" s="286">
        <f>[2]topgtchp!AY$2</f>
        <v>88565.562733287297</v>
      </c>
      <c r="AZ24" s="286">
        <f>[2]topgtchp!AZ$2</f>
        <v>89237.194992665522</v>
      </c>
      <c r="BA24" s="308">
        <f>[2]topgtchp!BA$2</f>
        <v>90145.417708772336</v>
      </c>
    </row>
    <row r="25" spans="1:53" x14ac:dyDescent="0.35">
      <c r="A25" s="281" t="str">
        <f>[2]todh!$A$1</f>
        <v>Transformation output - District heating plants</v>
      </c>
      <c r="B25" s="306" t="e">
        <f ca="1">HYPERLINK("#"&amp;CELL("address",[2]todh!$C$2),MID(CELL("filename",[2]todh!$C$2),FIND("]",CELL("filename",[2]todh!$C$2))+1,255))</f>
        <v>#N/A</v>
      </c>
      <c r="C25" s="285">
        <f>[2]todh!C$2</f>
        <v>17045.236991419879</v>
      </c>
      <c r="D25" s="285">
        <f>[2]todh!D$2</f>
        <v>17596.193449999999</v>
      </c>
      <c r="E25" s="285">
        <f>[2]todh!E$2</f>
        <v>16745.008740000001</v>
      </c>
      <c r="F25" s="285">
        <f>[2]todh!F$2</f>
        <v>18331.319219999994</v>
      </c>
      <c r="G25" s="285">
        <f>[2]todh!G$2</f>
        <v>16831.64372</v>
      </c>
      <c r="H25" s="285">
        <f>[2]todh!H$2</f>
        <v>16827.338111602112</v>
      </c>
      <c r="I25" s="285">
        <f>[2]todh!I$2</f>
        <v>15746.048999999999</v>
      </c>
      <c r="J25" s="285">
        <f>[2]todh!J$2</f>
        <v>15366.968910000001</v>
      </c>
      <c r="K25" s="285">
        <f>[2]todh!K$2</f>
        <v>15587.651900000001</v>
      </c>
      <c r="L25" s="285">
        <f>[2]todh!L$2</f>
        <v>15532.965149999998</v>
      </c>
      <c r="M25" s="285">
        <f>[2]todh!M$2</f>
        <v>17673.784274386166</v>
      </c>
      <c r="N25" s="285">
        <f>[2]todh!N$2</f>
        <v>15809.496051082187</v>
      </c>
      <c r="O25" s="285">
        <f>[2]todh!O$2</f>
        <v>17449.481755155452</v>
      </c>
      <c r="P25" s="285">
        <f>[2]todh!P$2</f>
        <v>16972.247036352146</v>
      </c>
      <c r="Q25" s="285">
        <f>[2]todh!Q$2</f>
        <v>16041.895021600692</v>
      </c>
      <c r="R25" s="285">
        <f>[2]todh!R$2</f>
        <v>16391.780194904015</v>
      </c>
      <c r="S25" s="285">
        <f>[2]todh!S$2</f>
        <v>17497.285811315582</v>
      </c>
      <c r="T25" s="285">
        <f>[2]todh!T$2</f>
        <v>17906.888641378941</v>
      </c>
      <c r="U25" s="285">
        <f>[2]todh!U$2</f>
        <v>18281.904761955069</v>
      </c>
      <c r="V25" s="285">
        <f>[2]todh!V$2</f>
        <v>18317.917017919939</v>
      </c>
      <c r="W25" s="285">
        <f>[2]todh!W$2</f>
        <v>18412.343840302914</v>
      </c>
      <c r="X25" s="285">
        <f>[2]todh!X$2</f>
        <v>18922.415164032303</v>
      </c>
      <c r="Y25" s="285">
        <f>[2]todh!Y$2</f>
        <v>19347.356775388769</v>
      </c>
      <c r="Z25" s="285">
        <f>[2]todh!Z$2</f>
        <v>19440.144337645255</v>
      </c>
      <c r="AA25" s="285">
        <f>[2]todh!AA$2</f>
        <v>19957.652719215595</v>
      </c>
      <c r="AB25" s="285">
        <f>[2]todh!AB$2</f>
        <v>20297.249860624401</v>
      </c>
      <c r="AC25" s="285">
        <f>[2]todh!AC$2</f>
        <v>20414.688515978982</v>
      </c>
      <c r="AD25" s="285">
        <f>[2]todh!AD$2</f>
        <v>20811.999111836201</v>
      </c>
      <c r="AE25" s="285">
        <f>[2]todh!AE$2</f>
        <v>21635.336935739073</v>
      </c>
      <c r="AF25" s="285">
        <f>[2]todh!AF$2</f>
        <v>21786.901843484447</v>
      </c>
      <c r="AG25" s="285">
        <f>[2]todh!AG$2</f>
        <v>22039.476775135172</v>
      </c>
      <c r="AH25" s="285">
        <f>[2]todh!AH$2</f>
        <v>22485.142618890877</v>
      </c>
      <c r="AI25" s="285">
        <f>[2]todh!AI$2</f>
        <v>22757.243169709076</v>
      </c>
      <c r="AJ25" s="285">
        <f>[2]todh!AJ$2</f>
        <v>22952.066538185212</v>
      </c>
      <c r="AK25" s="285">
        <f>[2]todh!AK$2</f>
        <v>23086.345836472963</v>
      </c>
      <c r="AL25" s="285">
        <f>[2]todh!AL$2</f>
        <v>23333.446419333457</v>
      </c>
      <c r="AM25" s="285">
        <f>[2]todh!AM$2</f>
        <v>23462.650735481078</v>
      </c>
      <c r="AN25" s="285">
        <f>[2]todh!AN$2</f>
        <v>23636.570332925854</v>
      </c>
      <c r="AO25" s="285">
        <f>[2]todh!AO$2</f>
        <v>23822.094456062856</v>
      </c>
      <c r="AP25" s="285">
        <f>[2]todh!AP$2</f>
        <v>23915.402229363586</v>
      </c>
      <c r="AQ25" s="285">
        <f>[2]todh!AQ$2</f>
        <v>24038.265180706061</v>
      </c>
      <c r="AR25" s="285">
        <f>[2]todh!AR$2</f>
        <v>24557.599694203291</v>
      </c>
      <c r="AS25" s="285">
        <f>[2]todh!AS$2</f>
        <v>24629.870415693254</v>
      </c>
      <c r="AT25" s="285">
        <f>[2]todh!AT$2</f>
        <v>25142.353390495737</v>
      </c>
      <c r="AU25" s="285">
        <f>[2]todh!AU$2</f>
        <v>25647.025138192075</v>
      </c>
      <c r="AV25" s="285">
        <f>[2]todh!AV$2</f>
        <v>26002.920875247015</v>
      </c>
      <c r="AW25" s="285">
        <f>[2]todh!AW$2</f>
        <v>26360.902515478632</v>
      </c>
      <c r="AX25" s="285">
        <f>[2]todh!AX$2</f>
        <v>26699.826680013983</v>
      </c>
      <c r="AY25" s="285">
        <f>[2]todh!AY$2</f>
        <v>26963.486827603356</v>
      </c>
      <c r="AZ25" s="285">
        <f>[2]todh!AZ$2</f>
        <v>27454.57911674873</v>
      </c>
      <c r="BA25" s="307">
        <f>[2]todh!BA$2</f>
        <v>27771.861890571228</v>
      </c>
    </row>
    <row r="26" spans="1:53" x14ac:dyDescent="0.35">
      <c r="A26" s="281" t="str">
        <f>[2]torf!$A$1</f>
        <v>Transformation output - Refineries</v>
      </c>
      <c r="B26" s="306" t="e">
        <f ca="1">HYPERLINK("#"&amp;CELL("address",[2]torf!$C$2),MID(CELL("filename",[2]torf!$C$2),FIND("]",CELL("filename",[2]torf!$C$2))+1,255))</f>
        <v>#N/A</v>
      </c>
      <c r="C26" s="285">
        <f>[2]torf!C$2</f>
        <v>712088.23221468134</v>
      </c>
      <c r="D26" s="285">
        <f>[2]torf!D$2</f>
        <v>710260.84522999986</v>
      </c>
      <c r="E26" s="285">
        <f>[2]torf!E$2</f>
        <v>705133.42506000004</v>
      </c>
      <c r="F26" s="285">
        <f>[2]torf!F$2</f>
        <v>715421.16677999985</v>
      </c>
      <c r="G26" s="285">
        <f>[2]torf!G$2</f>
        <v>730839.25584000011</v>
      </c>
      <c r="H26" s="285">
        <f>[2]torf!H$2</f>
        <v>728632.05504322692</v>
      </c>
      <c r="I26" s="285">
        <f>[2]torf!I$2</f>
        <v>727295.28668000014</v>
      </c>
      <c r="J26" s="285">
        <f>[2]torf!J$2</f>
        <v>718563.68348000012</v>
      </c>
      <c r="K26" s="285">
        <f>[2]torf!K$2</f>
        <v>717620.9447799999</v>
      </c>
      <c r="L26" s="285">
        <f>[2]torf!L$2</f>
        <v>668474.80238999985</v>
      </c>
      <c r="M26" s="285">
        <f>[2]torf!M$2</f>
        <v>661658.76879365474</v>
      </c>
      <c r="N26" s="285">
        <f>[2]torf!N$2</f>
        <v>648996.27715683915</v>
      </c>
      <c r="O26" s="285">
        <f>[2]torf!O$2</f>
        <v>645309.30752171448</v>
      </c>
      <c r="P26" s="285">
        <f>[2]torf!P$2</f>
        <v>614371.16664972063</v>
      </c>
      <c r="Q26" s="285">
        <f>[2]torf!Q$2</f>
        <v>612759.96547330974</v>
      </c>
      <c r="R26" s="285">
        <f>[2]torf!R$2</f>
        <v>641913.16451893095</v>
      </c>
      <c r="S26" s="285">
        <f>[2]torf!S$2</f>
        <v>647300.09662276239</v>
      </c>
      <c r="T26" s="285">
        <f>[2]torf!T$2</f>
        <v>650302.70364233223</v>
      </c>
      <c r="U26" s="285">
        <f>[2]torf!U$2</f>
        <v>650667.31077504088</v>
      </c>
      <c r="V26" s="285">
        <f>[2]torf!V$2</f>
        <v>651894.34513197211</v>
      </c>
      <c r="W26" s="285">
        <f>[2]torf!W$2</f>
        <v>648204.28012219537</v>
      </c>
      <c r="X26" s="285">
        <f>[2]torf!X$2</f>
        <v>646895.70690243959</v>
      </c>
      <c r="Y26" s="285">
        <f>[2]torf!Y$2</f>
        <v>643145.98454149754</v>
      </c>
      <c r="Z26" s="285">
        <f>[2]torf!Z$2</f>
        <v>638395.6513035713</v>
      </c>
      <c r="AA26" s="285">
        <f>[2]torf!AA$2</f>
        <v>632396.38873996609</v>
      </c>
      <c r="AB26" s="285">
        <f>[2]torf!AB$2</f>
        <v>627214.94411349483</v>
      </c>
      <c r="AC26" s="285">
        <f>[2]torf!AC$2</f>
        <v>624050.02586222265</v>
      </c>
      <c r="AD26" s="285">
        <f>[2]torf!AD$2</f>
        <v>619365.47656788444</v>
      </c>
      <c r="AE26" s="285">
        <f>[2]torf!AE$2</f>
        <v>617147.78285624995</v>
      </c>
      <c r="AF26" s="285">
        <f>[2]torf!AF$2</f>
        <v>614485.71161605953</v>
      </c>
      <c r="AG26" s="285">
        <f>[2]torf!AG$2</f>
        <v>610472.47601501935</v>
      </c>
      <c r="AH26" s="285">
        <f>[2]torf!AH$2</f>
        <v>608783.48174731946</v>
      </c>
      <c r="AI26" s="285">
        <f>[2]torf!AI$2</f>
        <v>606236.20731856115</v>
      </c>
      <c r="AJ26" s="285">
        <f>[2]torf!AJ$2</f>
        <v>602782.8448292088</v>
      </c>
      <c r="AK26" s="285">
        <f>[2]torf!AK$2</f>
        <v>599342.72632583429</v>
      </c>
      <c r="AL26" s="285">
        <f>[2]torf!AL$2</f>
        <v>593185.37224966672</v>
      </c>
      <c r="AM26" s="285">
        <f>[2]torf!AM$2</f>
        <v>591233.60941137746</v>
      </c>
      <c r="AN26" s="285">
        <f>[2]torf!AN$2</f>
        <v>586201.76037421159</v>
      </c>
      <c r="AO26" s="285">
        <f>[2]torf!AO$2</f>
        <v>582061.30265237053</v>
      </c>
      <c r="AP26" s="285">
        <f>[2]torf!AP$2</f>
        <v>577655.61505247443</v>
      </c>
      <c r="AQ26" s="285">
        <f>[2]torf!AQ$2</f>
        <v>573020.72295503027</v>
      </c>
      <c r="AR26" s="285">
        <f>[2]torf!AR$2</f>
        <v>566918.96191775461</v>
      </c>
      <c r="AS26" s="285">
        <f>[2]torf!AS$2</f>
        <v>562444.5089238534</v>
      </c>
      <c r="AT26" s="285">
        <f>[2]torf!AT$2</f>
        <v>556633.88911704498</v>
      </c>
      <c r="AU26" s="285">
        <f>[2]torf!AU$2</f>
        <v>551794.56438368384</v>
      </c>
      <c r="AV26" s="285">
        <f>[2]torf!AV$2</f>
        <v>547764.11823941546</v>
      </c>
      <c r="AW26" s="285">
        <f>[2]torf!AW$2</f>
        <v>544037.40622568561</v>
      </c>
      <c r="AX26" s="285">
        <f>[2]torf!AX$2</f>
        <v>538859.28197193414</v>
      </c>
      <c r="AY26" s="285">
        <f>[2]torf!AY$2</f>
        <v>534872.47239469364</v>
      </c>
      <c r="AZ26" s="285">
        <f>[2]torf!AZ$2</f>
        <v>530798.01517638355</v>
      </c>
      <c r="BA26" s="307">
        <f>[2]torf!BA$2</f>
        <v>525580.27738847013</v>
      </c>
    </row>
    <row r="27" spans="1:53" x14ac:dyDescent="0.35">
      <c r="A27" s="281" t="str">
        <f>[2]tock!$A$1</f>
        <v>Transformation output - Coke ovens</v>
      </c>
      <c r="B27" s="306" t="e">
        <f ca="1">HYPERLINK("#"&amp;CELL("address",[2]tock!$C$2),MID(CELL("filename",[2]tock!$C$2),FIND("]",CELL("filename",[2]tock!$C$2))+1,255))</f>
        <v>#N/A</v>
      </c>
      <c r="C27" s="285">
        <f>[2]tock!C$2</f>
        <v>46757.514346813376</v>
      </c>
      <c r="D27" s="285">
        <f>[2]tock!D$2</f>
        <v>43959.80629</v>
      </c>
      <c r="E27" s="285">
        <f>[2]tock!E$2</f>
        <v>41986.152780000055</v>
      </c>
      <c r="F27" s="285">
        <f>[2]tock!F$2</f>
        <v>43445.216939999984</v>
      </c>
      <c r="G27" s="285">
        <f>[2]tock!G$2</f>
        <v>44717.368940000015</v>
      </c>
      <c r="H27" s="285">
        <f>[2]tock!H$2</f>
        <v>43214.162065707744</v>
      </c>
      <c r="I27" s="285">
        <f>[2]tock!I$2</f>
        <v>45096.976000000039</v>
      </c>
      <c r="J27" s="285">
        <f>[2]tock!J$2</f>
        <v>44906.787949999976</v>
      </c>
      <c r="K27" s="285">
        <f>[2]tock!K$2</f>
        <v>43236.536869999996</v>
      </c>
      <c r="L27" s="285">
        <f>[2]tock!L$2</f>
        <v>32123.669109999973</v>
      </c>
      <c r="M27" s="285">
        <f>[2]tock!M$2</f>
        <v>38514.031216578122</v>
      </c>
      <c r="N27" s="285">
        <f>[2]tock!N$2</f>
        <v>38309.695939721387</v>
      </c>
      <c r="O27" s="285">
        <f>[2]tock!O$2</f>
        <v>36959.010394370322</v>
      </c>
      <c r="P27" s="285">
        <f>[2]tock!P$2</f>
        <v>36130.070666407446</v>
      </c>
      <c r="Q27" s="285">
        <f>[2]tock!Q$2</f>
        <v>35956.597617868276</v>
      </c>
      <c r="R27" s="285">
        <f>[2]tock!R$2</f>
        <v>35140.578637244042</v>
      </c>
      <c r="S27" s="285">
        <f>[2]tock!S$2</f>
        <v>32342.773226206224</v>
      </c>
      <c r="T27" s="285">
        <f>[2]tock!T$2</f>
        <v>33069.136755159074</v>
      </c>
      <c r="U27" s="285">
        <f>[2]tock!U$2</f>
        <v>31014.709763541396</v>
      </c>
      <c r="V27" s="285">
        <f>[2]tock!V$2</f>
        <v>30405.338872126569</v>
      </c>
      <c r="W27" s="285">
        <f>[2]tock!W$2</f>
        <v>29724.879848976787</v>
      </c>
      <c r="X27" s="285">
        <f>[2]tock!X$2</f>
        <v>29416.307662732092</v>
      </c>
      <c r="Y27" s="285">
        <f>[2]tock!Y$2</f>
        <v>28920.800278688093</v>
      </c>
      <c r="Z27" s="285">
        <f>[2]tock!Z$2</f>
        <v>28337.930175179052</v>
      </c>
      <c r="AA27" s="285">
        <f>[2]tock!AA$2</f>
        <v>27968.617337740361</v>
      </c>
      <c r="AB27" s="285">
        <f>[2]tock!AB$2</f>
        <v>27785.384740900234</v>
      </c>
      <c r="AC27" s="285">
        <f>[2]tock!AC$2</f>
        <v>27736.911879211486</v>
      </c>
      <c r="AD27" s="285">
        <f>[2]tock!AD$2</f>
        <v>27717.79180077893</v>
      </c>
      <c r="AE27" s="285">
        <f>[2]tock!AE$2</f>
        <v>27702.409641542006</v>
      </c>
      <c r="AF27" s="285">
        <f>[2]tock!AF$2</f>
        <v>27549.104872397063</v>
      </c>
      <c r="AG27" s="285">
        <f>[2]tock!AG$2</f>
        <v>27235.919585856311</v>
      </c>
      <c r="AH27" s="285">
        <f>[2]tock!AH$2</f>
        <v>27077.611079146114</v>
      </c>
      <c r="AI27" s="285">
        <f>[2]tock!AI$2</f>
        <v>26736.423350251251</v>
      </c>
      <c r="AJ27" s="285">
        <f>[2]tock!AJ$2</f>
        <v>26246.940897203986</v>
      </c>
      <c r="AK27" s="285">
        <f>[2]tock!AK$2</f>
        <v>25722.584611909369</v>
      </c>
      <c r="AL27" s="285">
        <f>[2]tock!AL$2</f>
        <v>25275.280850763967</v>
      </c>
      <c r="AM27" s="285">
        <f>[2]tock!AM$2</f>
        <v>25046.890021538344</v>
      </c>
      <c r="AN27" s="285">
        <f>[2]tock!AN$2</f>
        <v>24732.194194321488</v>
      </c>
      <c r="AO27" s="285">
        <f>[2]tock!AO$2</f>
        <v>24299.379383305779</v>
      </c>
      <c r="AP27" s="285">
        <f>[2]tock!AP$2</f>
        <v>23899.491445062362</v>
      </c>
      <c r="AQ27" s="285">
        <f>[2]tock!AQ$2</f>
        <v>23457.749408317315</v>
      </c>
      <c r="AR27" s="285">
        <f>[2]tock!AR$2</f>
        <v>23153.744076303396</v>
      </c>
      <c r="AS27" s="285">
        <f>[2]tock!AS$2</f>
        <v>22774.037644886026</v>
      </c>
      <c r="AT27" s="285">
        <f>[2]tock!AT$2</f>
        <v>22294.521190885316</v>
      </c>
      <c r="AU27" s="285">
        <f>[2]tock!AU$2</f>
        <v>21587.910622138847</v>
      </c>
      <c r="AV27" s="285">
        <f>[2]tock!AV$2</f>
        <v>21140.863199527834</v>
      </c>
      <c r="AW27" s="285">
        <f>[2]tock!AW$2</f>
        <v>20574.448814767275</v>
      </c>
      <c r="AX27" s="285">
        <f>[2]tock!AX$2</f>
        <v>19490.438272156665</v>
      </c>
      <c r="AY27" s="285">
        <f>[2]tock!AY$2</f>
        <v>18845.539458247698</v>
      </c>
      <c r="AZ27" s="285">
        <f>[2]tock!AZ$2</f>
        <v>17337.667305463037</v>
      </c>
      <c r="BA27" s="307">
        <f>[2]tock!BA$2</f>
        <v>16029.789135631943</v>
      </c>
    </row>
    <row r="28" spans="1:53" x14ac:dyDescent="0.35">
      <c r="A28" s="281" t="str">
        <f>[2]tobf!$A$1</f>
        <v>Transformation output - Blast furnaces</v>
      </c>
      <c r="B28" s="306" t="e">
        <f ca="1">HYPERLINK("#"&amp;CELL("address",[2]tobf!$C$2),MID(CELL("filename",[2]tobf!$C$2),FIND("]",CELL("filename",[2]tobf!$C$2))+1,255))</f>
        <v>#N/A</v>
      </c>
      <c r="C28" s="285">
        <f>[2]tobf!C$2</f>
        <v>15080.037259959874</v>
      </c>
      <c r="D28" s="285">
        <f>[2]tobf!D$2</f>
        <v>14136.599880000003</v>
      </c>
      <c r="E28" s="285">
        <f>[2]tobf!E$2</f>
        <v>14309.499799999998</v>
      </c>
      <c r="F28" s="285">
        <f>[2]tobf!F$2</f>
        <v>14999.499930000004</v>
      </c>
      <c r="G28" s="285">
        <f>[2]tobf!G$2</f>
        <v>15543.849949999998</v>
      </c>
      <c r="H28" s="285">
        <f>[2]tobf!H$2</f>
        <v>15166.141205694086</v>
      </c>
      <c r="I28" s="285">
        <f>[2]tobf!I$2</f>
        <v>15553.099859999997</v>
      </c>
      <c r="J28" s="285">
        <f>[2]tobf!J$2</f>
        <v>15906.999989999998</v>
      </c>
      <c r="K28" s="285">
        <f>[2]tobf!K$2</f>
        <v>14731.249909999997</v>
      </c>
      <c r="L28" s="285">
        <f>[2]tobf!L$2</f>
        <v>10129.799820000004</v>
      </c>
      <c r="M28" s="285">
        <f>[2]tobf!M$2</f>
        <v>13260.079296837672</v>
      </c>
      <c r="N28" s="285">
        <f>[2]tobf!N$2</f>
        <v>12941.888793350532</v>
      </c>
      <c r="O28" s="285">
        <f>[2]tobf!O$2</f>
        <v>12801.327983185249</v>
      </c>
      <c r="P28" s="285">
        <f>[2]tobf!P$2</f>
        <v>13115.052068405466</v>
      </c>
      <c r="Q28" s="285">
        <f>[2]tobf!Q$2</f>
        <v>13408.904175026268</v>
      </c>
      <c r="R28" s="285">
        <f>[2]tobf!R$2</f>
        <v>13292.34737747205</v>
      </c>
      <c r="S28" s="285">
        <f>[2]tobf!S$2</f>
        <v>12948.783379349481</v>
      </c>
      <c r="T28" s="285">
        <f>[2]tobf!T$2</f>
        <v>13148.363627873519</v>
      </c>
      <c r="U28" s="285">
        <f>[2]tobf!U$2</f>
        <v>12353.208511533499</v>
      </c>
      <c r="V28" s="285">
        <f>[2]tobf!V$2</f>
        <v>12219.070740487779</v>
      </c>
      <c r="W28" s="285">
        <f>[2]tobf!W$2</f>
        <v>12051.983372880801</v>
      </c>
      <c r="X28" s="285">
        <f>[2]tobf!X$2</f>
        <v>12047.513798725538</v>
      </c>
      <c r="Y28" s="285">
        <f>[2]tobf!Y$2</f>
        <v>11961.153170418396</v>
      </c>
      <c r="Z28" s="285">
        <f>[2]tobf!Z$2</f>
        <v>11832.260325896892</v>
      </c>
      <c r="AA28" s="285">
        <f>[2]tobf!AA$2</f>
        <v>11791.947992980648</v>
      </c>
      <c r="AB28" s="285">
        <f>[2]tobf!AB$2</f>
        <v>11824.503518255675</v>
      </c>
      <c r="AC28" s="285">
        <f>[2]tobf!AC$2</f>
        <v>11923.968160618602</v>
      </c>
      <c r="AD28" s="285">
        <f>[2]tobf!AD$2</f>
        <v>12031.383905073542</v>
      </c>
      <c r="AE28" s="285">
        <f>[2]tobf!AE$2</f>
        <v>12135.975846326402</v>
      </c>
      <c r="AF28" s="285">
        <f>[2]tobf!AF$2</f>
        <v>12165.932000008062</v>
      </c>
      <c r="AG28" s="285">
        <f>[2]tobf!AG$2</f>
        <v>12129.324688625187</v>
      </c>
      <c r="AH28" s="285">
        <f>[2]tobf!AH$2</f>
        <v>12135.10294168662</v>
      </c>
      <c r="AI28" s="285">
        <f>[2]tobf!AI$2</f>
        <v>12061.73243145489</v>
      </c>
      <c r="AJ28" s="285">
        <f>[2]tobf!AJ$2</f>
        <v>11916.889901274966</v>
      </c>
      <c r="AK28" s="285">
        <f>[2]tobf!AK$2</f>
        <v>11746.768064035894</v>
      </c>
      <c r="AL28" s="285">
        <f>[2]tobf!AL$2</f>
        <v>11605.698001025052</v>
      </c>
      <c r="AM28" s="285">
        <f>[2]tobf!AM$2</f>
        <v>11555.751860456172</v>
      </c>
      <c r="AN28" s="285">
        <f>[2]tobf!AN$2</f>
        <v>11472.630037544555</v>
      </c>
      <c r="AO28" s="285">
        <f>[2]tobf!AO$2</f>
        <v>11323.499483328345</v>
      </c>
      <c r="AP28" s="285">
        <f>[2]tobf!AP$2</f>
        <v>11192.693964240283</v>
      </c>
      <c r="AQ28" s="285">
        <f>[2]tobf!AQ$2</f>
        <v>11055.974294779535</v>
      </c>
      <c r="AR28" s="285">
        <f>[2]tobf!AR$2</f>
        <v>10964.993153679527</v>
      </c>
      <c r="AS28" s="285">
        <f>[2]tobf!AS$2</f>
        <v>10841.324604870853</v>
      </c>
      <c r="AT28" s="285">
        <f>[2]tobf!AT$2</f>
        <v>10674.278321302583</v>
      </c>
      <c r="AU28" s="285">
        <f>[2]tobf!AU$2</f>
        <v>10401.116483404192</v>
      </c>
      <c r="AV28" s="285">
        <f>[2]tobf!AV$2</f>
        <v>10224.449955624597</v>
      </c>
      <c r="AW28" s="285">
        <f>[2]tobf!AW$2</f>
        <v>9981.8886566492347</v>
      </c>
      <c r="AX28" s="285">
        <f>[2]tobf!AX$2</f>
        <v>9474.4516692761463</v>
      </c>
      <c r="AY28" s="285">
        <f>[2]tobf!AY$2</f>
        <v>9201.9106940503279</v>
      </c>
      <c r="AZ28" s="285">
        <f>[2]tobf!AZ$2</f>
        <v>8419.6645002664009</v>
      </c>
      <c r="BA28" s="307">
        <f>[2]tobf!BA$2</f>
        <v>7829.8230810153109</v>
      </c>
    </row>
    <row r="29" spans="1:53" x14ac:dyDescent="0.35">
      <c r="A29" s="281" t="str">
        <f>[2]togw!$A$1</f>
        <v>Transformation output - Gas works</v>
      </c>
      <c r="B29" s="306" t="e">
        <f ca="1">HYPERLINK("#"&amp;CELL("address",[2]togw!$C$2),MID(CELL("filename",[2]togw!$C$2),FIND("]",CELL("filename",[2]togw!$C$2))+1,255))</f>
        <v>#N/A</v>
      </c>
      <c r="C29" s="285">
        <f>[2]togw!C$2</f>
        <v>392.99703831088192</v>
      </c>
      <c r="D29" s="285">
        <f>[2]togw!D$2</f>
        <v>397.34998999999999</v>
      </c>
      <c r="E29" s="285">
        <f>[2]togw!E$2</f>
        <v>407.9498099999999</v>
      </c>
      <c r="F29" s="285">
        <f>[2]togw!F$2</f>
        <v>452.3497999999999</v>
      </c>
      <c r="G29" s="285">
        <f>[2]togw!G$2</f>
        <v>407.29973999999999</v>
      </c>
      <c r="H29" s="285">
        <f>[2]togw!H$2</f>
        <v>425.10985718208468</v>
      </c>
      <c r="I29" s="285">
        <f>[2]togw!I$2</f>
        <v>444.34997999999996</v>
      </c>
      <c r="J29" s="285">
        <f>[2]togw!J$2</f>
        <v>439.84974999999997</v>
      </c>
      <c r="K29" s="285">
        <f>[2]togw!K$2</f>
        <v>494.50000000000006</v>
      </c>
      <c r="L29" s="285">
        <f>[2]togw!L$2</f>
        <v>497.99945999999994</v>
      </c>
      <c r="M29" s="285">
        <f>[2]togw!M$2</f>
        <v>538.52584312601471</v>
      </c>
      <c r="N29" s="285">
        <f>[2]togw!N$2</f>
        <v>543.48189511108717</v>
      </c>
      <c r="O29" s="285">
        <f>[2]togw!O$2</f>
        <v>526.05808732205946</v>
      </c>
      <c r="P29" s="285">
        <f>[2]togw!P$2</f>
        <v>510.22255618414061</v>
      </c>
      <c r="Q29" s="285">
        <f>[2]togw!Q$2</f>
        <v>526.41635616700046</v>
      </c>
      <c r="R29" s="285">
        <f>[2]togw!R$2</f>
        <v>493.64669914970841</v>
      </c>
      <c r="S29" s="285">
        <f>[2]togw!S$2</f>
        <v>464.17869820682296</v>
      </c>
      <c r="T29" s="285">
        <f>[2]togw!T$2</f>
        <v>320.91841364442035</v>
      </c>
      <c r="U29" s="285">
        <f>[2]togw!U$2</f>
        <v>321.48041074702149</v>
      </c>
      <c r="V29" s="285">
        <f>[2]togw!V$2</f>
        <v>311.96611157031305</v>
      </c>
      <c r="W29" s="285">
        <f>[2]togw!W$2</f>
        <v>295.6645314761538</v>
      </c>
      <c r="X29" s="285">
        <f>[2]togw!X$2</f>
        <v>284.14814086011228</v>
      </c>
      <c r="Y29" s="285">
        <f>[2]togw!Y$2</f>
        <v>277.96929651095991</v>
      </c>
      <c r="Z29" s="285">
        <f>[2]togw!Z$2</f>
        <v>271.8360152853424</v>
      </c>
      <c r="AA29" s="285">
        <f>[2]togw!AA$2</f>
        <v>269.83653437456996</v>
      </c>
      <c r="AB29" s="285">
        <f>[2]togw!AB$2</f>
        <v>260.28530213891412</v>
      </c>
      <c r="AC29" s="285">
        <f>[2]togw!AC$2</f>
        <v>252.2365019769631</v>
      </c>
      <c r="AD29" s="285">
        <f>[2]togw!AD$2</f>
        <v>245.77306982313786</v>
      </c>
      <c r="AE29" s="285">
        <f>[2]togw!AE$2</f>
        <v>239.88844218392575</v>
      </c>
      <c r="AF29" s="285">
        <f>[2]togw!AF$2</f>
        <v>235.31310390356072</v>
      </c>
      <c r="AG29" s="285">
        <f>[2]togw!AG$2</f>
        <v>230.36617485853671</v>
      </c>
      <c r="AH29" s="285">
        <f>[2]togw!AH$2</f>
        <v>224.34479567621318</v>
      </c>
      <c r="AI29" s="285">
        <f>[2]togw!AI$2</f>
        <v>212.39103810463308</v>
      </c>
      <c r="AJ29" s="285">
        <f>[2]togw!AJ$2</f>
        <v>198.78377430213362</v>
      </c>
      <c r="AK29" s="285">
        <f>[2]togw!AK$2</f>
        <v>186.5558354373411</v>
      </c>
      <c r="AL29" s="285">
        <f>[2]togw!AL$2</f>
        <v>176.35919531768261</v>
      </c>
      <c r="AM29" s="285">
        <f>[2]togw!AM$2</f>
        <v>165.78447420696708</v>
      </c>
      <c r="AN29" s="285">
        <f>[2]togw!AN$2</f>
        <v>156.60002258321114</v>
      </c>
      <c r="AO29" s="285">
        <f>[2]togw!AO$2</f>
        <v>147.24781809986666</v>
      </c>
      <c r="AP29" s="285">
        <f>[2]togw!AP$2</f>
        <v>138.92195682917165</v>
      </c>
      <c r="AQ29" s="285">
        <f>[2]togw!AQ$2</f>
        <v>131.9318467478426</v>
      </c>
      <c r="AR29" s="285">
        <f>[2]togw!AR$2</f>
        <v>124.44093463186162</v>
      </c>
      <c r="AS29" s="285">
        <f>[2]togw!AS$2</f>
        <v>118.46307052085224</v>
      </c>
      <c r="AT29" s="285">
        <f>[2]togw!AT$2</f>
        <v>113.96391794235392</v>
      </c>
      <c r="AU29" s="285">
        <f>[2]togw!AU$2</f>
        <v>108.43657782244158</v>
      </c>
      <c r="AV29" s="285">
        <f>[2]togw!AV$2</f>
        <v>101.71318885343072</v>
      </c>
      <c r="AW29" s="285">
        <f>[2]togw!AW$2</f>
        <v>95.246544792296902</v>
      </c>
      <c r="AX29" s="285">
        <f>[2]togw!AX$2</f>
        <v>83.563467750132133</v>
      </c>
      <c r="AY29" s="285">
        <f>[2]togw!AY$2</f>
        <v>75.614252708615908</v>
      </c>
      <c r="AZ29" s="285">
        <f>[2]togw!AZ$2</f>
        <v>64.839142598031017</v>
      </c>
      <c r="BA29" s="307">
        <f>[2]togw!BA$2</f>
        <v>57.153597096718173</v>
      </c>
    </row>
    <row r="30" spans="1:53" x14ac:dyDescent="0.35">
      <c r="A30" s="281" t="str">
        <f>[2]topf!$A$1</f>
        <v>Transformation output - Patent fuel plants</v>
      </c>
      <c r="B30" s="306" t="e">
        <f ca="1">HYPERLINK("#"&amp;CELL("address",[2]topf!$C$2),MID(CELL("filename",[2]topf!$C$2),FIND("]",CELL("filename",[2]topf!$C$2))+1,255))</f>
        <v>#N/A</v>
      </c>
      <c r="C30" s="285">
        <f>[2]topf!C$2</f>
        <v>629.83834844369574</v>
      </c>
      <c r="D30" s="285">
        <f>[2]topf!D$2</f>
        <v>559.19903999996041</v>
      </c>
      <c r="E30" s="285">
        <f>[2]topf!E$2</f>
        <v>447.89871000000647</v>
      </c>
      <c r="F30" s="285">
        <f>[2]topf!F$2</f>
        <v>410.79890999997264</v>
      </c>
      <c r="G30" s="285">
        <f>[2]topf!G$2</f>
        <v>349.90060999999241</v>
      </c>
      <c r="H30" s="285">
        <f>[2]topf!H$2</f>
        <v>292.51608946347369</v>
      </c>
      <c r="I30" s="285">
        <f>[2]topf!I$2</f>
        <v>286.99952000002105</v>
      </c>
      <c r="J30" s="285">
        <f>[2]topf!J$2</f>
        <v>242.19958000000813</v>
      </c>
      <c r="K30" s="285">
        <f>[2]topf!K$2</f>
        <v>230.90101999999698</v>
      </c>
      <c r="L30" s="285">
        <f>[2]topf!L$2</f>
        <v>223.19989999999353</v>
      </c>
      <c r="M30" s="285">
        <f>[2]topf!M$2</f>
        <v>222.53272188783797</v>
      </c>
      <c r="N30" s="285">
        <f>[2]topf!N$2</f>
        <v>205.74195507966672</v>
      </c>
      <c r="O30" s="285">
        <f>[2]topf!O$2</f>
        <v>180.54365612401034</v>
      </c>
      <c r="P30" s="285">
        <f>[2]topf!P$2</f>
        <v>235.14384544771747</v>
      </c>
      <c r="Q30" s="285">
        <f>[2]topf!Q$2</f>
        <v>193.84730315515432</v>
      </c>
      <c r="R30" s="285">
        <f>[2]topf!R$2</f>
        <v>163.75276218741556</v>
      </c>
      <c r="S30" s="285">
        <f>[2]topf!S$2</f>
        <v>168.66534505303801</v>
      </c>
      <c r="T30" s="285">
        <f>[2]topf!T$2</f>
        <v>169.19240027336318</v>
      </c>
      <c r="U30" s="285">
        <f>[2]topf!U$2</f>
        <v>174.23854009576868</v>
      </c>
      <c r="V30" s="285">
        <f>[2]topf!V$2</f>
        <v>179.0507372926283</v>
      </c>
      <c r="W30" s="285">
        <f>[2]topf!W$2</f>
        <v>183.22664212164364</v>
      </c>
      <c r="X30" s="285">
        <f>[2]topf!X$2</f>
        <v>188.67718009899045</v>
      </c>
      <c r="Y30" s="285">
        <f>[2]topf!Y$2</f>
        <v>191.06680918170588</v>
      </c>
      <c r="Z30" s="285">
        <f>[2]topf!Z$2</f>
        <v>160.13568528453487</v>
      </c>
      <c r="AA30" s="285">
        <f>[2]topf!AA$2</f>
        <v>136.67417114981228</v>
      </c>
      <c r="AB30" s="285">
        <f>[2]topf!AB$2</f>
        <v>119.81882047954342</v>
      </c>
      <c r="AC30" s="285">
        <f>[2]topf!AC$2</f>
        <v>103.00272677839369</v>
      </c>
      <c r="AD30" s="285">
        <f>[2]topf!AD$2</f>
        <v>60.993799052161208</v>
      </c>
      <c r="AE30" s="285">
        <f>[2]topf!AE$2</f>
        <v>62.742220379207559</v>
      </c>
      <c r="AF30" s="285">
        <f>[2]topf!AF$2</f>
        <v>64.192721704504393</v>
      </c>
      <c r="AG30" s="285">
        <f>[2]topf!AG$2</f>
        <v>65.274377499324942</v>
      </c>
      <c r="AH30" s="285">
        <f>[2]topf!AH$2</f>
        <v>66.08847881623835</v>
      </c>
      <c r="AI30" s="285">
        <f>[2]topf!AI$2</f>
        <v>59.925233273932072</v>
      </c>
      <c r="AJ30" s="285">
        <f>[2]topf!AJ$2</f>
        <v>52.919562988301934</v>
      </c>
      <c r="AK30" s="285">
        <f>[2]topf!AK$2</f>
        <v>46.266387123573281</v>
      </c>
      <c r="AL30" s="285">
        <f>[2]topf!AL$2</f>
        <v>39.835505014592904</v>
      </c>
      <c r="AM30" s="285">
        <f>[2]topf!AM$2</f>
        <v>33.780976125632414</v>
      </c>
      <c r="AN30" s="285">
        <f>[2]topf!AN$2</f>
        <v>28.685530848931318</v>
      </c>
      <c r="AO30" s="285">
        <f>[2]topf!AO$2</f>
        <v>25.326758193712745</v>
      </c>
      <c r="AP30" s="285">
        <f>[2]topf!AP$2</f>
        <v>21.814626224523948</v>
      </c>
      <c r="AQ30" s="285">
        <f>[2]topf!AQ$2</f>
        <v>18.371204973798239</v>
      </c>
      <c r="AR30" s="285">
        <f>[2]topf!AR$2</f>
        <v>14.976565770957595</v>
      </c>
      <c r="AS30" s="285">
        <f>[2]topf!AS$2</f>
        <v>12.007245398176266</v>
      </c>
      <c r="AT30" s="285">
        <f>[2]topf!AT$2</f>
        <v>9.4334269326855971</v>
      </c>
      <c r="AU30" s="285">
        <f>[2]topf!AU$2</f>
        <v>7.300123780629094</v>
      </c>
      <c r="AV30" s="285">
        <f>[2]topf!AV$2</f>
        <v>5.6541508794894977</v>
      </c>
      <c r="AW30" s="285">
        <f>[2]topf!AW$2</f>
        <v>4.306515714691808</v>
      </c>
      <c r="AX30" s="285">
        <f>[2]topf!AX$2</f>
        <v>3.2395712650757198</v>
      </c>
      <c r="AY30" s="285">
        <f>[2]topf!AY$2</f>
        <v>2.4956354909277878</v>
      </c>
      <c r="AZ30" s="285">
        <f>[2]topf!AZ$2</f>
        <v>1.8781036408552636</v>
      </c>
      <c r="BA30" s="307">
        <f>[2]topf!BA$2</f>
        <v>1.5373862756686114</v>
      </c>
    </row>
    <row r="31" spans="1:53" x14ac:dyDescent="0.35">
      <c r="A31" s="281" t="str">
        <f>[2]tobr!$A$1</f>
        <v>Transformation output - BKB / PB plants</v>
      </c>
      <c r="B31" s="306" t="e">
        <f ca="1">HYPERLINK("#"&amp;CELL("address",[2]tobr!$C$2),MID(CELL("filename",[2]tobr!$C$2),FIND("]",CELL("filename",[2]tobr!$C$2))+1,255))</f>
        <v>#N/A</v>
      </c>
      <c r="C31" s="285">
        <f>[2]tobr!C$2</f>
        <v>3414.0555640909251</v>
      </c>
      <c r="D31" s="285">
        <f>[2]tobr!D$2</f>
        <v>3340.5541499999999</v>
      </c>
      <c r="E31" s="285">
        <f>[2]tobr!E$2</f>
        <v>3401.7931800000006</v>
      </c>
      <c r="F31" s="285">
        <f>[2]tobr!F$2</f>
        <v>3383.5049699999968</v>
      </c>
      <c r="G31" s="285">
        <f>[2]tobr!G$2</f>
        <v>3405.4793699999982</v>
      </c>
      <c r="H31" s="285">
        <f>[2]tobr!H$2</f>
        <v>3585.0704180990456</v>
      </c>
      <c r="I31" s="285">
        <f>[2]tobr!I$2</f>
        <v>3983.8095799999996</v>
      </c>
      <c r="J31" s="285">
        <f>[2]tobr!J$2</f>
        <v>3898.7912899999983</v>
      </c>
      <c r="K31" s="285">
        <f>[2]tobr!K$2</f>
        <v>4026.5395000000003</v>
      </c>
      <c r="L31" s="285">
        <f>[2]tobr!L$2</f>
        <v>3790.0411200000008</v>
      </c>
      <c r="M31" s="285">
        <f>[2]tobr!M$2</f>
        <v>3872.6488910218177</v>
      </c>
      <c r="N31" s="285">
        <f>[2]tobr!N$2</f>
        <v>3868.3481417789039</v>
      </c>
      <c r="O31" s="285">
        <f>[2]tobr!O$2</f>
        <v>3851.6280813549679</v>
      </c>
      <c r="P31" s="285">
        <f>[2]tobr!P$2</f>
        <v>4237.1260982383819</v>
      </c>
      <c r="Q31" s="285">
        <f>[2]tobr!Q$2</f>
        <v>4088.5638166771478</v>
      </c>
      <c r="R31" s="285">
        <f>[2]tobr!R$2</f>
        <v>3705.4557863813839</v>
      </c>
      <c r="S31" s="285">
        <f>[2]tobr!S$2</f>
        <v>3558.1214258295909</v>
      </c>
      <c r="T31" s="285">
        <f>[2]tobr!T$2</f>
        <v>3586.3773173174686</v>
      </c>
      <c r="U31" s="285">
        <f>[2]tobr!U$2</f>
        <v>3401.6946848122416</v>
      </c>
      <c r="V31" s="285">
        <f>[2]tobr!V$2</f>
        <v>3298.2978976864383</v>
      </c>
      <c r="W31" s="285">
        <f>[2]tobr!W$2</f>
        <v>3252.8818023407853</v>
      </c>
      <c r="X31" s="285">
        <f>[2]tobr!X$2</f>
        <v>3161.009247899904</v>
      </c>
      <c r="Y31" s="285">
        <f>[2]tobr!Y$2</f>
        <v>3048.7493027912251</v>
      </c>
      <c r="Z31" s="285">
        <f>[2]tobr!Z$2</f>
        <v>2916.1417963000645</v>
      </c>
      <c r="AA31" s="285">
        <f>[2]tobr!AA$2</f>
        <v>2757.1587162038436</v>
      </c>
      <c r="AB31" s="285">
        <f>[2]tobr!AB$2</f>
        <v>2677.420347884386</v>
      </c>
      <c r="AC31" s="285">
        <f>[2]tobr!AC$2</f>
        <v>2486.1100198534132</v>
      </c>
      <c r="AD31" s="285">
        <f>[2]tobr!AD$2</f>
        <v>2358.3778972883101</v>
      </c>
      <c r="AE31" s="285">
        <f>[2]tobr!AE$2</f>
        <v>2347.403965502107</v>
      </c>
      <c r="AF31" s="285">
        <f>[2]tobr!AF$2</f>
        <v>2315.6325972934333</v>
      </c>
      <c r="AG31" s="285">
        <f>[2]tobr!AG$2</f>
        <v>2184.1223352443558</v>
      </c>
      <c r="AH31" s="285">
        <f>[2]tobr!AH$2</f>
        <v>2115.9568628163793</v>
      </c>
      <c r="AI31" s="285">
        <f>[2]tobr!AI$2</f>
        <v>1983.2836973885594</v>
      </c>
      <c r="AJ31" s="285">
        <f>[2]tobr!AJ$2</f>
        <v>1916.887028404697</v>
      </c>
      <c r="AK31" s="285">
        <f>[2]tobr!AK$2</f>
        <v>1786.3459685154717</v>
      </c>
      <c r="AL31" s="285">
        <f>[2]tobr!AL$2</f>
        <v>1700.556229210481</v>
      </c>
      <c r="AM31" s="285">
        <f>[2]tobr!AM$2</f>
        <v>1673.6450724345086</v>
      </c>
      <c r="AN31" s="285">
        <f>[2]tobr!AN$2</f>
        <v>1652.6981750988414</v>
      </c>
      <c r="AO31" s="285">
        <f>[2]tobr!AO$2</f>
        <v>1617.7597512206285</v>
      </c>
      <c r="AP31" s="285">
        <f>[2]tobr!AP$2</f>
        <v>1557.9140893076324</v>
      </c>
      <c r="AQ31" s="285">
        <f>[2]tobr!AQ$2</f>
        <v>1520.0400283342688</v>
      </c>
      <c r="AR31" s="285">
        <f>[2]tobr!AR$2</f>
        <v>1473.884225754296</v>
      </c>
      <c r="AS31" s="285">
        <f>[2]tobr!AS$2</f>
        <v>1390.6928687357176</v>
      </c>
      <c r="AT31" s="285">
        <f>[2]tobr!AT$2</f>
        <v>1330.7609900698478</v>
      </c>
      <c r="AU31" s="285">
        <f>[2]tobr!AU$2</f>
        <v>1223.220148050691</v>
      </c>
      <c r="AV31" s="285">
        <f>[2]tobr!AV$2</f>
        <v>1195.5525262416716</v>
      </c>
      <c r="AW31" s="285">
        <f>[2]tobr!AW$2</f>
        <v>1176.8097355429445</v>
      </c>
      <c r="AX31" s="285">
        <f>[2]tobr!AX$2</f>
        <v>1007.6906657374541</v>
      </c>
      <c r="AY31" s="285">
        <f>[2]tobr!AY$2</f>
        <v>978.46670943056051</v>
      </c>
      <c r="AZ31" s="285">
        <f>[2]tobr!AZ$2</f>
        <v>954.16324254523556</v>
      </c>
      <c r="BA31" s="307">
        <f>[2]tobr!BA$2</f>
        <v>853.21639148665145</v>
      </c>
    </row>
    <row r="32" spans="1:53" x14ac:dyDescent="0.35">
      <c r="A32" s="281" t="str">
        <f>[2]toch!$A$1</f>
        <v>Transformation output - Charcoal production plants</v>
      </c>
      <c r="B32" s="306" t="e">
        <f ca="1">HYPERLINK("#"&amp;CELL("address",[2]toch!$C$2),MID(CELL("filename",[2]toch!$C$2),FIND("]",CELL("filename",[2]toch!$C$2))+1,255))</f>
        <v>#N/A</v>
      </c>
      <c r="C32" s="285">
        <f>[2]toch!C$2</f>
        <v>63.819601077777627</v>
      </c>
      <c r="D32" s="285">
        <f>[2]toch!D$2</f>
        <v>59.196129999999989</v>
      </c>
      <c r="E32" s="285">
        <f>[2]toch!E$2</f>
        <v>51.099980000000002</v>
      </c>
      <c r="F32" s="285">
        <f>[2]toch!F$2</f>
        <v>45.19997</v>
      </c>
      <c r="G32" s="285">
        <f>[2]toch!G$2</f>
        <v>39.302889999999991</v>
      </c>
      <c r="H32" s="285">
        <f>[2]toch!H$2</f>
        <v>33.450364565420607</v>
      </c>
      <c r="I32" s="285">
        <f>[2]toch!I$2</f>
        <v>29.101319999999962</v>
      </c>
      <c r="J32" s="285">
        <f>[2]toch!J$2</f>
        <v>30.503629999999958</v>
      </c>
      <c r="K32" s="285">
        <f>[2]toch!K$2</f>
        <v>35.901800000000087</v>
      </c>
      <c r="L32" s="285">
        <f>[2]toch!L$2</f>
        <v>63.846169999999923</v>
      </c>
      <c r="M32" s="285">
        <f>[2]toch!M$2</f>
        <v>61.049037486189285</v>
      </c>
      <c r="N32" s="285">
        <f>[2]toch!N$2</f>
        <v>61.59835820353954</v>
      </c>
      <c r="O32" s="285">
        <f>[2]toch!O$2</f>
        <v>68.202205311917766</v>
      </c>
      <c r="P32" s="285">
        <f>[2]toch!P$2</f>
        <v>64.56004477017602</v>
      </c>
      <c r="Q32" s="285">
        <f>[2]toch!Q$2</f>
        <v>60.798598655565868</v>
      </c>
      <c r="R32" s="285">
        <f>[2]toch!R$2</f>
        <v>59.36470372654599</v>
      </c>
      <c r="S32" s="285">
        <f>[2]toch!S$2</f>
        <v>60.36050401146651</v>
      </c>
      <c r="T32" s="285">
        <f>[2]toch!T$2</f>
        <v>62.991356162135077</v>
      </c>
      <c r="U32" s="285">
        <f>[2]toch!U$2</f>
        <v>63.290175988096969</v>
      </c>
      <c r="V32" s="285">
        <f>[2]toch!V$2</f>
        <v>63.915771720815357</v>
      </c>
      <c r="W32" s="285">
        <f>[2]toch!W$2</f>
        <v>64.903203898612858</v>
      </c>
      <c r="X32" s="285">
        <f>[2]toch!X$2</f>
        <v>65.535945082748626</v>
      </c>
      <c r="Y32" s="285">
        <f>[2]toch!Y$2</f>
        <v>65.374516669141514</v>
      </c>
      <c r="Z32" s="285">
        <f>[2]toch!Z$2</f>
        <v>63.908605499337341</v>
      </c>
      <c r="AA32" s="285">
        <f>[2]toch!AA$2</f>
        <v>61.164411179840805</v>
      </c>
      <c r="AB32" s="285">
        <f>[2]toch!AB$2</f>
        <v>59.922451709609021</v>
      </c>
      <c r="AC32" s="285">
        <f>[2]toch!AC$2</f>
        <v>61.537413892235193</v>
      </c>
      <c r="AD32" s="285">
        <f>[2]toch!AD$2</f>
        <v>58.290882852301145</v>
      </c>
      <c r="AE32" s="285">
        <f>[2]toch!AE$2</f>
        <v>56.520719535022813</v>
      </c>
      <c r="AF32" s="285">
        <f>[2]toch!AF$2</f>
        <v>55.287443730466045</v>
      </c>
      <c r="AG32" s="285">
        <f>[2]toch!AG$2</f>
        <v>54.660717302355692</v>
      </c>
      <c r="AH32" s="285">
        <f>[2]toch!AH$2</f>
        <v>56.410378614272453</v>
      </c>
      <c r="AI32" s="285">
        <f>[2]toch!AI$2</f>
        <v>56.639497510905684</v>
      </c>
      <c r="AJ32" s="285">
        <f>[2]toch!AJ$2</f>
        <v>57.065017640163752</v>
      </c>
      <c r="AK32" s="285">
        <f>[2]toch!AK$2</f>
        <v>57.62914978854851</v>
      </c>
      <c r="AL32" s="285">
        <f>[2]toch!AL$2</f>
        <v>58.420602553219403</v>
      </c>
      <c r="AM32" s="285">
        <f>[2]toch!AM$2</f>
        <v>58.976877884433264</v>
      </c>
      <c r="AN32" s="285">
        <f>[2]toch!AN$2</f>
        <v>59.984631511108205</v>
      </c>
      <c r="AO32" s="285">
        <f>[2]toch!AO$2</f>
        <v>61.288345613877055</v>
      </c>
      <c r="AP32" s="285">
        <f>[2]toch!AP$2</f>
        <v>62.777778638434889</v>
      </c>
      <c r="AQ32" s="285">
        <f>[2]toch!AQ$2</f>
        <v>64.646591525867493</v>
      </c>
      <c r="AR32" s="285">
        <f>[2]toch!AR$2</f>
        <v>66.129679477254143</v>
      </c>
      <c r="AS32" s="285">
        <f>[2]toch!AS$2</f>
        <v>68.432671839124936</v>
      </c>
      <c r="AT32" s="285">
        <f>[2]toch!AT$2</f>
        <v>70.923768957808278</v>
      </c>
      <c r="AU32" s="285">
        <f>[2]toch!AU$2</f>
        <v>73.524517447318317</v>
      </c>
      <c r="AV32" s="285">
        <f>[2]toch!AV$2</f>
        <v>76.138973637140126</v>
      </c>
      <c r="AW32" s="285">
        <f>[2]toch!AW$2</f>
        <v>78.926423607874995</v>
      </c>
      <c r="AX32" s="285">
        <f>[2]toch!AX$2</f>
        <v>81.9687751318002</v>
      </c>
      <c r="AY32" s="285">
        <f>[2]toch!AY$2</f>
        <v>85.246670504248044</v>
      </c>
      <c r="AZ32" s="285">
        <f>[2]toch!AZ$2</f>
        <v>88.600613159155287</v>
      </c>
      <c r="BA32" s="307">
        <f>[2]toch!BA$2</f>
        <v>92.085774248953754</v>
      </c>
    </row>
    <row r="33" spans="1:53" x14ac:dyDescent="0.35">
      <c r="A33" s="280" t="str">
        <f>[2]TRANS!$A$1</f>
        <v>Exchanges, transfers, returns</v>
      </c>
      <c r="B33" s="304" t="e">
        <f ca="1">HYPERLINK("#"&amp;CELL("address",[2]TRANS!$C$2),MID(CELL("filename",[2]TRANS!$C$2),FIND("]",CELL("filename",[2]TRANS!$C$2))+1,255))</f>
        <v>#N/A</v>
      </c>
      <c r="C33" s="284">
        <f>[2]TRANS!C$2</f>
        <v>4479.7219833763202</v>
      </c>
      <c r="D33" s="284">
        <f>[2]TRANS!D$2</f>
        <v>4963.8000000000011</v>
      </c>
      <c r="E33" s="284">
        <f>[2]TRANS!E$2</f>
        <v>5019.9999999999982</v>
      </c>
      <c r="F33" s="284">
        <f>[2]TRANS!F$2</f>
        <v>4130.3999999999996</v>
      </c>
      <c r="G33" s="284">
        <f>[2]TRANS!G$2</f>
        <v>3889.0999999999954</v>
      </c>
      <c r="H33" s="284">
        <f>[2]TRANS!H$2</f>
        <v>3535.4208464698563</v>
      </c>
      <c r="I33" s="284">
        <f>[2]TRANS!I$2</f>
        <v>3457.7999999999975</v>
      </c>
      <c r="J33" s="284">
        <f>[2]TRANS!J$2</f>
        <v>3116.9000000000005</v>
      </c>
      <c r="K33" s="284">
        <f>[2]TRANS!K$2</f>
        <v>3063.3999999999996</v>
      </c>
      <c r="L33" s="284">
        <f>[2]TRANS!L$2</f>
        <v>3073.199999999998</v>
      </c>
      <c r="M33" s="284">
        <f>[2]TRANS!M$2</f>
        <v>3123.0056367631596</v>
      </c>
      <c r="N33" s="284">
        <f>[2]TRANS!N$2</f>
        <v>2989.0608579344589</v>
      </c>
      <c r="O33" s="284">
        <f>[2]TRANS!O$2</f>
        <v>2829.177414732017</v>
      </c>
      <c r="P33" s="284">
        <f>[2]TRANS!P$2</f>
        <v>2889.0799656061863</v>
      </c>
      <c r="Q33" s="284">
        <f>[2]TRANS!Q$2</f>
        <v>2676.2921563007535</v>
      </c>
      <c r="R33" s="284">
        <f>[2]TRANS!R$2</f>
        <v>2989.2997038310887</v>
      </c>
      <c r="S33" s="284">
        <f>[2]TRANS!S$2</f>
        <v>502.2406703611166</v>
      </c>
      <c r="T33" s="284">
        <f>[2]TRANS!T$2</f>
        <v>306.13654210147331</v>
      </c>
      <c r="U33" s="284">
        <f>[2]TRANS!U$2</f>
        <v>217.7286759578912</v>
      </c>
      <c r="V33" s="284">
        <f>[2]TRANS!V$2</f>
        <v>171.67895621127604</v>
      </c>
      <c r="W33" s="284">
        <f>[2]TRANS!W$2</f>
        <v>144.58568503307583</v>
      </c>
      <c r="X33" s="284">
        <f>[2]TRANS!X$2</f>
        <v>127.78661318060119</v>
      </c>
      <c r="Y33" s="284">
        <f>[2]TRANS!Y$2</f>
        <v>116.72745099799424</v>
      </c>
      <c r="Z33" s="284">
        <f>[2]TRANS!Z$2</f>
        <v>107.97111635740038</v>
      </c>
      <c r="AA33" s="284">
        <f>[2]TRANS!AA$2</f>
        <v>100.40670529236131</v>
      </c>
      <c r="AB33" s="284">
        <f>[2]TRANS!AB$2</f>
        <v>94.614904005398472</v>
      </c>
      <c r="AC33" s="284">
        <f>[2]TRANS!AC$2</f>
        <v>89.368226998043255</v>
      </c>
      <c r="AD33" s="284">
        <f>[2]TRANS!AD$2</f>
        <v>84.481879989351683</v>
      </c>
      <c r="AE33" s="284">
        <f>[2]TRANS!AE$2</f>
        <v>79.801865912819082</v>
      </c>
      <c r="AF33" s="284">
        <f>[2]TRANS!AF$2</f>
        <v>75.290072498937278</v>
      </c>
      <c r="AG33" s="284">
        <f>[2]TRANS!AG$2</f>
        <v>71.092069205331185</v>
      </c>
      <c r="AH33" s="284">
        <f>[2]TRANS!AH$2</f>
        <v>67.213119062580915</v>
      </c>
      <c r="AI33" s="284">
        <f>[2]TRANS!AI$2</f>
        <v>63.491358628540404</v>
      </c>
      <c r="AJ33" s="284">
        <f>[2]TRANS!AJ$2</f>
        <v>60.04827545018783</v>
      </c>
      <c r="AK33" s="284">
        <f>[2]TRANS!AK$2</f>
        <v>56.666562518052601</v>
      </c>
      <c r="AL33" s="284">
        <f>[2]TRANS!AL$2</f>
        <v>53.45471386506803</v>
      </c>
      <c r="AM33" s="284">
        <f>[2]TRANS!AM$2</f>
        <v>50.555437286918412</v>
      </c>
      <c r="AN33" s="284">
        <f>[2]TRANS!AN$2</f>
        <v>47.749311147734815</v>
      </c>
      <c r="AO33" s="284">
        <f>[2]TRANS!AO$2</f>
        <v>45.095353363661069</v>
      </c>
      <c r="AP33" s="284">
        <f>[2]TRANS!AP$2</f>
        <v>42.536559799175762</v>
      </c>
      <c r="AQ33" s="284">
        <f>[2]TRANS!AQ$2</f>
        <v>40.116211059153315</v>
      </c>
      <c r="AR33" s="284">
        <f>[2]TRANS!AR$2</f>
        <v>37.823506320057305</v>
      </c>
      <c r="AS33" s="284">
        <f>[2]TRANS!AS$2</f>
        <v>35.558308900591705</v>
      </c>
      <c r="AT33" s="284">
        <f>[2]TRANS!AT$2</f>
        <v>33.491253603753805</v>
      </c>
      <c r="AU33" s="284">
        <f>[2]TRANS!AU$2</f>
        <v>31.545409081085896</v>
      </c>
      <c r="AV33" s="284">
        <f>[2]TRANS!AV$2</f>
        <v>29.731468804454252</v>
      </c>
      <c r="AW33" s="284">
        <f>[2]TRANS!AW$2</f>
        <v>28.052068429853769</v>
      </c>
      <c r="AX33" s="284">
        <f>[2]TRANS!AX$2</f>
        <v>26.465879059675839</v>
      </c>
      <c r="AY33" s="284">
        <f>[2]TRANS!AY$2</f>
        <v>24.99511475860578</v>
      </c>
      <c r="AZ33" s="284">
        <f>[2]TRANS!AZ$2</f>
        <v>23.593308929624854</v>
      </c>
      <c r="BA33" s="305">
        <f>[2]TRANS!BA$2</f>
        <v>22.259597817231747</v>
      </c>
    </row>
    <row r="34" spans="1:53" x14ac:dyDescent="0.35">
      <c r="A34" s="281" t="str">
        <f>[2]transpg!$A$1</f>
        <v>Exchanges in electricity generation</v>
      </c>
      <c r="B34" s="306" t="e">
        <f ca="1">HYPERLINK("#"&amp;CELL("address",[2]transpg!$C$2),MID(CELL("filename",[2]transpg!$C$2),FIND("]",CELL("filename",[2]transpg!$C$2))+1,255))</f>
        <v>#N/A</v>
      </c>
      <c r="C34" s="285">
        <f>[2]transpg!C$2</f>
        <v>0</v>
      </c>
      <c r="D34" s="285">
        <f>[2]transpg!D$2</f>
        <v>0</v>
      </c>
      <c r="E34" s="285">
        <f>[2]transpg!E$2</f>
        <v>0</v>
      </c>
      <c r="F34" s="285">
        <f>[2]transpg!F$2</f>
        <v>0</v>
      </c>
      <c r="G34" s="285">
        <f>[2]transpg!G$2</f>
        <v>0</v>
      </c>
      <c r="H34" s="285">
        <f>[2]transpg!H$2</f>
        <v>0</v>
      </c>
      <c r="I34" s="285">
        <f>[2]transpg!I$2</f>
        <v>0</v>
      </c>
      <c r="J34" s="285">
        <f>[2]transpg!J$2</f>
        <v>0</v>
      </c>
      <c r="K34" s="285">
        <f>[2]transpg!K$2</f>
        <v>0</v>
      </c>
      <c r="L34" s="285">
        <f>[2]transpg!L$2</f>
        <v>0</v>
      </c>
      <c r="M34" s="285">
        <f>[2]transpg!M$2</f>
        <v>0</v>
      </c>
      <c r="N34" s="285">
        <f>[2]transpg!N$2</f>
        <v>0</v>
      </c>
      <c r="O34" s="285">
        <f>[2]transpg!O$2</f>
        <v>0</v>
      </c>
      <c r="P34" s="285">
        <f>[2]transpg!P$2</f>
        <v>0</v>
      </c>
      <c r="Q34" s="285">
        <f>[2]transpg!Q$2</f>
        <v>0</v>
      </c>
      <c r="R34" s="285">
        <f>[2]transpg!R$2</f>
        <v>0</v>
      </c>
      <c r="S34" s="285">
        <f>[2]transpg!S$2</f>
        <v>0</v>
      </c>
      <c r="T34" s="285">
        <f>[2]transpg!T$2</f>
        <v>0</v>
      </c>
      <c r="U34" s="285">
        <f>[2]transpg!U$2</f>
        <v>0</v>
      </c>
      <c r="V34" s="285">
        <f>[2]transpg!V$2</f>
        <v>0</v>
      </c>
      <c r="W34" s="285">
        <f>[2]transpg!W$2</f>
        <v>0</v>
      </c>
      <c r="X34" s="285">
        <f>[2]transpg!X$2</f>
        <v>0</v>
      </c>
      <c r="Y34" s="285">
        <f>[2]transpg!Y$2</f>
        <v>0</v>
      </c>
      <c r="Z34" s="285">
        <f>[2]transpg!Z$2</f>
        <v>0</v>
      </c>
      <c r="AA34" s="285">
        <f>[2]transpg!AA$2</f>
        <v>0</v>
      </c>
      <c r="AB34" s="285">
        <f>[2]transpg!AB$2</f>
        <v>0</v>
      </c>
      <c r="AC34" s="285">
        <f>[2]transpg!AC$2</f>
        <v>0</v>
      </c>
      <c r="AD34" s="285">
        <f>[2]transpg!AD$2</f>
        <v>0</v>
      </c>
      <c r="AE34" s="285">
        <f>[2]transpg!AE$2</f>
        <v>0</v>
      </c>
      <c r="AF34" s="285">
        <f>[2]transpg!AF$2</f>
        <v>0</v>
      </c>
      <c r="AG34" s="285">
        <f>[2]transpg!AG$2</f>
        <v>0</v>
      </c>
      <c r="AH34" s="285">
        <f>[2]transpg!AH$2</f>
        <v>0</v>
      </c>
      <c r="AI34" s="285">
        <f>[2]transpg!AI$2</f>
        <v>0</v>
      </c>
      <c r="AJ34" s="285">
        <f>[2]transpg!AJ$2</f>
        <v>0</v>
      </c>
      <c r="AK34" s="285">
        <f>[2]transpg!AK$2</f>
        <v>0</v>
      </c>
      <c r="AL34" s="285">
        <f>[2]transpg!AL$2</f>
        <v>0</v>
      </c>
      <c r="AM34" s="285">
        <f>[2]transpg!AM$2</f>
        <v>0</v>
      </c>
      <c r="AN34" s="285">
        <f>[2]transpg!AN$2</f>
        <v>0</v>
      </c>
      <c r="AO34" s="285">
        <f>[2]transpg!AO$2</f>
        <v>0</v>
      </c>
      <c r="AP34" s="285">
        <f>[2]transpg!AP$2</f>
        <v>0</v>
      </c>
      <c r="AQ34" s="285">
        <f>[2]transpg!AQ$2</f>
        <v>0</v>
      </c>
      <c r="AR34" s="285">
        <f>[2]transpg!AR$2</f>
        <v>0</v>
      </c>
      <c r="AS34" s="285">
        <f>[2]transpg!AS$2</f>
        <v>0</v>
      </c>
      <c r="AT34" s="285">
        <f>[2]transpg!AT$2</f>
        <v>0</v>
      </c>
      <c r="AU34" s="285">
        <f>[2]transpg!AU$2</f>
        <v>0</v>
      </c>
      <c r="AV34" s="285">
        <f>[2]transpg!AV$2</f>
        <v>0</v>
      </c>
      <c r="AW34" s="285">
        <f>[2]transpg!AW$2</f>
        <v>0</v>
      </c>
      <c r="AX34" s="285">
        <f>[2]transpg!AX$2</f>
        <v>0</v>
      </c>
      <c r="AY34" s="285">
        <f>[2]transpg!AY$2</f>
        <v>0</v>
      </c>
      <c r="AZ34" s="285">
        <f>[2]transpg!AZ$2</f>
        <v>0</v>
      </c>
      <c r="BA34" s="307">
        <f>[2]transpg!BA$2</f>
        <v>0</v>
      </c>
    </row>
    <row r="35" spans="1:53" x14ac:dyDescent="0.35">
      <c r="A35" s="281" t="str">
        <f>[2]transos!$A$1</f>
        <v>Exchanges, transfers, returns of liquid fuels</v>
      </c>
      <c r="B35" s="306" t="e">
        <f ca="1">HYPERLINK("#"&amp;CELL("address",[2]transos!$C$2),MID(CELL("filename",[2]transos!$C$2),FIND("]",CELL("filename",[2]transos!$C$2))+1,255))</f>
        <v>#N/A</v>
      </c>
      <c r="C35" s="285">
        <f>[2]transos!C$2</f>
        <v>4479.7219833763202</v>
      </c>
      <c r="D35" s="285">
        <f>[2]transos!D$2</f>
        <v>4963.8000000000011</v>
      </c>
      <c r="E35" s="285">
        <f>[2]transos!E$2</f>
        <v>5019.9999999999982</v>
      </c>
      <c r="F35" s="285">
        <f>[2]transos!F$2</f>
        <v>4130.3999999999996</v>
      </c>
      <c r="G35" s="285">
        <f>[2]transos!G$2</f>
        <v>3889.0999999999954</v>
      </c>
      <c r="H35" s="285">
        <f>[2]transos!H$2</f>
        <v>3535.4208464698563</v>
      </c>
      <c r="I35" s="285">
        <f>[2]transos!I$2</f>
        <v>3457.7999999999975</v>
      </c>
      <c r="J35" s="285">
        <f>[2]transos!J$2</f>
        <v>3116.9000000000005</v>
      </c>
      <c r="K35" s="285">
        <f>[2]transos!K$2</f>
        <v>3063.3999999999996</v>
      </c>
      <c r="L35" s="285">
        <f>[2]transos!L$2</f>
        <v>3073.199999999998</v>
      </c>
      <c r="M35" s="285">
        <f>[2]transos!M$2</f>
        <v>3123.0056367631596</v>
      </c>
      <c r="N35" s="285">
        <f>[2]transos!N$2</f>
        <v>2989.0608579344589</v>
      </c>
      <c r="O35" s="285">
        <f>[2]transos!O$2</f>
        <v>2829.177414732017</v>
      </c>
      <c r="P35" s="285">
        <f>[2]transos!P$2</f>
        <v>2889.0799656061863</v>
      </c>
      <c r="Q35" s="285">
        <f>[2]transos!Q$2</f>
        <v>2676.2921563007535</v>
      </c>
      <c r="R35" s="285">
        <f>[2]transos!R$2</f>
        <v>2989.2997038310887</v>
      </c>
      <c r="S35" s="285">
        <f>[2]transos!S$2</f>
        <v>502.2406703611166</v>
      </c>
      <c r="T35" s="285">
        <f>[2]transos!T$2</f>
        <v>306.13654210147331</v>
      </c>
      <c r="U35" s="285">
        <f>[2]transos!U$2</f>
        <v>217.7286759578912</v>
      </c>
      <c r="V35" s="285">
        <f>[2]transos!V$2</f>
        <v>171.67895621127604</v>
      </c>
      <c r="W35" s="285">
        <f>[2]transos!W$2</f>
        <v>144.58568503307583</v>
      </c>
      <c r="X35" s="285">
        <f>[2]transos!X$2</f>
        <v>127.78661318060119</v>
      </c>
      <c r="Y35" s="285">
        <f>[2]transos!Y$2</f>
        <v>116.72745099799424</v>
      </c>
      <c r="Z35" s="285">
        <f>[2]transos!Z$2</f>
        <v>107.97111635740038</v>
      </c>
      <c r="AA35" s="285">
        <f>[2]transos!AA$2</f>
        <v>100.40670529236131</v>
      </c>
      <c r="AB35" s="285">
        <f>[2]transos!AB$2</f>
        <v>94.614904005398472</v>
      </c>
      <c r="AC35" s="285">
        <f>[2]transos!AC$2</f>
        <v>89.368226998043255</v>
      </c>
      <c r="AD35" s="285">
        <f>[2]transos!AD$2</f>
        <v>84.481879989351683</v>
      </c>
      <c r="AE35" s="285">
        <f>[2]transos!AE$2</f>
        <v>79.801865912819082</v>
      </c>
      <c r="AF35" s="285">
        <f>[2]transos!AF$2</f>
        <v>75.290072498937278</v>
      </c>
      <c r="AG35" s="285">
        <f>[2]transos!AG$2</f>
        <v>71.092069205331185</v>
      </c>
      <c r="AH35" s="285">
        <f>[2]transos!AH$2</f>
        <v>67.213119062580915</v>
      </c>
      <c r="AI35" s="285">
        <f>[2]transos!AI$2</f>
        <v>63.491358628540404</v>
      </c>
      <c r="AJ35" s="285">
        <f>[2]transos!AJ$2</f>
        <v>60.04827545018783</v>
      </c>
      <c r="AK35" s="285">
        <f>[2]transos!AK$2</f>
        <v>56.666562518052601</v>
      </c>
      <c r="AL35" s="285">
        <f>[2]transos!AL$2</f>
        <v>53.45471386506803</v>
      </c>
      <c r="AM35" s="285">
        <f>[2]transos!AM$2</f>
        <v>50.555437286918412</v>
      </c>
      <c r="AN35" s="285">
        <f>[2]transos!AN$2</f>
        <v>47.749311147734815</v>
      </c>
      <c r="AO35" s="285">
        <f>[2]transos!AO$2</f>
        <v>45.095353363661069</v>
      </c>
      <c r="AP35" s="285">
        <f>[2]transos!AP$2</f>
        <v>42.536559799175762</v>
      </c>
      <c r="AQ35" s="285">
        <f>[2]transos!AQ$2</f>
        <v>40.116211059153315</v>
      </c>
      <c r="AR35" s="285">
        <f>[2]transos!AR$2</f>
        <v>37.823506320057305</v>
      </c>
      <c r="AS35" s="285">
        <f>[2]transos!AS$2</f>
        <v>35.558308900591705</v>
      </c>
      <c r="AT35" s="285">
        <f>[2]transos!AT$2</f>
        <v>33.491253603753805</v>
      </c>
      <c r="AU35" s="285">
        <f>[2]transos!AU$2</f>
        <v>31.545409081085896</v>
      </c>
      <c r="AV35" s="285">
        <f>[2]transos!AV$2</f>
        <v>29.731468804454252</v>
      </c>
      <c r="AW35" s="285">
        <f>[2]transos!AW$2</f>
        <v>28.052068429853769</v>
      </c>
      <c r="AX35" s="285">
        <f>[2]transos!AX$2</f>
        <v>26.465879059675839</v>
      </c>
      <c r="AY35" s="285">
        <f>[2]transos!AY$2</f>
        <v>24.99511475860578</v>
      </c>
      <c r="AZ35" s="285">
        <f>[2]transos!AZ$2</f>
        <v>23.593308929624854</v>
      </c>
      <c r="BA35" s="307">
        <f>[2]transos!BA$2</f>
        <v>22.259597817231747</v>
      </c>
    </row>
    <row r="36" spans="1:53" x14ac:dyDescent="0.35">
      <c r="A36" s="282" t="str">
        <f>[2]transint!$A$1</f>
        <v>Interproduct transfers</v>
      </c>
      <c r="B36" s="306" t="e">
        <f ca="1">HYPERLINK("#"&amp;CELL("address",[2]transint!$C$2),MID(CELL("filename",[2]transint!$C$2),FIND("]",CELL("filename",[2]transint!$C$2))+1,255))</f>
        <v>#N/A</v>
      </c>
      <c r="C36" s="286">
        <f>[2]transint!C$2</f>
        <v>92.678818301185714</v>
      </c>
      <c r="D36" s="286">
        <f>[2]transint!D$2</f>
        <v>132.75234999999941</v>
      </c>
      <c r="E36" s="286">
        <f>[2]transint!E$2</f>
        <v>188.57722999999726</v>
      </c>
      <c r="F36" s="286">
        <f>[2]transint!F$2</f>
        <v>199.14357999999993</v>
      </c>
      <c r="G36" s="286">
        <f>[2]transint!G$2</f>
        <v>-26.965620000000381</v>
      </c>
      <c r="H36" s="286">
        <f>[2]transint!H$2</f>
        <v>21.90637869091211</v>
      </c>
      <c r="I36" s="286">
        <f>[2]transint!I$2</f>
        <v>-160.0928400000013</v>
      </c>
      <c r="J36" s="286">
        <f>[2]transint!J$2</f>
        <v>-41.318660000001408</v>
      </c>
      <c r="K36" s="286">
        <f>[2]transint!K$2</f>
        <v>-5.0123199999990975</v>
      </c>
      <c r="L36" s="286">
        <f>[2]transint!L$2</f>
        <v>-4.7316600000002893</v>
      </c>
      <c r="M36" s="286">
        <f>[2]transint!M$2</f>
        <v>46.015529646487494</v>
      </c>
      <c r="N36" s="286">
        <f>[2]transint!N$2</f>
        <v>65.565378461648194</v>
      </c>
      <c r="O36" s="286">
        <f>[2]transint!O$2</f>
        <v>100.84192604995729</v>
      </c>
      <c r="P36" s="286">
        <f>[2]transint!P$2</f>
        <v>186.16387777985628</v>
      </c>
      <c r="Q36" s="286">
        <f>[2]transint!Q$2</f>
        <v>221.54040519338452</v>
      </c>
      <c r="R36" s="286">
        <f>[2]transint!R$2</f>
        <v>158.88134148164585</v>
      </c>
      <c r="S36" s="286">
        <f>[2]transint!S$2</f>
        <v>152.18742228107655</v>
      </c>
      <c r="T36" s="286">
        <f>[2]transint!T$2</f>
        <v>145.0506284279607</v>
      </c>
      <c r="U36" s="286">
        <f>[2]transint!U$2</f>
        <v>137.81268123010287</v>
      </c>
      <c r="V36" s="286">
        <f>[2]transint!V$2</f>
        <v>131.60188992166871</v>
      </c>
      <c r="W36" s="286">
        <f>[2]transint!W$2</f>
        <v>124.45791088784341</v>
      </c>
      <c r="X36" s="286">
        <f>[2]transint!X$2</f>
        <v>117.55588687544429</v>
      </c>
      <c r="Y36" s="286">
        <f>[2]transint!Y$2</f>
        <v>111.50179832152708</v>
      </c>
      <c r="Z36" s="286">
        <f>[2]transint!Z$2</f>
        <v>105.31570155332761</v>
      </c>
      <c r="AA36" s="286">
        <f>[2]transint!AA$2</f>
        <v>99.068440536903069</v>
      </c>
      <c r="AB36" s="286">
        <f>[2]transint!AB$2</f>
        <v>93.935705136412778</v>
      </c>
      <c r="AC36" s="286">
        <f>[2]transint!AC$2</f>
        <v>89.024643426815729</v>
      </c>
      <c r="AD36" s="286">
        <f>[2]transint!AD$2</f>
        <v>84.309041261262564</v>
      </c>
      <c r="AE36" s="286">
        <f>[2]transint!AE$2</f>
        <v>79.714772302715019</v>
      </c>
      <c r="AF36" s="286">
        <f>[2]transint!AF$2</f>
        <v>75.246617313648798</v>
      </c>
      <c r="AG36" s="286">
        <f>[2]transint!AG$2</f>
        <v>71.070480192949788</v>
      </c>
      <c r="AH36" s="286">
        <f>[2]transint!AH$2</f>
        <v>67.202301079924339</v>
      </c>
      <c r="AI36" s="286">
        <f>[2]transint!AI$2</f>
        <v>63.485969275248635</v>
      </c>
      <c r="AJ36" s="286">
        <f>[2]transint!AJ$2</f>
        <v>60.045576198774064</v>
      </c>
      <c r="AK36" s="286">
        <f>[2]transint!AK$2</f>
        <v>56.665208197121359</v>
      </c>
      <c r="AL36" s="286">
        <f>[2]transint!AL$2</f>
        <v>53.454037222516789</v>
      </c>
      <c r="AM36" s="286">
        <f>[2]transint!AM$2</f>
        <v>50.555098309509788</v>
      </c>
      <c r="AN36" s="286">
        <f>[2]transint!AN$2</f>
        <v>47.749141657375354</v>
      </c>
      <c r="AO36" s="286">
        <f>[2]transint!AO$2</f>
        <v>45.095268969108361</v>
      </c>
      <c r="AP36" s="286">
        <f>[2]transint!AP$2</f>
        <v>42.536517791509432</v>
      </c>
      <c r="AQ36" s="286">
        <f>[2]transint!AQ$2</f>
        <v>40.116190153044649</v>
      </c>
      <c r="AR36" s="286">
        <f>[2]transint!AR$2</f>
        <v>37.823495925792841</v>
      </c>
      <c r="AS36" s="286">
        <f>[2]transint!AS$2</f>
        <v>35.55830369628125</v>
      </c>
      <c r="AT36" s="286">
        <f>[2]transint!AT$2</f>
        <v>33.491251036208105</v>
      </c>
      <c r="AU36" s="286">
        <f>[2]transint!AU$2</f>
        <v>31.545407821368208</v>
      </c>
      <c r="AV36" s="286">
        <f>[2]transint!AV$2</f>
        <v>29.731468174151154</v>
      </c>
      <c r="AW36" s="286">
        <f>[2]transint!AW$2</f>
        <v>28.052068114632775</v>
      </c>
      <c r="AX36" s="286">
        <f>[2]transint!AX$2</f>
        <v>26.465878904416442</v>
      </c>
      <c r="AY36" s="286">
        <f>[2]transint!AY$2</f>
        <v>24.995114680865314</v>
      </c>
      <c r="AZ36" s="286">
        <f>[2]transint!AZ$2</f>
        <v>23.593308891297923</v>
      </c>
      <c r="BA36" s="308">
        <f>[2]transint!BA$2</f>
        <v>22.259597798617854</v>
      </c>
    </row>
    <row r="37" spans="1:53" x14ac:dyDescent="0.35">
      <c r="A37" s="282" t="str">
        <f>[2]transptr!$A$1</f>
        <v>Products transferred</v>
      </c>
      <c r="B37" s="306" t="e">
        <f ca="1">HYPERLINK("#"&amp;CELL("address",[2]transptr!$C$2),MID(CELL("filename",[2]transptr!$C$2),FIND("]",CELL("filename",[2]transptr!$C$2))+1,255))</f>
        <v>#N/A</v>
      </c>
      <c r="C37" s="286">
        <f>[2]transptr!C$2</f>
        <v>784.86640460225442</v>
      </c>
      <c r="D37" s="286">
        <f>[2]transptr!D$2</f>
        <v>761.66778000000033</v>
      </c>
      <c r="E37" s="286">
        <f>[2]transptr!E$2</f>
        <v>953.31868000000111</v>
      </c>
      <c r="F37" s="286">
        <f>[2]transptr!F$2</f>
        <v>655.0107699999968</v>
      </c>
      <c r="G37" s="286">
        <f>[2]transptr!G$2</f>
        <v>671.07694999999421</v>
      </c>
      <c r="H37" s="286">
        <f>[2]transptr!H$2</f>
        <v>559.66135956325923</v>
      </c>
      <c r="I37" s="286">
        <f>[2]transptr!I$2</f>
        <v>701.57167999999615</v>
      </c>
      <c r="J37" s="286">
        <f>[2]transptr!J$2</f>
        <v>709.98401000000274</v>
      </c>
      <c r="K37" s="286">
        <f>[2]transptr!K$2</f>
        <v>718.40370999999868</v>
      </c>
      <c r="L37" s="286">
        <f>[2]transptr!L$2</f>
        <v>813.15154999999788</v>
      </c>
      <c r="M37" s="286">
        <f>[2]transptr!M$2</f>
        <v>960.4655165906787</v>
      </c>
      <c r="N37" s="286">
        <f>[2]transptr!N$2</f>
        <v>915.1908606577615</v>
      </c>
      <c r="O37" s="286">
        <f>[2]transptr!O$2</f>
        <v>831.09735440305599</v>
      </c>
      <c r="P37" s="286">
        <f>[2]transptr!P$2</f>
        <v>845.70636227304647</v>
      </c>
      <c r="Q37" s="286">
        <f>[2]transptr!Q$2</f>
        <v>888.50353486878919</v>
      </c>
      <c r="R37" s="286">
        <f>[2]transptr!R$2</f>
        <v>858.9409412288918</v>
      </c>
      <c r="S37" s="286">
        <f>[2]transptr!S$2</f>
        <v>-9.8419189453125003E-13</v>
      </c>
      <c r="T37" s="286">
        <f>[2]transptr!T$2</f>
        <v>6.5612792968749992E-13</v>
      </c>
      <c r="U37" s="286">
        <f>[2]transptr!U$2</f>
        <v>9.8419189453125003E-13</v>
      </c>
      <c r="V37" s="286">
        <f>[2]transptr!V$2</f>
        <v>-3.4856796264648436E-13</v>
      </c>
      <c r="W37" s="286">
        <f>[2]transptr!W$2</f>
        <v>-7.1763992309570302E-13</v>
      </c>
      <c r="X37" s="286">
        <f>[2]transptr!X$2</f>
        <v>-3.2806396484374996E-13</v>
      </c>
      <c r="Y37" s="286">
        <f>[2]transptr!Y$2</f>
        <v>-6.5612792968749992E-13</v>
      </c>
      <c r="Z37" s="286">
        <f>[2]transptr!Z$2</f>
        <v>6.5612792968749992E-13</v>
      </c>
      <c r="AA37" s="286">
        <f>[2]transptr!AA$2</f>
        <v>-2.8705596923828121E-13</v>
      </c>
      <c r="AB37" s="286">
        <f>[2]transptr!AB$2</f>
        <v>-3.2806396484374996E-13</v>
      </c>
      <c r="AC37" s="286">
        <f>[2]transptr!AC$2</f>
        <v>-3.6907196044921871E-13</v>
      </c>
      <c r="AD37" s="286">
        <f>[2]transptr!AD$2</f>
        <v>-4.1007995605468745E-14</v>
      </c>
      <c r="AE37" s="286">
        <f>[2]transptr!AE$2</f>
        <v>1.3942718505859374E-12</v>
      </c>
      <c r="AF37" s="286">
        <f>[2]transptr!AF$2</f>
        <v>1.2712478637695312E-12</v>
      </c>
      <c r="AG37" s="286">
        <f>[2]transptr!AG$2</f>
        <v>-4.1007995605468745E-14</v>
      </c>
      <c r="AH37" s="286">
        <f>[2]transptr!AH$2</f>
        <v>5.7411193847656242E-13</v>
      </c>
      <c r="AI37" s="286">
        <f>[2]transptr!AI$2</f>
        <v>-2.8705596923828121E-13</v>
      </c>
      <c r="AJ37" s="286">
        <f>[2]transptr!AJ$2</f>
        <v>-1.6403198242187498E-13</v>
      </c>
      <c r="AK37" s="286">
        <f>[2]transptr!AK$2</f>
        <v>-9.4318389892578102E-13</v>
      </c>
      <c r="AL37" s="286">
        <f>[2]transptr!AL$2</f>
        <v>-1.6403198242187498E-13</v>
      </c>
      <c r="AM37" s="286">
        <f>[2]transptr!AM$2</f>
        <v>6.7663192749023422E-13</v>
      </c>
      <c r="AN37" s="286">
        <f>[2]transptr!AN$2</f>
        <v>-6.9713592529296872E-13</v>
      </c>
      <c r="AO37" s="286">
        <f>[2]transptr!AO$2</f>
        <v>-6.5612792968749992E-13</v>
      </c>
      <c r="AP37" s="286">
        <f>[2]transptr!AP$2</f>
        <v>-1.6403198242187498E-13</v>
      </c>
      <c r="AQ37" s="286">
        <f>[2]transptr!AQ$2</f>
        <v>-7.3814392089843742E-13</v>
      </c>
      <c r="AR37" s="286">
        <f>[2]transptr!AR$2</f>
        <v>-6.5612792968749992E-13</v>
      </c>
      <c r="AS37" s="286">
        <f>[2]transptr!AS$2</f>
        <v>-1.3122558593749998E-12</v>
      </c>
      <c r="AT37" s="286">
        <f>[2]transptr!AT$2</f>
        <v>-7.7915191650390612E-13</v>
      </c>
      <c r="AU37" s="286">
        <f>[2]transptr!AU$2</f>
        <v>-6.9713592529296872E-13</v>
      </c>
      <c r="AV37" s="286">
        <f>[2]transptr!AV$2</f>
        <v>1.7223358154296872E-12</v>
      </c>
      <c r="AW37" s="286">
        <f>[2]transptr!AW$2</f>
        <v>0</v>
      </c>
      <c r="AX37" s="286">
        <f>[2]transptr!AX$2</f>
        <v>-8.201599121093749E-14</v>
      </c>
      <c r="AY37" s="286">
        <f>[2]transptr!AY$2</f>
        <v>1.435279846191406E-12</v>
      </c>
      <c r="AZ37" s="286">
        <f>[2]transptr!AZ$2</f>
        <v>-2.4604797363281251E-13</v>
      </c>
      <c r="BA37" s="308">
        <f>[2]transptr!BA$2</f>
        <v>-6.1511993408203112E-13</v>
      </c>
    </row>
    <row r="38" spans="1:53" x14ac:dyDescent="0.35">
      <c r="A38" s="282" t="str">
        <f>[2]transret!$A$1</f>
        <v>Returns from petrochemical industry</v>
      </c>
      <c r="B38" s="306" t="e">
        <f ca="1">HYPERLINK("#"&amp;CELL("address",[2]transret!$C$2),MID(CELL("filename",[2]transret!$C$2),FIND("]",CELL("filename",[2]transret!$C$2))+1,255))</f>
        <v>#N/A</v>
      </c>
      <c r="C38" s="286">
        <f>[2]transret!C$2</f>
        <v>3602.1767604728802</v>
      </c>
      <c r="D38" s="286">
        <f>[2]transret!D$2</f>
        <v>4069.3798700000011</v>
      </c>
      <c r="E38" s="286">
        <f>[2]transret!E$2</f>
        <v>3878.1040899999998</v>
      </c>
      <c r="F38" s="286">
        <f>[2]transret!F$2</f>
        <v>3276.2456500000026</v>
      </c>
      <c r="G38" s="286">
        <f>[2]transret!G$2</f>
        <v>3244.9886700000015</v>
      </c>
      <c r="H38" s="286">
        <f>[2]transret!H$2</f>
        <v>2953.8531082156851</v>
      </c>
      <c r="I38" s="286">
        <f>[2]transret!I$2</f>
        <v>2916.3211600000027</v>
      </c>
      <c r="J38" s="286">
        <f>[2]transret!J$2</f>
        <v>2448.234649999999</v>
      </c>
      <c r="K38" s="286">
        <f>[2]transret!K$2</f>
        <v>2350.0086099999999</v>
      </c>
      <c r="L38" s="286">
        <f>[2]transret!L$2</f>
        <v>2264.7801100000001</v>
      </c>
      <c r="M38" s="286">
        <f>[2]transret!M$2</f>
        <v>2116.5245905259935</v>
      </c>
      <c r="N38" s="286">
        <f>[2]transret!N$2</f>
        <v>2008.3046188150493</v>
      </c>
      <c r="O38" s="286">
        <f>[2]transret!O$2</f>
        <v>1897.2381342790038</v>
      </c>
      <c r="P38" s="286">
        <f>[2]transret!P$2</f>
        <v>1857.2097255532833</v>
      </c>
      <c r="Q38" s="286">
        <f>[2]transret!Q$2</f>
        <v>1566.2482162385797</v>
      </c>
      <c r="R38" s="286">
        <f>[2]transret!R$2</f>
        <v>1971.4774211205513</v>
      </c>
      <c r="S38" s="286">
        <f>[2]transret!S$2</f>
        <v>350.05324808004104</v>
      </c>
      <c r="T38" s="286">
        <f>[2]transret!T$2</f>
        <v>161.08591367351198</v>
      </c>
      <c r="U38" s="286">
        <f>[2]transret!U$2</f>
        <v>79.915994727787321</v>
      </c>
      <c r="V38" s="286">
        <f>[2]transret!V$2</f>
        <v>40.077066289607671</v>
      </c>
      <c r="W38" s="286">
        <f>[2]transret!W$2</f>
        <v>20.127774145233136</v>
      </c>
      <c r="X38" s="286">
        <f>[2]transret!X$2</f>
        <v>10.230726305157235</v>
      </c>
      <c r="Y38" s="286">
        <f>[2]transret!Y$2</f>
        <v>5.2256526764678171</v>
      </c>
      <c r="Z38" s="286">
        <f>[2]transret!Z$2</f>
        <v>2.6554148040721053</v>
      </c>
      <c r="AA38" s="286">
        <f>[2]transret!AA$2</f>
        <v>1.3382647554585188</v>
      </c>
      <c r="AB38" s="286">
        <f>[2]transret!AB$2</f>
        <v>0.67919886898602722</v>
      </c>
      <c r="AC38" s="286">
        <f>[2]transret!AC$2</f>
        <v>0.3435835712278989</v>
      </c>
      <c r="AD38" s="286">
        <f>[2]transret!AD$2</f>
        <v>0.17283872808916781</v>
      </c>
      <c r="AE38" s="286">
        <f>[2]transret!AE$2</f>
        <v>8.7093610102669458E-2</v>
      </c>
      <c r="AF38" s="286">
        <f>[2]transret!AF$2</f>
        <v>4.3455185287213795E-2</v>
      </c>
      <c r="AG38" s="286">
        <f>[2]transret!AG$2</f>
        <v>2.1589012381436821E-2</v>
      </c>
      <c r="AH38" s="286">
        <f>[2]transret!AH$2</f>
        <v>1.0817982656004426E-2</v>
      </c>
      <c r="AI38" s="286">
        <f>[2]transret!AI$2</f>
        <v>5.3893532920546525E-3</v>
      </c>
      <c r="AJ38" s="286">
        <f>[2]transret!AJ$2</f>
        <v>2.6992514139301772E-3</v>
      </c>
      <c r="AK38" s="286">
        <f>[2]transret!AK$2</f>
        <v>1.3543209321899411E-3</v>
      </c>
      <c r="AL38" s="286">
        <f>[2]transret!AL$2</f>
        <v>6.7664255140089985E-4</v>
      </c>
      <c r="AM38" s="286">
        <f>[2]transret!AM$2</f>
        <v>3.3897740795135495E-4</v>
      </c>
      <c r="AN38" s="286">
        <f>[2]transret!AN$2</f>
        <v>1.69490360155344E-4</v>
      </c>
      <c r="AO38" s="286">
        <f>[2]transret!AO$2</f>
        <v>8.4394553364992126E-5</v>
      </c>
      <c r="AP38" s="286">
        <f>[2]transret!AP$2</f>
        <v>4.2007666490793226E-5</v>
      </c>
      <c r="AQ38" s="286">
        <f>[2]transret!AQ$2</f>
        <v>2.0906109402894973E-5</v>
      </c>
      <c r="AR38" s="286">
        <f>[2]transret!AR$2</f>
        <v>1.0394265121221542E-5</v>
      </c>
      <c r="AS38" s="286">
        <f>[2]transret!AS$2</f>
        <v>5.2043117688894259E-6</v>
      </c>
      <c r="AT38" s="286">
        <f>[2]transret!AT$2</f>
        <v>2.5675464817285533E-6</v>
      </c>
      <c r="AU38" s="286">
        <f>[2]transret!AU$2</f>
        <v>1.2597183837890623E-6</v>
      </c>
      <c r="AV38" s="286">
        <f>[2]transret!AV$2</f>
        <v>6.3030137598514552E-7</v>
      </c>
      <c r="AW38" s="286">
        <f>[2]transret!AW$2</f>
        <v>3.1522099491953848E-7</v>
      </c>
      <c r="AX38" s="286">
        <f>[2]transret!AX$2</f>
        <v>1.5525947767496105E-7</v>
      </c>
      <c r="AY38" s="286">
        <f>[2]transret!AY$2</f>
        <v>7.7739032834768296E-8</v>
      </c>
      <c r="AZ38" s="286">
        <f>[2]transret!AZ$2</f>
        <v>3.8327174782752986E-8</v>
      </c>
      <c r="BA38" s="308">
        <f>[2]transret!BA$2</f>
        <v>1.861450698971748E-8</v>
      </c>
    </row>
    <row r="39" spans="1:53" x14ac:dyDescent="0.35">
      <c r="A39" s="280" t="str">
        <f>[2]CEN!$A$1</f>
        <v>Consumption in Energy sector</v>
      </c>
      <c r="B39" s="304" t="e">
        <f ca="1">HYPERLINK("#"&amp;CELL("address",[2]CEN!$C$2),MID(CELL("filename",[2]CEN!$C$2),FIND("]",CELL("filename",[2]CEN!$C$2))+1,255))</f>
        <v>#N/A</v>
      </c>
      <c r="C39" s="284">
        <f>[2]CEN!C$2</f>
        <v>86088.420753342754</v>
      </c>
      <c r="D39" s="284">
        <f>[2]CEN!D$2</f>
        <v>86386.603023527568</v>
      </c>
      <c r="E39" s="284">
        <f>[2]CEN!E$2</f>
        <v>87371.30000086865</v>
      </c>
      <c r="F39" s="284">
        <f>[2]CEN!F$2</f>
        <v>87565.600001148079</v>
      </c>
      <c r="G39" s="284">
        <f>[2]CEN!G$2</f>
        <v>89396.997160290775</v>
      </c>
      <c r="H39" s="284">
        <f>[2]CEN!H$2</f>
        <v>90969.762127779875</v>
      </c>
      <c r="I39" s="284">
        <f>[2]CEN!I$2</f>
        <v>90406.302909999999</v>
      </c>
      <c r="J39" s="284">
        <f>[2]CEN!J$2</f>
        <v>90601.497140000036</v>
      </c>
      <c r="K39" s="284">
        <f>[2]CEN!K$2</f>
        <v>90427.502740000011</v>
      </c>
      <c r="L39" s="284">
        <f>[2]CEN!L$2</f>
        <v>85790.197380000027</v>
      </c>
      <c r="M39" s="284">
        <f>[2]CEN!M$2</f>
        <v>87649.233772715728</v>
      </c>
      <c r="N39" s="284">
        <f>[2]CEN!N$2</f>
        <v>85779.30569956277</v>
      </c>
      <c r="O39" s="284">
        <f>[2]CEN!O$2</f>
        <v>83691.19661125452</v>
      </c>
      <c r="P39" s="284">
        <f>[2]CEN!P$2</f>
        <v>80124.749211808492</v>
      </c>
      <c r="Q39" s="284">
        <f>[2]CEN!Q$2</f>
        <v>78482.18209611153</v>
      </c>
      <c r="R39" s="284">
        <f>[2]CEN!R$2</f>
        <v>81145.481660313264</v>
      </c>
      <c r="S39" s="284">
        <f>[2]CEN!S$2</f>
        <v>78894.95204070273</v>
      </c>
      <c r="T39" s="284">
        <f>[2]CEN!T$2</f>
        <v>79478.678192801832</v>
      </c>
      <c r="U39" s="284">
        <f>[2]CEN!U$2</f>
        <v>79059.749471018207</v>
      </c>
      <c r="V39" s="284">
        <f>[2]CEN!V$2</f>
        <v>78595.81269011728</v>
      </c>
      <c r="W39" s="284">
        <f>[2]CEN!W$2</f>
        <v>77874.36126757873</v>
      </c>
      <c r="X39" s="284">
        <f>[2]CEN!X$2</f>
        <v>77392.870194115938</v>
      </c>
      <c r="Y39" s="284">
        <f>[2]CEN!Y$2</f>
        <v>76980.695429474828</v>
      </c>
      <c r="Z39" s="284">
        <f>[2]CEN!Z$2</f>
        <v>75744.391490649869</v>
      </c>
      <c r="AA39" s="284">
        <f>[2]CEN!AA$2</f>
        <v>74637.372542674304</v>
      </c>
      <c r="AB39" s="284">
        <f>[2]CEN!AB$2</f>
        <v>73847.497729057228</v>
      </c>
      <c r="AC39" s="284">
        <f>[2]CEN!AC$2</f>
        <v>73052.136341043297</v>
      </c>
      <c r="AD39" s="284">
        <f>[2]CEN!AD$2</f>
        <v>72079.692935173822</v>
      </c>
      <c r="AE39" s="284">
        <f>[2]CEN!AE$2</f>
        <v>71287.030957652954</v>
      </c>
      <c r="AF39" s="284">
        <f>[2]CEN!AF$2</f>
        <v>70581.008272631952</v>
      </c>
      <c r="AG39" s="284">
        <f>[2]CEN!AG$2</f>
        <v>69397.553121116507</v>
      </c>
      <c r="AH39" s="284">
        <f>[2]CEN!AH$2</f>
        <v>68607.75997046096</v>
      </c>
      <c r="AI39" s="284">
        <f>[2]CEN!AI$2</f>
        <v>67890.402687137423</v>
      </c>
      <c r="AJ39" s="284">
        <f>[2]CEN!AJ$2</f>
        <v>66962.84737530406</v>
      </c>
      <c r="AK39" s="284">
        <f>[2]CEN!AK$2</f>
        <v>66261.361036041009</v>
      </c>
      <c r="AL39" s="284">
        <f>[2]CEN!AL$2</f>
        <v>65303.47144865778</v>
      </c>
      <c r="AM39" s="284">
        <f>[2]CEN!AM$2</f>
        <v>64949.968576087747</v>
      </c>
      <c r="AN39" s="284">
        <f>[2]CEN!AN$2</f>
        <v>64425.477582016945</v>
      </c>
      <c r="AO39" s="284">
        <f>[2]CEN!AO$2</f>
        <v>63922.64633088954</v>
      </c>
      <c r="AP39" s="284">
        <f>[2]CEN!AP$2</f>
        <v>63641.57145867627</v>
      </c>
      <c r="AQ39" s="284">
        <f>[2]CEN!AQ$2</f>
        <v>63273.865994720611</v>
      </c>
      <c r="AR39" s="284">
        <f>[2]CEN!AR$2</f>
        <v>63189.531419091916</v>
      </c>
      <c r="AS39" s="284">
        <f>[2]CEN!AS$2</f>
        <v>63340.37557737279</v>
      </c>
      <c r="AT39" s="284">
        <f>[2]CEN!AT$2</f>
        <v>62947.374854062589</v>
      </c>
      <c r="AU39" s="284">
        <f>[2]CEN!AU$2</f>
        <v>62742.715442559216</v>
      </c>
      <c r="AV39" s="284">
        <f>[2]CEN!AV$2</f>
        <v>62985.754827285826</v>
      </c>
      <c r="AW39" s="284">
        <f>[2]CEN!AW$2</f>
        <v>62880.996264246562</v>
      </c>
      <c r="AX39" s="284">
        <f>[2]CEN!AX$2</f>
        <v>62559.792350882453</v>
      </c>
      <c r="AY39" s="284">
        <f>[2]CEN!AY$2</f>
        <v>62753.298188229026</v>
      </c>
      <c r="AZ39" s="284">
        <f>[2]CEN!AZ$2</f>
        <v>63143.926351793227</v>
      </c>
      <c r="BA39" s="305">
        <f>[2]CEN!BA$2</f>
        <v>63044.85250734703</v>
      </c>
    </row>
    <row r="40" spans="1:53" x14ac:dyDescent="0.35">
      <c r="A40" s="281" t="str">
        <f>[2]cenpdel!$A$1</f>
        <v>Own Use in Electricity, CHP and Heat plants</v>
      </c>
      <c r="B40" s="306" t="e">
        <f ca="1">HYPERLINK("#"&amp;CELL("address",[2]cenpdel!$C$2),MID(CELL("filename",[2]cenpdel!$C$2),FIND("]",CELL("filename",[2]cenpdel!$C$2))+1,255))</f>
        <v>#N/A</v>
      </c>
      <c r="C40" s="285">
        <f>[2]cenpdel!C$2</f>
        <v>13960.433087448491</v>
      </c>
      <c r="D40" s="285">
        <f>[2]cenpdel!D$2</f>
        <v>14121.824683527584</v>
      </c>
      <c r="E40" s="285">
        <f>[2]cenpdel!E$2</f>
        <v>14446.884600868652</v>
      </c>
      <c r="F40" s="285">
        <f>[2]cenpdel!F$2</f>
        <v>14694.55176114809</v>
      </c>
      <c r="G40" s="285">
        <f>[2]cenpdel!G$2</f>
        <v>14621.442970290771</v>
      </c>
      <c r="H40" s="285">
        <f>[2]cenpdel!H$2</f>
        <v>14827.481938131561</v>
      </c>
      <c r="I40" s="285">
        <f>[2]cenpdel!I$2</f>
        <v>15032.08418</v>
      </c>
      <c r="J40" s="285">
        <f>[2]cenpdel!J$2</f>
        <v>14973.220440000052</v>
      </c>
      <c r="K40" s="285">
        <f>[2]cenpdel!K$2</f>
        <v>14622.777280000004</v>
      </c>
      <c r="L40" s="285">
        <f>[2]cenpdel!L$2</f>
        <v>14260.19315000001</v>
      </c>
      <c r="M40" s="285">
        <f>[2]cenpdel!M$2</f>
        <v>14425.439300982278</v>
      </c>
      <c r="N40" s="285">
        <f>[2]cenpdel!N$2</f>
        <v>14498.34117198585</v>
      </c>
      <c r="O40" s="285">
        <f>[2]cenpdel!O$2</f>
        <v>14660.585200129102</v>
      </c>
      <c r="P40" s="285">
        <f>[2]cenpdel!P$2</f>
        <v>14116.284847478404</v>
      </c>
      <c r="Q40" s="285">
        <f>[2]cenpdel!Q$2</f>
        <v>13684.912301079088</v>
      </c>
      <c r="R40" s="285">
        <f>[2]cenpdel!R$2</f>
        <v>13925.172667668669</v>
      </c>
      <c r="S40" s="285">
        <f>[2]cenpdel!S$2</f>
        <v>10686.257162689304</v>
      </c>
      <c r="T40" s="285">
        <f>[2]cenpdel!T$2</f>
        <v>10512.900231146539</v>
      </c>
      <c r="U40" s="285">
        <f>[2]cenpdel!U$2</f>
        <v>10153.578881960309</v>
      </c>
      <c r="V40" s="285">
        <f>[2]cenpdel!V$2</f>
        <v>9819.674502948872</v>
      </c>
      <c r="W40" s="285">
        <f>[2]cenpdel!W$2</f>
        <v>9517.8654122422704</v>
      </c>
      <c r="X40" s="285">
        <f>[2]cenpdel!X$2</f>
        <v>9314.5251372032017</v>
      </c>
      <c r="Y40" s="285">
        <f>[2]cenpdel!Y$2</f>
        <v>9234.2875698484586</v>
      </c>
      <c r="Z40" s="285">
        <f>[2]cenpdel!Z$2</f>
        <v>8949.9626037067919</v>
      </c>
      <c r="AA40" s="285">
        <f>[2]cenpdel!AA$2</f>
        <v>8699.9108192269105</v>
      </c>
      <c r="AB40" s="285">
        <f>[2]cenpdel!AB$2</f>
        <v>8558.4735032855988</v>
      </c>
      <c r="AC40" s="285">
        <f>[2]cenpdel!AC$2</f>
        <v>8448.6301291164327</v>
      </c>
      <c r="AD40" s="285">
        <f>[2]cenpdel!AD$2</f>
        <v>8370.8477715307909</v>
      </c>
      <c r="AE40" s="285">
        <f>[2]cenpdel!AE$2</f>
        <v>8258.5738224169163</v>
      </c>
      <c r="AF40" s="285">
        <f>[2]cenpdel!AF$2</f>
        <v>8052.4675294173121</v>
      </c>
      <c r="AG40" s="285">
        <f>[2]cenpdel!AG$2</f>
        <v>7749.6593173263391</v>
      </c>
      <c r="AH40" s="285">
        <f>[2]cenpdel!AH$2</f>
        <v>7498.7775544318911</v>
      </c>
      <c r="AI40" s="285">
        <f>[2]cenpdel!AI$2</f>
        <v>7332.6422886621249</v>
      </c>
      <c r="AJ40" s="285">
        <f>[2]cenpdel!AJ$2</f>
        <v>7131.0849055510816</v>
      </c>
      <c r="AK40" s="285">
        <f>[2]cenpdel!AK$2</f>
        <v>6955.169305503804</v>
      </c>
      <c r="AL40" s="285">
        <f>[2]cenpdel!AL$2</f>
        <v>6658.0570955726444</v>
      </c>
      <c r="AM40" s="285">
        <f>[2]cenpdel!AM$2</f>
        <v>6516.1916597465533</v>
      </c>
      <c r="AN40" s="285">
        <f>[2]cenpdel!AN$2</f>
        <v>6353.1055373539257</v>
      </c>
      <c r="AO40" s="285">
        <f>[2]cenpdel!AO$2</f>
        <v>6202.5406390666749</v>
      </c>
      <c r="AP40" s="285">
        <f>[2]cenpdel!AP$2</f>
        <v>6265.4688011556509</v>
      </c>
      <c r="AQ40" s="285">
        <f>[2]cenpdel!AQ$2</f>
        <v>6255.1564447841765</v>
      </c>
      <c r="AR40" s="285">
        <f>[2]cenpdel!AR$2</f>
        <v>6407.7498150746369</v>
      </c>
      <c r="AS40" s="285">
        <f>[2]cenpdel!AS$2</f>
        <v>6773.6923864463251</v>
      </c>
      <c r="AT40" s="285">
        <f>[2]cenpdel!AT$2</f>
        <v>7157.3260639040127</v>
      </c>
      <c r="AU40" s="285">
        <f>[2]cenpdel!AU$2</f>
        <v>7467.9874030518695</v>
      </c>
      <c r="AV40" s="285">
        <f>[2]cenpdel!AV$2</f>
        <v>8023.9454631579456</v>
      </c>
      <c r="AW40" s="285">
        <f>[2]cenpdel!AW$2</f>
        <v>8416.4999302269498</v>
      </c>
      <c r="AX40" s="285">
        <f>[2]cenpdel!AX$2</f>
        <v>8733.4876019895964</v>
      </c>
      <c r="AY40" s="285">
        <f>[2]cenpdel!AY$2</f>
        <v>9418.2510449157198</v>
      </c>
      <c r="AZ40" s="285">
        <f>[2]cenpdel!AZ$2</f>
        <v>10105.408128720936</v>
      </c>
      <c r="BA40" s="307">
        <f>[2]cenpdel!BA$2</f>
        <v>10616.233308148538</v>
      </c>
    </row>
    <row r="41" spans="1:53" x14ac:dyDescent="0.35">
      <c r="A41" s="281" t="str">
        <f>[2]cenpuel!$A$1</f>
        <v>Pumped storage power stations balance</v>
      </c>
      <c r="B41" s="306" t="e">
        <f ca="1">HYPERLINK("#"&amp;CELL("address",[2]cenpuel!$C$2),MID(CELL("filename",[2]cenpuel!$C$2),FIND("]",CELL("filename",[2]cenpuel!$C$2))+1,255))</f>
        <v>#N/A</v>
      </c>
      <c r="C41" s="285">
        <f>[2]cenpuel!C$2</f>
        <v>970.74631470974111</v>
      </c>
      <c r="D41" s="285">
        <f>[2]cenpuel!D$2</f>
        <v>909.21287999999947</v>
      </c>
      <c r="E41" s="285">
        <f>[2]cenpuel!E$2</f>
        <v>1085.5141500000002</v>
      </c>
      <c r="F41" s="285">
        <f>[2]cenpuel!F$2</f>
        <v>1118.5938200000005</v>
      </c>
      <c r="G41" s="285">
        <f>[2]cenpuel!G$2</f>
        <v>1136.606950000001</v>
      </c>
      <c r="H41" s="285">
        <f>[2]cenpuel!H$2</f>
        <v>1130.5348288093194</v>
      </c>
      <c r="I41" s="285">
        <f>[2]cenpuel!I$2</f>
        <v>1089.6036099999994</v>
      </c>
      <c r="J41" s="285">
        <f>[2]cenpuel!J$2</f>
        <v>1041.0009499999999</v>
      </c>
      <c r="K41" s="285">
        <f>[2]cenpuel!K$2</f>
        <v>986.89723999999853</v>
      </c>
      <c r="L41" s="285">
        <f>[2]cenpuel!L$2</f>
        <v>961.56882999999937</v>
      </c>
      <c r="M41" s="285">
        <f>[2]cenpuel!M$2</f>
        <v>989.22736200330576</v>
      </c>
      <c r="N41" s="285">
        <f>[2]cenpuel!N$2</f>
        <v>882.77868336347626</v>
      </c>
      <c r="O41" s="285">
        <f>[2]cenpuel!O$2</f>
        <v>978.43423180701996</v>
      </c>
      <c r="P41" s="285">
        <f>[2]cenpuel!P$2</f>
        <v>1025.2171366974051</v>
      </c>
      <c r="Q41" s="285">
        <f>[2]cenpuel!Q$2</f>
        <v>1015.1078825316982</v>
      </c>
      <c r="R41" s="285">
        <f>[2]cenpuel!R$2</f>
        <v>980.96446234712812</v>
      </c>
      <c r="S41" s="285">
        <f>[2]cenpuel!S$2</f>
        <v>1138.6244373547804</v>
      </c>
      <c r="T41" s="285">
        <f>[2]cenpuel!T$2</f>
        <v>1160.5278350072037</v>
      </c>
      <c r="U41" s="285">
        <f>[2]cenpuel!U$2</f>
        <v>1206.9998278213668</v>
      </c>
      <c r="V41" s="285">
        <f>[2]cenpuel!V$2</f>
        <v>1216.5000521843169</v>
      </c>
      <c r="W41" s="285">
        <f>[2]cenpuel!W$2</f>
        <v>1236.4265561698485</v>
      </c>
      <c r="X41" s="285">
        <f>[2]cenpuel!X$2</f>
        <v>1239.6652667846683</v>
      </c>
      <c r="Y41" s="285">
        <f>[2]cenpuel!Y$2</f>
        <v>1246.2728201508003</v>
      </c>
      <c r="Z41" s="285">
        <f>[2]cenpuel!Z$2</f>
        <v>1247.7730677176207</v>
      </c>
      <c r="AA41" s="285">
        <f>[2]cenpuel!AA$2</f>
        <v>1248.9060539273366</v>
      </c>
      <c r="AB41" s="285">
        <f>[2]cenpuel!AB$2</f>
        <v>1258.6603185637996</v>
      </c>
      <c r="AC41" s="285">
        <f>[2]cenpuel!AC$2</f>
        <v>1263.2475107082869</v>
      </c>
      <c r="AD41" s="285">
        <f>[2]cenpuel!AD$2</f>
        <v>1259.4986521335143</v>
      </c>
      <c r="AE41" s="285">
        <f>[2]cenpuel!AE$2</f>
        <v>1262.4963186793757</v>
      </c>
      <c r="AF41" s="285">
        <f>[2]cenpuel!AF$2</f>
        <v>1265.2225607743342</v>
      </c>
      <c r="AG41" s="285">
        <f>[2]cenpuel!AG$2</f>
        <v>1268.7851149330472</v>
      </c>
      <c r="AH41" s="285">
        <f>[2]cenpuel!AH$2</f>
        <v>1275.9275625853359</v>
      </c>
      <c r="AI41" s="285">
        <f>[2]cenpuel!AI$2</f>
        <v>1276.9495956912669</v>
      </c>
      <c r="AJ41" s="285">
        <f>[2]cenpuel!AJ$2</f>
        <v>1274.4338528233807</v>
      </c>
      <c r="AK41" s="285">
        <f>[2]cenpuel!AK$2</f>
        <v>1275.773507135495</v>
      </c>
      <c r="AL41" s="285">
        <f>[2]cenpuel!AL$2</f>
        <v>1279.7113765061411</v>
      </c>
      <c r="AM41" s="285">
        <f>[2]cenpuel!AM$2</f>
        <v>1280.4642307362717</v>
      </c>
      <c r="AN41" s="285">
        <f>[2]cenpuel!AN$2</f>
        <v>1282.0253368181211</v>
      </c>
      <c r="AO41" s="285">
        <f>[2]cenpuel!AO$2</f>
        <v>1282.2470943595856</v>
      </c>
      <c r="AP41" s="285">
        <f>[2]cenpuel!AP$2</f>
        <v>1284.6661141363511</v>
      </c>
      <c r="AQ41" s="285">
        <f>[2]cenpuel!AQ$2</f>
        <v>1292.9364016215959</v>
      </c>
      <c r="AR41" s="285">
        <f>[2]cenpuel!AR$2</f>
        <v>1299.9217906833871</v>
      </c>
      <c r="AS41" s="285">
        <f>[2]cenpuel!AS$2</f>
        <v>1302.2477988012224</v>
      </c>
      <c r="AT41" s="285">
        <f>[2]cenpuel!AT$2</f>
        <v>1306.561029594367</v>
      </c>
      <c r="AU41" s="285">
        <f>[2]cenpuel!AU$2</f>
        <v>1308.9950424507751</v>
      </c>
      <c r="AV41" s="285">
        <f>[2]cenpuel!AV$2</f>
        <v>1307.439887016893</v>
      </c>
      <c r="AW41" s="285">
        <f>[2]cenpuel!AW$2</f>
        <v>1307.8576549342456</v>
      </c>
      <c r="AX41" s="285">
        <f>[2]cenpuel!AX$2</f>
        <v>1308.1507995047157</v>
      </c>
      <c r="AY41" s="285">
        <f>[2]cenpuel!AY$2</f>
        <v>1306.2929625717898</v>
      </c>
      <c r="AZ41" s="285">
        <f>[2]cenpuel!AZ$2</f>
        <v>1306.9394890993415</v>
      </c>
      <c r="BA41" s="307">
        <f>[2]cenpuel!BA$2</f>
        <v>1302.5930491481886</v>
      </c>
    </row>
    <row r="42" spans="1:53" x14ac:dyDescent="0.35">
      <c r="A42" s="282" t="str">
        <f>[2]tipuel!$A$1</f>
        <v>Transformation input - Pumped storage</v>
      </c>
      <c r="B42" s="306" t="e">
        <f ca="1">HYPERLINK("#"&amp;CELL("address",[2]tipuel!$C$2),MID(CELL("filename",[2]tipuel!$C$2),FIND("]",CELL("filename",[2]tipuel!$C$2))+1,255))</f>
        <v>#N/A</v>
      </c>
      <c r="C42" s="286">
        <f>[2]tipuel!C$2</f>
        <v>3548.3506885288084</v>
      </c>
      <c r="D42" s="286">
        <f>[2]tipuel!D$2</f>
        <v>3426.9474000899163</v>
      </c>
      <c r="E42" s="286">
        <f>[2]tipuel!E$2</f>
        <v>4020.5985891379128</v>
      </c>
      <c r="F42" s="286">
        <f>[2]tipuel!F$2</f>
        <v>3936.750808287673</v>
      </c>
      <c r="G42" s="286">
        <f>[2]tipuel!G$2</f>
        <v>4043.439914136964</v>
      </c>
      <c r="H42" s="286">
        <f>[2]tipuel!H$2</f>
        <v>4148.0033291365044</v>
      </c>
      <c r="I42" s="286">
        <f>[2]tipuel!I$2</f>
        <v>4106.7692249782403</v>
      </c>
      <c r="J42" s="286">
        <f>[2]tipuel!J$2</f>
        <v>3913.1108412818558</v>
      </c>
      <c r="K42" s="286">
        <f>[2]tipuel!K$2</f>
        <v>3725.0737270603063</v>
      </c>
      <c r="L42" s="286">
        <f>[2]tipuel!L$2</f>
        <v>3607.2592926272769</v>
      </c>
      <c r="M42" s="286">
        <f>[2]tipuel!M$2</f>
        <v>3646.848256348273</v>
      </c>
      <c r="N42" s="286">
        <f>[2]tipuel!N$2</f>
        <v>3307.9730093704388</v>
      </c>
      <c r="O42" s="286">
        <f>[2]tipuel!O$2</f>
        <v>3616.9724960479125</v>
      </c>
      <c r="P42" s="286">
        <f>[2]tipuel!P$2</f>
        <v>3733.4309847602026</v>
      </c>
      <c r="Q42" s="286">
        <f>[2]tipuel!Q$2</f>
        <v>3719.2141492700857</v>
      </c>
      <c r="R42" s="286">
        <f>[2]tipuel!R$2</f>
        <v>3567.4839016866963</v>
      </c>
      <c r="S42" s="286">
        <f>[2]tipuel!S$2</f>
        <v>3619.9093006167441</v>
      </c>
      <c r="T42" s="286">
        <f>[2]tipuel!T$2</f>
        <v>3705.0957871504065</v>
      </c>
      <c r="U42" s="286">
        <f>[2]tipuel!U$2</f>
        <v>3748.9624628896818</v>
      </c>
      <c r="V42" s="286">
        <f>[2]tipuel!V$2</f>
        <v>3769.0524085450834</v>
      </c>
      <c r="W42" s="286">
        <f>[2]tipuel!W$2</f>
        <v>3795.0402898619523</v>
      </c>
      <c r="X42" s="286">
        <f>[2]tipuel!X$2</f>
        <v>3789.4683381774089</v>
      </c>
      <c r="Y42" s="286">
        <f>[2]tipuel!Y$2</f>
        <v>3787.345660992376</v>
      </c>
      <c r="Z42" s="286">
        <f>[2]tipuel!Z$2</f>
        <v>3780.5157851298368</v>
      </c>
      <c r="AA42" s="286">
        <f>[2]tipuel!AA$2</f>
        <v>3784.5174030173216</v>
      </c>
      <c r="AB42" s="286">
        <f>[2]tipuel!AB$2</f>
        <v>3799.7998083501839</v>
      </c>
      <c r="AC42" s="286">
        <f>[2]tipuel!AC$2</f>
        <v>3803.6351803799612</v>
      </c>
      <c r="AD42" s="286">
        <f>[2]tipuel!AD$2</f>
        <v>3804.0115808131454</v>
      </c>
      <c r="AE42" s="286">
        <f>[2]tipuel!AE$2</f>
        <v>3816.3435550411123</v>
      </c>
      <c r="AF42" s="286">
        <f>[2]tipuel!AF$2</f>
        <v>3816.9249955620189</v>
      </c>
      <c r="AG42" s="286">
        <f>[2]tipuel!AG$2</f>
        <v>3821.8089770233782</v>
      </c>
      <c r="AH42" s="286">
        <f>[2]tipuel!AH$2</f>
        <v>3831.7339708383106</v>
      </c>
      <c r="AI42" s="286">
        <f>[2]tipuel!AI$2</f>
        <v>3819.8297088430331</v>
      </c>
      <c r="AJ42" s="286">
        <f>[2]tipuel!AJ$2</f>
        <v>3801.9293079711674</v>
      </c>
      <c r="AK42" s="286">
        <f>[2]tipuel!AK$2</f>
        <v>3814.6407346711208</v>
      </c>
      <c r="AL42" s="286">
        <f>[2]tipuel!AL$2</f>
        <v>3814.9889800801902</v>
      </c>
      <c r="AM42" s="286">
        <f>[2]tipuel!AM$2</f>
        <v>3823.6044004669916</v>
      </c>
      <c r="AN42" s="286">
        <f>[2]tipuel!AN$2</f>
        <v>3824.0965360859964</v>
      </c>
      <c r="AO42" s="286">
        <f>[2]tipuel!AO$2</f>
        <v>3824.4043013350984</v>
      </c>
      <c r="AP42" s="286">
        <f>[2]tipuel!AP$2</f>
        <v>3828.1096076191902</v>
      </c>
      <c r="AQ42" s="286">
        <f>[2]tipuel!AQ$2</f>
        <v>3841.6918012461165</v>
      </c>
      <c r="AR42" s="286">
        <f>[2]tipuel!AR$2</f>
        <v>3844.3859314658407</v>
      </c>
      <c r="AS42" s="286">
        <f>[2]tipuel!AS$2</f>
        <v>3843.2008006143033</v>
      </c>
      <c r="AT42" s="286">
        <f>[2]tipuel!AT$2</f>
        <v>3849.8492490359458</v>
      </c>
      <c r="AU42" s="286">
        <f>[2]tipuel!AU$2</f>
        <v>3853.0423232913117</v>
      </c>
      <c r="AV42" s="286">
        <f>[2]tipuel!AV$2</f>
        <v>3847.0974560716049</v>
      </c>
      <c r="AW42" s="286">
        <f>[2]tipuel!AW$2</f>
        <v>3846.3861608698553</v>
      </c>
      <c r="AX42" s="286">
        <f>[2]tipuel!AX$2</f>
        <v>3848.7654722302682</v>
      </c>
      <c r="AY42" s="286">
        <f>[2]tipuel!AY$2</f>
        <v>3832.1714351485871</v>
      </c>
      <c r="AZ42" s="286">
        <f>[2]tipuel!AZ$2</f>
        <v>3827.9676224364948</v>
      </c>
      <c r="BA42" s="308">
        <f>[2]tipuel!BA$2</f>
        <v>3821.7241813938294</v>
      </c>
    </row>
    <row r="43" spans="1:53" x14ac:dyDescent="0.35">
      <c r="A43" s="282" t="str">
        <f>[2]topuel!$A$1</f>
        <v>Transformation output - Pumped storage</v>
      </c>
      <c r="B43" s="306" t="e">
        <f ca="1">HYPERLINK("#"&amp;CELL("address",[2]topuel!$C$2),MID(CELL("filename",[2]topuel!$C$2),FIND("]",CELL("filename",[2]topuel!$C$2))+1,255))</f>
        <v>#N/A</v>
      </c>
      <c r="C43" s="286">
        <f>[2]topuel!C$2</f>
        <v>2577.604373819067</v>
      </c>
      <c r="D43" s="286">
        <f>[2]topuel!D$2</f>
        <v>2517.7345200899167</v>
      </c>
      <c r="E43" s="286">
        <f>[2]topuel!E$2</f>
        <v>2935.0844391379128</v>
      </c>
      <c r="F43" s="286">
        <f>[2]topuel!F$2</f>
        <v>2818.1569882876734</v>
      </c>
      <c r="G43" s="286">
        <f>[2]topuel!G$2</f>
        <v>2906.8329641369628</v>
      </c>
      <c r="H43" s="286">
        <f>[2]topuel!H$2</f>
        <v>3017.4685003271829</v>
      </c>
      <c r="I43" s="286">
        <f>[2]topuel!I$2</f>
        <v>3017.1656149782407</v>
      </c>
      <c r="J43" s="286">
        <f>[2]topuel!J$2</f>
        <v>2872.1098912818557</v>
      </c>
      <c r="K43" s="286">
        <f>[2]topuel!K$2</f>
        <v>2738.1764870603079</v>
      </c>
      <c r="L43" s="286">
        <f>[2]topuel!L$2</f>
        <v>2645.6904626272776</v>
      </c>
      <c r="M43" s="286">
        <f>[2]topuel!M$2</f>
        <v>2657.6208943449665</v>
      </c>
      <c r="N43" s="286">
        <f>[2]topuel!N$2</f>
        <v>2425.1943260069625</v>
      </c>
      <c r="O43" s="286">
        <f>[2]topuel!O$2</f>
        <v>2638.5382642408922</v>
      </c>
      <c r="P43" s="286">
        <f>[2]topuel!P$2</f>
        <v>2708.2138480627968</v>
      </c>
      <c r="Q43" s="286">
        <f>[2]topuel!Q$2</f>
        <v>2704.1062667383871</v>
      </c>
      <c r="R43" s="286">
        <f>[2]topuel!R$2</f>
        <v>2586.5194393395691</v>
      </c>
      <c r="S43" s="286">
        <f>[2]topuel!S$2</f>
        <v>2481.2848632619643</v>
      </c>
      <c r="T43" s="286">
        <f>[2]topuel!T$2</f>
        <v>2544.567952143203</v>
      </c>
      <c r="U43" s="286">
        <f>[2]topuel!U$2</f>
        <v>2541.9626350683143</v>
      </c>
      <c r="V43" s="286">
        <f>[2]topuel!V$2</f>
        <v>2552.552356360768</v>
      </c>
      <c r="W43" s="286">
        <f>[2]topuel!W$2</f>
        <v>2558.6137336921042</v>
      </c>
      <c r="X43" s="286">
        <f>[2]topuel!X$2</f>
        <v>2549.8030713927396</v>
      </c>
      <c r="Y43" s="286">
        <f>[2]topuel!Y$2</f>
        <v>2541.0728408415762</v>
      </c>
      <c r="Z43" s="286">
        <f>[2]topuel!Z$2</f>
        <v>2532.7427174122167</v>
      </c>
      <c r="AA43" s="286">
        <f>[2]topuel!AA$2</f>
        <v>2535.6113490899843</v>
      </c>
      <c r="AB43" s="286">
        <f>[2]topuel!AB$2</f>
        <v>2541.1394897863834</v>
      </c>
      <c r="AC43" s="286">
        <f>[2]topuel!AC$2</f>
        <v>2540.3876696716761</v>
      </c>
      <c r="AD43" s="286">
        <f>[2]topuel!AD$2</f>
        <v>2544.51292867963</v>
      </c>
      <c r="AE43" s="286">
        <f>[2]topuel!AE$2</f>
        <v>2553.847236361737</v>
      </c>
      <c r="AF43" s="286">
        <f>[2]topuel!AF$2</f>
        <v>2551.7024347876845</v>
      </c>
      <c r="AG43" s="286">
        <f>[2]topuel!AG$2</f>
        <v>2553.0238620903328</v>
      </c>
      <c r="AH43" s="286">
        <f>[2]topuel!AH$2</f>
        <v>2555.8064082529736</v>
      </c>
      <c r="AI43" s="286">
        <f>[2]topuel!AI$2</f>
        <v>2542.8801131517657</v>
      </c>
      <c r="AJ43" s="286">
        <f>[2]topuel!AJ$2</f>
        <v>2527.4954551477872</v>
      </c>
      <c r="AK43" s="286">
        <f>[2]topuel!AK$2</f>
        <v>2538.8672275356262</v>
      </c>
      <c r="AL43" s="286">
        <f>[2]topuel!AL$2</f>
        <v>2535.277603574048</v>
      </c>
      <c r="AM43" s="286">
        <f>[2]topuel!AM$2</f>
        <v>2543.1401697307201</v>
      </c>
      <c r="AN43" s="286">
        <f>[2]topuel!AN$2</f>
        <v>2542.0711992678762</v>
      </c>
      <c r="AO43" s="286">
        <f>[2]topuel!AO$2</f>
        <v>2542.157206975513</v>
      </c>
      <c r="AP43" s="286">
        <f>[2]topuel!AP$2</f>
        <v>2543.4434934828391</v>
      </c>
      <c r="AQ43" s="286">
        <f>[2]topuel!AQ$2</f>
        <v>2548.7553996245197</v>
      </c>
      <c r="AR43" s="286">
        <f>[2]topuel!AR$2</f>
        <v>2544.464140782452</v>
      </c>
      <c r="AS43" s="286">
        <f>[2]topuel!AS$2</f>
        <v>2540.9530018130799</v>
      </c>
      <c r="AT43" s="286">
        <f>[2]topuel!AT$2</f>
        <v>2543.2882194415788</v>
      </c>
      <c r="AU43" s="286">
        <f>[2]topuel!AU$2</f>
        <v>2544.0472808405361</v>
      </c>
      <c r="AV43" s="286">
        <f>[2]topuel!AV$2</f>
        <v>2539.6575690547115</v>
      </c>
      <c r="AW43" s="286">
        <f>[2]topuel!AW$2</f>
        <v>2538.5285059356097</v>
      </c>
      <c r="AX43" s="286">
        <f>[2]topuel!AX$2</f>
        <v>2540.6146727255518</v>
      </c>
      <c r="AY43" s="286">
        <f>[2]topuel!AY$2</f>
        <v>2525.8784725767978</v>
      </c>
      <c r="AZ43" s="286">
        <f>[2]topuel!AZ$2</f>
        <v>2521.0281333371531</v>
      </c>
      <c r="BA43" s="308">
        <f>[2]topuel!BA$2</f>
        <v>2519.1311322456413</v>
      </c>
    </row>
    <row r="44" spans="1:53" x14ac:dyDescent="0.35">
      <c r="A44" s="281" t="str">
        <f>[2]cenos!$A$1</f>
        <v>Consumption in Energy sectors except power generation</v>
      </c>
      <c r="B44" s="306" t="e">
        <f ca="1">HYPERLINK("#"&amp;CELL("address",[2]cenos!$C$2),MID(CELL("filename",[2]cenos!$C$2),FIND("]",CELL("filename",[2]cenos!$C$2))+1,255))</f>
        <v>#N/A</v>
      </c>
      <c r="C44" s="285">
        <f>[2]cenos!C$2</f>
        <v>71157.241351184523</v>
      </c>
      <c r="D44" s="285">
        <f>[2]cenos!D$2</f>
        <v>71355.565459999983</v>
      </c>
      <c r="E44" s="285">
        <f>[2]cenos!E$2</f>
        <v>71838.901249999995</v>
      </c>
      <c r="F44" s="285">
        <f>[2]cenos!F$2</f>
        <v>71752.454419999995</v>
      </c>
      <c r="G44" s="285">
        <f>[2]cenos!G$2</f>
        <v>73638.947240000009</v>
      </c>
      <c r="H44" s="285">
        <f>[2]cenos!H$2</f>
        <v>75011.745360838991</v>
      </c>
      <c r="I44" s="285">
        <f>[2]cenos!I$2</f>
        <v>74284.615120000002</v>
      </c>
      <c r="J44" s="285">
        <f>[2]cenos!J$2</f>
        <v>74587.275749999986</v>
      </c>
      <c r="K44" s="285">
        <f>[2]cenos!K$2</f>
        <v>74817.82822000001</v>
      </c>
      <c r="L44" s="285">
        <f>[2]cenos!L$2</f>
        <v>70568.435400000017</v>
      </c>
      <c r="M44" s="285">
        <f>[2]cenos!M$2</f>
        <v>72234.567109730138</v>
      </c>
      <c r="N44" s="285">
        <f>[2]cenos!N$2</f>
        <v>70398.18584421344</v>
      </c>
      <c r="O44" s="285">
        <f>[2]cenos!O$2</f>
        <v>68052.177179318402</v>
      </c>
      <c r="P44" s="285">
        <f>[2]cenos!P$2</f>
        <v>64983.247227632688</v>
      </c>
      <c r="Q44" s="285">
        <f>[2]cenos!Q$2</f>
        <v>63782.161912500742</v>
      </c>
      <c r="R44" s="285">
        <f>[2]cenos!R$2</f>
        <v>66239.344530297472</v>
      </c>
      <c r="S44" s="285">
        <f>[2]cenos!S$2</f>
        <v>67070.070440658645</v>
      </c>
      <c r="T44" s="285">
        <f>[2]cenos!T$2</f>
        <v>67805.250126648083</v>
      </c>
      <c r="U44" s="285">
        <f>[2]cenos!U$2</f>
        <v>67699.170761236528</v>
      </c>
      <c r="V44" s="285">
        <f>[2]cenos!V$2</f>
        <v>67559.638134984096</v>
      </c>
      <c r="W44" s="285">
        <f>[2]cenos!W$2</f>
        <v>67120.069299166615</v>
      </c>
      <c r="X44" s="285">
        <f>[2]cenos!X$2</f>
        <v>66838.679790128066</v>
      </c>
      <c r="Y44" s="285">
        <f>[2]cenos!Y$2</f>
        <v>66500.135039475572</v>
      </c>
      <c r="Z44" s="285">
        <f>[2]cenos!Z$2</f>
        <v>65546.65581922546</v>
      </c>
      <c r="AA44" s="285">
        <f>[2]cenos!AA$2</f>
        <v>64688.55566952005</v>
      </c>
      <c r="AB44" s="285">
        <f>[2]cenos!AB$2</f>
        <v>64030.363907207829</v>
      </c>
      <c r="AC44" s="285">
        <f>[2]cenos!AC$2</f>
        <v>63340.258701218583</v>
      </c>
      <c r="AD44" s="285">
        <f>[2]cenos!AD$2</f>
        <v>62449.346511509517</v>
      </c>
      <c r="AE44" s="285">
        <f>[2]cenos!AE$2</f>
        <v>61765.960816556668</v>
      </c>
      <c r="AF44" s="285">
        <f>[2]cenos!AF$2</f>
        <v>61263.3181824403</v>
      </c>
      <c r="AG44" s="285">
        <f>[2]cenos!AG$2</f>
        <v>60379.108688857123</v>
      </c>
      <c r="AH44" s="285">
        <f>[2]cenos!AH$2</f>
        <v>59833.054853443733</v>
      </c>
      <c r="AI44" s="285">
        <f>[2]cenos!AI$2</f>
        <v>59280.810802784035</v>
      </c>
      <c r="AJ44" s="285">
        <f>[2]cenos!AJ$2</f>
        <v>58557.32861692959</v>
      </c>
      <c r="AK44" s="285">
        <f>[2]cenos!AK$2</f>
        <v>58030.418223401706</v>
      </c>
      <c r="AL44" s="285">
        <f>[2]cenos!AL$2</f>
        <v>57365.702976578992</v>
      </c>
      <c r="AM44" s="285">
        <f>[2]cenos!AM$2</f>
        <v>57153.31268560492</v>
      </c>
      <c r="AN44" s="285">
        <f>[2]cenos!AN$2</f>
        <v>56790.346707844896</v>
      </c>
      <c r="AO44" s="285">
        <f>[2]cenos!AO$2</f>
        <v>56437.858597463281</v>
      </c>
      <c r="AP44" s="285">
        <f>[2]cenos!AP$2</f>
        <v>56091.436543384269</v>
      </c>
      <c r="AQ44" s="285">
        <f>[2]cenos!AQ$2</f>
        <v>55725.773148314838</v>
      </c>
      <c r="AR44" s="285">
        <f>[2]cenos!AR$2</f>
        <v>55481.859813333889</v>
      </c>
      <c r="AS44" s="285">
        <f>[2]cenos!AS$2</f>
        <v>55264.43539212524</v>
      </c>
      <c r="AT44" s="285">
        <f>[2]cenos!AT$2</f>
        <v>54483.48776056421</v>
      </c>
      <c r="AU44" s="285">
        <f>[2]cenos!AU$2</f>
        <v>53965.73299705657</v>
      </c>
      <c r="AV44" s="285">
        <f>[2]cenos!AV$2</f>
        <v>53654.369477110988</v>
      </c>
      <c r="AW44" s="285">
        <f>[2]cenos!AW$2</f>
        <v>53156.638679085365</v>
      </c>
      <c r="AX44" s="285">
        <f>[2]cenos!AX$2</f>
        <v>52518.153949388143</v>
      </c>
      <c r="AY44" s="285">
        <f>[2]cenos!AY$2</f>
        <v>52028.754180741518</v>
      </c>
      <c r="AZ44" s="285">
        <f>[2]cenos!AZ$2</f>
        <v>51731.57873397295</v>
      </c>
      <c r="BA44" s="307">
        <f>[2]cenos!BA$2</f>
        <v>51126.026150050304</v>
      </c>
    </row>
    <row r="45" spans="1:53" x14ac:dyDescent="0.35">
      <c r="A45" s="282" t="str">
        <f>[2]cenrf!$A$1</f>
        <v>Consumption in Petroleum refineries</v>
      </c>
      <c r="B45" s="306" t="e">
        <f ca="1">HYPERLINK("#"&amp;CELL("address",[2]cenrf!$C$2),MID(CELL("filename",[2]cenrf!$C$2),FIND("]",CELL("filename",[2]cenrf!$C$2))+1,255))</f>
        <v>#N/A</v>
      </c>
      <c r="C45" s="286">
        <f>[2]cenrf!C$2</f>
        <v>45834.918637856841</v>
      </c>
      <c r="D45" s="286">
        <f>[2]cenrf!D$2</f>
        <v>46313.046959999992</v>
      </c>
      <c r="E45" s="286">
        <f>[2]cenrf!E$2</f>
        <v>46835.841770000006</v>
      </c>
      <c r="F45" s="286">
        <f>[2]cenrf!F$2</f>
        <v>46952.50275</v>
      </c>
      <c r="G45" s="286">
        <f>[2]cenrf!G$2</f>
        <v>48475.440850000006</v>
      </c>
      <c r="H45" s="286">
        <f>[2]cenrf!H$2</f>
        <v>49564.921825796329</v>
      </c>
      <c r="I45" s="286">
        <f>[2]cenrf!I$2</f>
        <v>48995.173329999998</v>
      </c>
      <c r="J45" s="286">
        <f>[2]cenrf!J$2</f>
        <v>49417.528309999994</v>
      </c>
      <c r="K45" s="286">
        <f>[2]cenrf!K$2</f>
        <v>49926.475230000004</v>
      </c>
      <c r="L45" s="286">
        <f>[2]cenrf!L$2</f>
        <v>47576.066180000009</v>
      </c>
      <c r="M45" s="286">
        <f>[2]cenrf!M$2</f>
        <v>47173.217675037034</v>
      </c>
      <c r="N45" s="286">
        <f>[2]cenrf!N$2</f>
        <v>46283.235847511649</v>
      </c>
      <c r="O45" s="286">
        <f>[2]cenrf!O$2</f>
        <v>45503.755147661766</v>
      </c>
      <c r="P45" s="286">
        <f>[2]cenrf!P$2</f>
        <v>43629.131523543816</v>
      </c>
      <c r="Q45" s="286">
        <f>[2]cenrf!Q$2</f>
        <v>42584.163646242225</v>
      </c>
      <c r="R45" s="286">
        <f>[2]cenrf!R$2</f>
        <v>45352.126926640864</v>
      </c>
      <c r="S45" s="286">
        <f>[2]cenrf!S$2</f>
        <v>46264.05606028175</v>
      </c>
      <c r="T45" s="286">
        <f>[2]cenrf!T$2</f>
        <v>46765.96448257241</v>
      </c>
      <c r="U45" s="286">
        <f>[2]cenrf!U$2</f>
        <v>46926.67902809057</v>
      </c>
      <c r="V45" s="286">
        <f>[2]cenrf!V$2</f>
        <v>46885.488254174954</v>
      </c>
      <c r="W45" s="286">
        <f>[2]cenrf!W$2</f>
        <v>46582.513860992738</v>
      </c>
      <c r="X45" s="286">
        <f>[2]cenrf!X$2</f>
        <v>46325.081822492633</v>
      </c>
      <c r="Y45" s="286">
        <f>[2]cenrf!Y$2</f>
        <v>46045.141378006803</v>
      </c>
      <c r="Z45" s="286">
        <f>[2]cenrf!Z$2</f>
        <v>45347.018318967763</v>
      </c>
      <c r="AA45" s="286">
        <f>[2]cenrf!AA$2</f>
        <v>44666.887441297331</v>
      </c>
      <c r="AB45" s="286">
        <f>[2]cenrf!AB$2</f>
        <v>44110.044415673809</v>
      </c>
      <c r="AC45" s="286">
        <f>[2]cenrf!AC$2</f>
        <v>43559.115336881565</v>
      </c>
      <c r="AD45" s="286">
        <f>[2]cenrf!AD$2</f>
        <v>42780.649180507142</v>
      </c>
      <c r="AE45" s="286">
        <f>[2]cenrf!AE$2</f>
        <v>42272.374764020002</v>
      </c>
      <c r="AF45" s="286">
        <f>[2]cenrf!AF$2</f>
        <v>41860.183787261754</v>
      </c>
      <c r="AG45" s="286">
        <f>[2]cenrf!AG$2</f>
        <v>41112.899344539022</v>
      </c>
      <c r="AH45" s="286">
        <f>[2]cenrf!AH$2</f>
        <v>40660.823305536716</v>
      </c>
      <c r="AI45" s="286">
        <f>[2]cenrf!AI$2</f>
        <v>40222.303744187302</v>
      </c>
      <c r="AJ45" s="286">
        <f>[2]cenrf!AJ$2</f>
        <v>39681.911662373379</v>
      </c>
      <c r="AK45" s="286">
        <f>[2]cenrf!AK$2</f>
        <v>39229.216409880806</v>
      </c>
      <c r="AL45" s="286">
        <f>[2]cenrf!AL$2</f>
        <v>38667.855794961171</v>
      </c>
      <c r="AM45" s="286">
        <f>[2]cenrf!AM$2</f>
        <v>38400.823455988553</v>
      </c>
      <c r="AN45" s="286">
        <f>[2]cenrf!AN$2</f>
        <v>37993.413210159422</v>
      </c>
      <c r="AO45" s="286">
        <f>[2]cenrf!AO$2</f>
        <v>37593.254672031791</v>
      </c>
      <c r="AP45" s="286">
        <f>[2]cenrf!AP$2</f>
        <v>37168.656189367488</v>
      </c>
      <c r="AQ45" s="286">
        <f>[2]cenrf!AQ$2</f>
        <v>36702.359078480637</v>
      </c>
      <c r="AR45" s="286">
        <f>[2]cenrf!AR$2</f>
        <v>36290.140126572922</v>
      </c>
      <c r="AS45" s="286">
        <f>[2]cenrf!AS$2</f>
        <v>35884.520934280357</v>
      </c>
      <c r="AT45" s="286">
        <f>[2]cenrf!AT$2</f>
        <v>35133.167265537712</v>
      </c>
      <c r="AU45" s="286">
        <f>[2]cenrf!AU$2</f>
        <v>34564.812168319557</v>
      </c>
      <c r="AV45" s="286">
        <f>[2]cenrf!AV$2</f>
        <v>34077.433134328159</v>
      </c>
      <c r="AW45" s="286">
        <f>[2]cenrf!AW$2</f>
        <v>33479.426802381793</v>
      </c>
      <c r="AX45" s="286">
        <f>[2]cenrf!AX$2</f>
        <v>32741.700761354216</v>
      </c>
      <c r="AY45" s="286">
        <f>[2]cenrf!AY$2</f>
        <v>32176.429138866977</v>
      </c>
      <c r="AZ45" s="286">
        <f>[2]cenrf!AZ$2</f>
        <v>31682.311913217502</v>
      </c>
      <c r="BA45" s="308">
        <f>[2]cenrf!BA$2</f>
        <v>30949.552370227902</v>
      </c>
    </row>
    <row r="46" spans="1:53" x14ac:dyDescent="0.35">
      <c r="A46" s="282" t="str">
        <f>[2]cenpren!$A$1</f>
        <v>Consumption in Primary energy production sectors</v>
      </c>
      <c r="B46" s="306" t="e">
        <f ca="1">HYPERLINK("#"&amp;CELL("address",[2]cenpren!$C$2),MID(CELL("filename",[2]cenpren!$C$2),FIND("]",CELL("filename",[2]cenpren!$C$2))+1,255))</f>
        <v>#N/A</v>
      </c>
      <c r="C46" s="286">
        <f>[2]cenpren!C$2</f>
        <v>14582.566372789008</v>
      </c>
      <c r="D46" s="286">
        <f>[2]cenpren!D$2</f>
        <v>14639.151039999997</v>
      </c>
      <c r="E46" s="286">
        <f>[2]cenpren!E$2</f>
        <v>14565.072649999998</v>
      </c>
      <c r="F46" s="286">
        <f>[2]cenpren!F$2</f>
        <v>12259.737750000002</v>
      </c>
      <c r="G46" s="286">
        <f>[2]cenpren!G$2</f>
        <v>12482.858909999997</v>
      </c>
      <c r="H46" s="286">
        <f>[2]cenpren!H$2</f>
        <v>12497.992406194588</v>
      </c>
      <c r="I46" s="286">
        <f>[2]cenpren!I$2</f>
        <v>11508.356710000002</v>
      </c>
      <c r="J46" s="286">
        <f>[2]cenpren!J$2</f>
        <v>10682.933210000001</v>
      </c>
      <c r="K46" s="286">
        <f>[2]cenpren!K$2</f>
        <v>10368.666130000001</v>
      </c>
      <c r="L46" s="286">
        <f>[2]cenpren!L$2</f>
        <v>10027.703270000002</v>
      </c>
      <c r="M46" s="286">
        <f>[2]cenpren!M$2</f>
        <v>10383.295080400079</v>
      </c>
      <c r="N46" s="286">
        <f>[2]cenpren!N$2</f>
        <v>10228.237274726765</v>
      </c>
      <c r="O46" s="286">
        <f>[2]cenpren!O$2</f>
        <v>9819.9048219322613</v>
      </c>
      <c r="P46" s="286">
        <f>[2]cenpren!P$2</f>
        <v>9728.6508894560375</v>
      </c>
      <c r="Q46" s="286">
        <f>[2]cenpren!Q$2</f>
        <v>9693.665949195467</v>
      </c>
      <c r="R46" s="286">
        <f>[2]cenpren!R$2</f>
        <v>10191.99588249808</v>
      </c>
      <c r="S46" s="286">
        <f>[2]cenpren!S$2</f>
        <v>10241.428571889528</v>
      </c>
      <c r="T46" s="286">
        <f>[2]cenpren!T$2</f>
        <v>10268.414983032853</v>
      </c>
      <c r="U46" s="286">
        <f>[2]cenpren!U$2</f>
        <v>10248.657658848882</v>
      </c>
      <c r="V46" s="286">
        <f>[2]cenpren!V$2</f>
        <v>10219.281688997495</v>
      </c>
      <c r="W46" s="286">
        <f>[2]cenpren!W$2</f>
        <v>10185.360137879292</v>
      </c>
      <c r="X46" s="286">
        <f>[2]cenpren!X$2</f>
        <v>10176.989959372955</v>
      </c>
      <c r="Y46" s="286">
        <f>[2]cenpren!Y$2</f>
        <v>10163.116166344331</v>
      </c>
      <c r="Z46" s="286">
        <f>[2]cenpren!Z$2</f>
        <v>10059.75952209915</v>
      </c>
      <c r="AA46" s="286">
        <f>[2]cenpren!AA$2</f>
        <v>9952.8511157609555</v>
      </c>
      <c r="AB46" s="286">
        <f>[2]cenpren!AB$2</f>
        <v>9906.0323701623656</v>
      </c>
      <c r="AC46" s="286">
        <f>[2]cenpren!AC$2</f>
        <v>9838.5127478657196</v>
      </c>
      <c r="AD46" s="286">
        <f>[2]cenpren!AD$2</f>
        <v>9788.6263661064422</v>
      </c>
      <c r="AE46" s="286">
        <f>[2]cenpren!AE$2</f>
        <v>9676.0052356921151</v>
      </c>
      <c r="AF46" s="286">
        <f>[2]cenpren!AF$2</f>
        <v>9628.2122811350382</v>
      </c>
      <c r="AG46" s="286">
        <f>[2]cenpren!AG$2</f>
        <v>9591.6239019724926</v>
      </c>
      <c r="AH46" s="286">
        <f>[2]cenpren!AH$2</f>
        <v>9552.1430383410352</v>
      </c>
      <c r="AI46" s="286">
        <f>[2]cenpren!AI$2</f>
        <v>9481.9234653010171</v>
      </c>
      <c r="AJ46" s="286">
        <f>[2]cenpren!AJ$2</f>
        <v>9383.2906228855918</v>
      </c>
      <c r="AK46" s="286">
        <f>[2]cenpren!AK$2</f>
        <v>9331.7097947773673</v>
      </c>
      <c r="AL46" s="286">
        <f>[2]cenpren!AL$2</f>
        <v>9241.2031869407765</v>
      </c>
      <c r="AM46" s="286">
        <f>[2]cenpren!AM$2</f>
        <v>9215.5665856947144</v>
      </c>
      <c r="AN46" s="286">
        <f>[2]cenpren!AN$2</f>
        <v>9174.2333429091796</v>
      </c>
      <c r="AO46" s="286">
        <f>[2]cenpren!AO$2</f>
        <v>9129.8014894887565</v>
      </c>
      <c r="AP46" s="286">
        <f>[2]cenpren!AP$2</f>
        <v>9086.4278305424814</v>
      </c>
      <c r="AQ46" s="286">
        <f>[2]cenpren!AQ$2</f>
        <v>9042.3438216152681</v>
      </c>
      <c r="AR46" s="286">
        <f>[2]cenpren!AR$2</f>
        <v>9009.4897659934741</v>
      </c>
      <c r="AS46" s="286">
        <f>[2]cenpren!AS$2</f>
        <v>8978.3982143862886</v>
      </c>
      <c r="AT46" s="286">
        <f>[2]cenpren!AT$2</f>
        <v>8814.5887933394733</v>
      </c>
      <c r="AU46" s="286">
        <f>[2]cenpren!AU$2</f>
        <v>8663.6166219147672</v>
      </c>
      <c r="AV46" s="286">
        <f>[2]cenpren!AV$2</f>
        <v>8599.696251904481</v>
      </c>
      <c r="AW46" s="286">
        <f>[2]cenpren!AW$2</f>
        <v>8500.7776108721573</v>
      </c>
      <c r="AX46" s="286">
        <f>[2]cenpren!AX$2</f>
        <v>8415.5868151576196</v>
      </c>
      <c r="AY46" s="286">
        <f>[2]cenpren!AY$2</f>
        <v>8259.7634063468395</v>
      </c>
      <c r="AZ46" s="286">
        <f>[2]cenpren!AZ$2</f>
        <v>8176.4133498846086</v>
      </c>
      <c r="BA46" s="308">
        <f>[2]cenpren!BA$2</f>
        <v>8103.1594183314373</v>
      </c>
    </row>
    <row r="47" spans="1:53" x14ac:dyDescent="0.35">
      <c r="A47" s="282" t="str">
        <f>[2]cenisb!$A$1</f>
        <v>Consumption in Coke ovens and Blast Furnace</v>
      </c>
      <c r="B47" s="306" t="e">
        <f ca="1">HYPERLINK("#"&amp;CELL("address",[2]cenisb!$C$2),MID(CELL("filename",[2]cenisb!$C$2),FIND("]",CELL("filename",[2]cenisb!$C$2))+1,255))</f>
        <v>#N/A</v>
      </c>
      <c r="C47" s="286">
        <f>[2]cenisb!C$2</f>
        <v>5507.164271173966</v>
      </c>
      <c r="D47" s="286">
        <f>[2]cenisb!D$2</f>
        <v>5207.5027100000007</v>
      </c>
      <c r="E47" s="286">
        <f>[2]cenisb!E$2</f>
        <v>5159.3846699999995</v>
      </c>
      <c r="F47" s="286">
        <f>[2]cenisb!F$2</f>
        <v>4871.10412</v>
      </c>
      <c r="G47" s="286">
        <f>[2]cenisb!G$2</f>
        <v>4707.3154400000021</v>
      </c>
      <c r="H47" s="286">
        <f>[2]cenisb!H$2</f>
        <v>4936.520467106594</v>
      </c>
      <c r="I47" s="286">
        <f>[2]cenisb!I$2</f>
        <v>4755.7876199999992</v>
      </c>
      <c r="J47" s="286">
        <f>[2]cenisb!J$2</f>
        <v>4897.8681899999965</v>
      </c>
      <c r="K47" s="286">
        <f>[2]cenisb!K$2</f>
        <v>4818.763670000003</v>
      </c>
      <c r="L47" s="286">
        <f>[2]cenisb!L$2</f>
        <v>3792.0346300000024</v>
      </c>
      <c r="M47" s="286">
        <f>[2]cenisb!M$2</f>
        <v>4320.3665889914155</v>
      </c>
      <c r="N47" s="286">
        <f>[2]cenisb!N$2</f>
        <v>4080.6145037874862</v>
      </c>
      <c r="O47" s="286">
        <f>[2]cenisb!O$2</f>
        <v>4161.4035913550697</v>
      </c>
      <c r="P47" s="286">
        <f>[2]cenisb!P$2</f>
        <v>3854.8895514707906</v>
      </c>
      <c r="Q47" s="286">
        <f>[2]cenisb!Q$2</f>
        <v>4608.8603526355691</v>
      </c>
      <c r="R47" s="286">
        <f>[2]cenisb!R$2</f>
        <v>4455.5320147315624</v>
      </c>
      <c r="S47" s="286">
        <f>[2]cenisb!S$2</f>
        <v>4266.8330795865249</v>
      </c>
      <c r="T47" s="286">
        <f>[2]cenisb!T$2</f>
        <v>4421.7164172706844</v>
      </c>
      <c r="U47" s="286">
        <f>[2]cenisb!U$2</f>
        <v>4179.5831049320241</v>
      </c>
      <c r="V47" s="286">
        <f>[2]cenisb!V$2</f>
        <v>4125.137459823638</v>
      </c>
      <c r="W47" s="286">
        <f>[2]cenisb!W$2</f>
        <v>4041.2712822801486</v>
      </c>
      <c r="X47" s="286">
        <f>[2]cenisb!X$2</f>
        <v>4024.9729445481098</v>
      </c>
      <c r="Y47" s="286">
        <f>[2]cenisb!Y$2</f>
        <v>3983.1962000624808</v>
      </c>
      <c r="Z47" s="286">
        <f>[2]cenisb!Z$2</f>
        <v>3896.0036657811515</v>
      </c>
      <c r="AA47" s="286">
        <f>[2]cenisb!AA$2</f>
        <v>3856.4977319415702</v>
      </c>
      <c r="AB47" s="286">
        <f>[2]cenisb!AB$2</f>
        <v>3831.108332649062</v>
      </c>
      <c r="AC47" s="286">
        <f>[2]cenisb!AC$2</f>
        <v>3815.8676412668856</v>
      </c>
      <c r="AD47" s="286">
        <f>[2]cenisb!AD$2</f>
        <v>3800.6569704643512</v>
      </c>
      <c r="AE47" s="286">
        <f>[2]cenisb!AE$2</f>
        <v>3790.2270522028002</v>
      </c>
      <c r="AF47" s="286">
        <f>[2]cenisb!AF$2</f>
        <v>3766.5608205300787</v>
      </c>
      <c r="AG47" s="286">
        <f>[2]cenisb!AG$2</f>
        <v>3700.2218030280096</v>
      </c>
      <c r="AH47" s="286">
        <f>[2]cenisb!AH$2</f>
        <v>3663.5557922220487</v>
      </c>
      <c r="AI47" s="286">
        <f>[2]cenisb!AI$2</f>
        <v>3610.6092965799012</v>
      </c>
      <c r="AJ47" s="286">
        <f>[2]cenisb!AJ$2</f>
        <v>3519.9795828085271</v>
      </c>
      <c r="AK47" s="286">
        <f>[2]cenisb!AK$2</f>
        <v>3441.0875189330623</v>
      </c>
      <c r="AL47" s="286">
        <f>[2]cenisb!AL$2</f>
        <v>3367.066743387144</v>
      </c>
      <c r="AM47" s="286">
        <f>[2]cenisb!AM$2</f>
        <v>3335.676081007809</v>
      </c>
      <c r="AN47" s="286">
        <f>[2]cenisb!AN$2</f>
        <v>3286.1942320829962</v>
      </c>
      <c r="AO47" s="286">
        <f>[2]cenisb!AO$2</f>
        <v>3222.6474093109819</v>
      </c>
      <c r="AP47" s="286">
        <f>[2]cenisb!AP$2</f>
        <v>3163.8874737172919</v>
      </c>
      <c r="AQ47" s="286">
        <f>[2]cenisb!AQ$2</f>
        <v>3102.9281486314271</v>
      </c>
      <c r="AR47" s="286">
        <f>[2]cenisb!AR$2</f>
        <v>3061.5333383794787</v>
      </c>
      <c r="AS47" s="286">
        <f>[2]cenisb!AS$2</f>
        <v>3012.5749855170729</v>
      </c>
      <c r="AT47" s="286">
        <f>[2]cenisb!AT$2</f>
        <v>2923.1096161753126</v>
      </c>
      <c r="AU47" s="286">
        <f>[2]cenisb!AU$2</f>
        <v>2827.9534419299339</v>
      </c>
      <c r="AV47" s="286">
        <f>[2]cenisb!AV$2</f>
        <v>2749.0853685800121</v>
      </c>
      <c r="AW47" s="286">
        <f>[2]cenisb!AW$2</f>
        <v>2650.3205405081053</v>
      </c>
      <c r="AX47" s="286">
        <f>[2]cenisb!AX$2</f>
        <v>2497.3847046492256</v>
      </c>
      <c r="AY47" s="286">
        <f>[2]cenisb!AY$2</f>
        <v>2379.5026769008578</v>
      </c>
      <c r="AZ47" s="286">
        <f>[2]cenisb!AZ$2</f>
        <v>2203.9696728846952</v>
      </c>
      <c r="BA47" s="308">
        <f>[2]cenisb!BA$2</f>
        <v>2002.1155019165701</v>
      </c>
    </row>
    <row r="48" spans="1:53" x14ac:dyDescent="0.35">
      <c r="A48" s="282" t="str">
        <f>[2]cenoth!$A$1</f>
        <v>Consumption in Other energy branches</v>
      </c>
      <c r="B48" s="306" t="e">
        <f ca="1">HYPERLINK("#"&amp;CELL("address",[2]cenoth!$C$2),MID(CELL("filename",[2]cenoth!$C$2),FIND("]",CELL("filename",[2]cenoth!$C$2))+1,255))</f>
        <v>#N/A</v>
      </c>
      <c r="C48" s="286">
        <f>[2]cenoth!C$2</f>
        <v>5232.592069364704</v>
      </c>
      <c r="D48" s="286">
        <f>[2]cenoth!D$2</f>
        <v>5195.8647499999997</v>
      </c>
      <c r="E48" s="286">
        <f>[2]cenoth!E$2</f>
        <v>5278.6021599999995</v>
      </c>
      <c r="F48" s="286">
        <f>[2]cenoth!F$2</f>
        <v>7669.1097999999984</v>
      </c>
      <c r="G48" s="286">
        <f>[2]cenoth!G$2</f>
        <v>7973.3320400000011</v>
      </c>
      <c r="H48" s="286">
        <f>[2]cenoth!H$2</f>
        <v>8012.3106617414824</v>
      </c>
      <c r="I48" s="286">
        <f>[2]cenoth!I$2</f>
        <v>9025.297459999998</v>
      </c>
      <c r="J48" s="286">
        <f>[2]cenoth!J$2</f>
        <v>9588.9460399999989</v>
      </c>
      <c r="K48" s="286">
        <f>[2]cenoth!K$2</f>
        <v>9703.9231899999995</v>
      </c>
      <c r="L48" s="286">
        <f>[2]cenoth!L$2</f>
        <v>9172.6313200000022</v>
      </c>
      <c r="M48" s="286">
        <f>[2]cenoth!M$2</f>
        <v>10357.687765301611</v>
      </c>
      <c r="N48" s="286">
        <f>[2]cenoth!N$2</f>
        <v>9806.0982181875297</v>
      </c>
      <c r="O48" s="286">
        <f>[2]cenoth!O$2</f>
        <v>8567.113618369307</v>
      </c>
      <c r="P48" s="286">
        <f>[2]cenoth!P$2</f>
        <v>7770.5752631620444</v>
      </c>
      <c r="Q48" s="286">
        <f>[2]cenoth!Q$2</f>
        <v>6895.471964427471</v>
      </c>
      <c r="R48" s="286">
        <f>[2]cenoth!R$2</f>
        <v>6239.689706426966</v>
      </c>
      <c r="S48" s="286">
        <f>[2]cenoth!S$2</f>
        <v>6297.7361935949784</v>
      </c>
      <c r="T48" s="286">
        <f>[2]cenoth!T$2</f>
        <v>6349.1138345306945</v>
      </c>
      <c r="U48" s="286">
        <f>[2]cenoth!U$2</f>
        <v>6344.1753969045449</v>
      </c>
      <c r="V48" s="286">
        <f>[2]cenoth!V$2</f>
        <v>6329.5864238177592</v>
      </c>
      <c r="W48" s="286">
        <f>[2]cenoth!W$2</f>
        <v>6310.5675076175457</v>
      </c>
      <c r="X48" s="286">
        <f>[2]cenoth!X$2</f>
        <v>6311.1701287436736</v>
      </c>
      <c r="Y48" s="286">
        <f>[2]cenoth!Y$2</f>
        <v>6308.1855828199587</v>
      </c>
      <c r="Z48" s="286">
        <f>[2]cenoth!Z$2</f>
        <v>6243.3530649404238</v>
      </c>
      <c r="AA48" s="286">
        <f>[2]cenoth!AA$2</f>
        <v>6211.7797510014143</v>
      </c>
      <c r="AB48" s="286">
        <f>[2]cenoth!AB$2</f>
        <v>6182.6285391102138</v>
      </c>
      <c r="AC48" s="286">
        <f>[2]cenoth!AC$2</f>
        <v>6126.2099085487671</v>
      </c>
      <c r="AD48" s="286">
        <f>[2]cenoth!AD$2</f>
        <v>6078.8642407673588</v>
      </c>
      <c r="AE48" s="286">
        <f>[2]cenoth!AE$2</f>
        <v>6026.809094944726</v>
      </c>
      <c r="AF48" s="286">
        <f>[2]cenoth!AF$2</f>
        <v>6007.6804331973399</v>
      </c>
      <c r="AG48" s="286">
        <f>[2]cenoth!AG$2</f>
        <v>5967.6145439740203</v>
      </c>
      <c r="AH48" s="286">
        <f>[2]cenoth!AH$2</f>
        <v>5930.4112932285088</v>
      </c>
      <c r="AI48" s="286">
        <f>[2]cenoth!AI$2</f>
        <v>5903.987680250706</v>
      </c>
      <c r="AJ48" s="286">
        <f>[2]cenoth!AJ$2</f>
        <v>5854.4933699544781</v>
      </c>
      <c r="AK48" s="286">
        <f>[2]cenoth!AK$2</f>
        <v>5832.8997172491345</v>
      </c>
      <c r="AL48" s="286">
        <f>[2]cenoth!AL$2</f>
        <v>5791.8060521399711</v>
      </c>
      <c r="AM48" s="286">
        <f>[2]cenoth!AM$2</f>
        <v>5775.9331241006957</v>
      </c>
      <c r="AN48" s="286">
        <f>[2]cenoth!AN$2</f>
        <v>5756.695198299386</v>
      </c>
      <c r="AO48" s="286">
        <f>[2]cenoth!AO$2</f>
        <v>5734.0643139900312</v>
      </c>
      <c r="AP48" s="286">
        <f>[2]cenoth!AP$2</f>
        <v>5711.434837837809</v>
      </c>
      <c r="AQ48" s="286">
        <f>[2]cenoth!AQ$2</f>
        <v>5688.4462303608097</v>
      </c>
      <c r="AR48" s="286">
        <f>[2]cenoth!AR$2</f>
        <v>5675.3042610408374</v>
      </c>
      <c r="AS48" s="286">
        <f>[2]cenoth!AS$2</f>
        <v>5661.3106254777758</v>
      </c>
      <c r="AT48" s="286">
        <f>[2]cenoth!AT$2</f>
        <v>5579.512472064951</v>
      </c>
      <c r="AU48" s="286">
        <f>[2]cenoth!AU$2</f>
        <v>5545.3746915446663</v>
      </c>
      <c r="AV48" s="286">
        <f>[2]cenoth!AV$2</f>
        <v>5509.8415431429603</v>
      </c>
      <c r="AW48" s="286">
        <f>[2]cenoth!AW$2</f>
        <v>5432.4908484580601</v>
      </c>
      <c r="AX48" s="286">
        <f>[2]cenoth!AX$2</f>
        <v>5367.006935144168</v>
      </c>
      <c r="AY48" s="286">
        <f>[2]cenoth!AY$2</f>
        <v>5299.2286053632251</v>
      </c>
      <c r="AZ48" s="286">
        <f>[2]cenoth!AZ$2</f>
        <v>5266.91978461699</v>
      </c>
      <c r="BA48" s="308">
        <f>[2]cenoth!BA$2</f>
        <v>5213.2461166524681</v>
      </c>
    </row>
    <row r="49" spans="1:53" x14ac:dyDescent="0.35">
      <c r="A49" s="282" t="str">
        <f>[2]cenh2!$A$1</f>
        <v>Consumption in Hydrogen production (energy)</v>
      </c>
      <c r="B49" s="306" t="e">
        <f ca="1">HYPERLINK("#"&amp;CELL("address",[2]cenh2!$C$2),MID(CELL("filename",[2]cenh2!$C$2),FIND("]",CELL("filename",[2]cenh2!$C$2))+1,255))</f>
        <v>#N/A</v>
      </c>
      <c r="C49" s="286">
        <f>[2]cenh2!C$2</f>
        <v>0</v>
      </c>
      <c r="D49" s="286">
        <f>[2]cenh2!D$2</f>
        <v>0</v>
      </c>
      <c r="E49" s="286">
        <f>[2]cenh2!E$2</f>
        <v>0</v>
      </c>
      <c r="F49" s="286">
        <f>[2]cenh2!F$2</f>
        <v>0</v>
      </c>
      <c r="G49" s="286">
        <f>[2]cenh2!G$2</f>
        <v>0</v>
      </c>
      <c r="H49" s="286">
        <f>[2]cenh2!H$2</f>
        <v>0</v>
      </c>
      <c r="I49" s="286">
        <f>[2]cenh2!I$2</f>
        <v>0</v>
      </c>
      <c r="J49" s="286">
        <f>[2]cenh2!J$2</f>
        <v>0</v>
      </c>
      <c r="K49" s="286">
        <f>[2]cenh2!K$2</f>
        <v>0</v>
      </c>
      <c r="L49" s="286">
        <f>[2]cenh2!L$2</f>
        <v>0</v>
      </c>
      <c r="M49" s="286">
        <f>[2]cenh2!M$2</f>
        <v>0</v>
      </c>
      <c r="N49" s="286">
        <f>[2]cenh2!N$2</f>
        <v>0</v>
      </c>
      <c r="O49" s="286">
        <f>[2]cenh2!O$2</f>
        <v>0</v>
      </c>
      <c r="P49" s="286">
        <f>[2]cenh2!P$2</f>
        <v>0</v>
      </c>
      <c r="Q49" s="286">
        <f>[2]cenh2!Q$2</f>
        <v>0</v>
      </c>
      <c r="R49" s="286">
        <f>[2]cenh2!R$2</f>
        <v>0</v>
      </c>
      <c r="S49" s="286">
        <f>[2]cenh2!S$2</f>
        <v>1.6535305863868789E-2</v>
      </c>
      <c r="T49" s="286">
        <f>[2]cenh2!T$2</f>
        <v>4.0409241445870291E-2</v>
      </c>
      <c r="U49" s="286">
        <f>[2]cenh2!U$2</f>
        <v>7.5572460512972978E-2</v>
      </c>
      <c r="V49" s="286">
        <f>[2]cenh2!V$2</f>
        <v>0.14430817026425902</v>
      </c>
      <c r="W49" s="286">
        <f>[2]cenh2!W$2</f>
        <v>0.35651039689081432</v>
      </c>
      <c r="X49" s="286">
        <f>[2]cenh2!X$2</f>
        <v>0.46493497069047929</v>
      </c>
      <c r="Y49" s="286">
        <f>[2]cenh2!Y$2</f>
        <v>0.49571224199902941</v>
      </c>
      <c r="Z49" s="286">
        <f>[2]cenh2!Z$2</f>
        <v>0.52124743697057185</v>
      </c>
      <c r="AA49" s="286">
        <f>[2]cenh2!AA$2</f>
        <v>0.53962951878369492</v>
      </c>
      <c r="AB49" s="286">
        <f>[2]cenh2!AB$2</f>
        <v>0.55024961238069425</v>
      </c>
      <c r="AC49" s="286">
        <f>[2]cenh2!AC$2</f>
        <v>0.55306665565165891</v>
      </c>
      <c r="AD49" s="286">
        <f>[2]cenh2!AD$2</f>
        <v>0.54975366422312455</v>
      </c>
      <c r="AE49" s="286">
        <f>[2]cenh2!AE$2</f>
        <v>0.54466969702176249</v>
      </c>
      <c r="AF49" s="286">
        <f>[2]cenh2!AF$2</f>
        <v>0.68086031608945607</v>
      </c>
      <c r="AG49" s="286">
        <f>[2]cenh2!AG$2</f>
        <v>6.7490953435743553</v>
      </c>
      <c r="AH49" s="286">
        <f>[2]cenh2!AH$2</f>
        <v>26.121424115432102</v>
      </c>
      <c r="AI49" s="286">
        <f>[2]cenh2!AI$2</f>
        <v>61.986616465103189</v>
      </c>
      <c r="AJ49" s="286">
        <f>[2]cenh2!AJ$2</f>
        <v>117.65337890761084</v>
      </c>
      <c r="AK49" s="286">
        <f>[2]cenh2!AK$2</f>
        <v>195.50478256133951</v>
      </c>
      <c r="AL49" s="286">
        <f>[2]cenh2!AL$2</f>
        <v>297.77119914992426</v>
      </c>
      <c r="AM49" s="286">
        <f>[2]cenh2!AM$2</f>
        <v>425.31343881314655</v>
      </c>
      <c r="AN49" s="286">
        <f>[2]cenh2!AN$2</f>
        <v>579.81072439390857</v>
      </c>
      <c r="AO49" s="286">
        <f>[2]cenh2!AO$2</f>
        <v>758.09071264172132</v>
      </c>
      <c r="AP49" s="286">
        <f>[2]cenh2!AP$2</f>
        <v>961.03021191919765</v>
      </c>
      <c r="AQ49" s="286">
        <f>[2]cenh2!AQ$2</f>
        <v>1189.6958692266987</v>
      </c>
      <c r="AR49" s="286">
        <f>[2]cenh2!AR$2</f>
        <v>1445.3923213471821</v>
      </c>
      <c r="AS49" s="286">
        <f>[2]cenh2!AS$2</f>
        <v>1727.6306324637512</v>
      </c>
      <c r="AT49" s="286">
        <f>[2]cenh2!AT$2</f>
        <v>2033.1096134467537</v>
      </c>
      <c r="AU49" s="286">
        <f>[2]cenh2!AU$2</f>
        <v>2363.9760733476519</v>
      </c>
      <c r="AV49" s="286">
        <f>[2]cenh2!AV$2</f>
        <v>2718.3131791553719</v>
      </c>
      <c r="AW49" s="286">
        <f>[2]cenh2!AW$2</f>
        <v>3093.6228768652536</v>
      </c>
      <c r="AX49" s="286">
        <f>[2]cenh2!AX$2</f>
        <v>3496.4747330829105</v>
      </c>
      <c r="AY49" s="286">
        <f>[2]cenh2!AY$2</f>
        <v>3913.8303532636223</v>
      </c>
      <c r="AZ49" s="286">
        <f>[2]cenh2!AZ$2</f>
        <v>4401.964013369151</v>
      </c>
      <c r="BA49" s="308">
        <f>[2]cenh2!BA$2</f>
        <v>4857.9527429219279</v>
      </c>
    </row>
    <row r="50" spans="1:53" x14ac:dyDescent="0.35">
      <c r="A50" s="280" t="str">
        <f>[2]LOS!$A$1</f>
        <v>Distribution losses</v>
      </c>
      <c r="B50" s="304" t="e">
        <f ca="1">HYPERLINK("#"&amp;CELL("address",[2]LOS!$C$2),MID(CELL("filename",[2]LOS!$C$2),FIND("]",CELL("filename",[2]LOS!$C$2))+1,255))</f>
        <v>#N/A</v>
      </c>
      <c r="C50" s="284">
        <f>[2]LOS!C$2</f>
        <v>27687.565016235119</v>
      </c>
      <c r="D50" s="284">
        <f>[2]LOS!D$2</f>
        <v>26902.506579999997</v>
      </c>
      <c r="E50" s="284">
        <f>[2]LOS!E$2</f>
        <v>25947.700000000008</v>
      </c>
      <c r="F50" s="284">
        <f>[2]LOS!F$2</f>
        <v>27492.800000000007</v>
      </c>
      <c r="G50" s="284">
        <f>[2]LOS!G$2</f>
        <v>29102.097470000008</v>
      </c>
      <c r="H50" s="284">
        <f>[2]LOS!H$2</f>
        <v>28941.505721808906</v>
      </c>
      <c r="I50" s="284">
        <f>[2]LOS!I$2</f>
        <v>28632.006099999999</v>
      </c>
      <c r="J50" s="284">
        <f>[2]LOS!J$2</f>
        <v>28186.89316</v>
      </c>
      <c r="K50" s="284">
        <f>[2]LOS!K$2</f>
        <v>27489.407169999995</v>
      </c>
      <c r="L50" s="284">
        <f>[2]LOS!L$2</f>
        <v>26093.598179999997</v>
      </c>
      <c r="M50" s="284">
        <f>[2]LOS!M$2</f>
        <v>27241.210471004106</v>
      </c>
      <c r="N50" s="284">
        <f>[2]LOS!N$2</f>
        <v>25361.420585039439</v>
      </c>
      <c r="O50" s="284">
        <f>[2]LOS!O$2</f>
        <v>25972.652499347747</v>
      </c>
      <c r="P50" s="284">
        <f>[2]LOS!P$2</f>
        <v>25621.620330562731</v>
      </c>
      <c r="Q50" s="284">
        <f>[2]LOS!Q$2</f>
        <v>24745.485322448039</v>
      </c>
      <c r="R50" s="284">
        <f>[2]LOS!R$2</f>
        <v>25499.833396788668</v>
      </c>
      <c r="S50" s="284">
        <f>[2]LOS!S$2</f>
        <v>25889.213966038395</v>
      </c>
      <c r="T50" s="284">
        <f>[2]LOS!T$2</f>
        <v>25821.376796412434</v>
      </c>
      <c r="U50" s="284">
        <f>[2]LOS!U$2</f>
        <v>25611.181176630686</v>
      </c>
      <c r="V50" s="284">
        <f>[2]LOS!V$2</f>
        <v>25249.510864270665</v>
      </c>
      <c r="W50" s="284">
        <f>[2]LOS!W$2</f>
        <v>24976.297629350414</v>
      </c>
      <c r="X50" s="284">
        <f>[2]LOS!X$2</f>
        <v>24804.414258264944</v>
      </c>
      <c r="Y50" s="284">
        <f>[2]LOS!Y$2</f>
        <v>24746.420285053489</v>
      </c>
      <c r="Z50" s="284">
        <f>[2]LOS!Z$2</f>
        <v>24441.321751116495</v>
      </c>
      <c r="AA50" s="284">
        <f>[2]LOS!AA$2</f>
        <v>24268.656487094675</v>
      </c>
      <c r="AB50" s="284">
        <f>[2]LOS!AB$2</f>
        <v>24040.547199225763</v>
      </c>
      <c r="AC50" s="284">
        <f>[2]LOS!AC$2</f>
        <v>23815.921204277482</v>
      </c>
      <c r="AD50" s="284">
        <f>[2]LOS!AD$2</f>
        <v>23637.046000250011</v>
      </c>
      <c r="AE50" s="284">
        <f>[2]LOS!AE$2</f>
        <v>23568.981311175368</v>
      </c>
      <c r="AF50" s="284">
        <f>[2]LOS!AF$2</f>
        <v>23376.086252993315</v>
      </c>
      <c r="AG50" s="284">
        <f>[2]LOS!AG$2</f>
        <v>23241.248215937474</v>
      </c>
      <c r="AH50" s="284">
        <f>[2]LOS!AH$2</f>
        <v>23088.382467339492</v>
      </c>
      <c r="AI50" s="284">
        <f>[2]LOS!AI$2</f>
        <v>23055.613563920138</v>
      </c>
      <c r="AJ50" s="284">
        <f>[2]LOS!AJ$2</f>
        <v>23005.35715331063</v>
      </c>
      <c r="AK50" s="284">
        <f>[2]LOS!AK$2</f>
        <v>22897.877572687939</v>
      </c>
      <c r="AL50" s="284">
        <f>[2]LOS!AL$2</f>
        <v>22861.688416614161</v>
      </c>
      <c r="AM50" s="284">
        <f>[2]LOS!AM$2</f>
        <v>22787.23613223854</v>
      </c>
      <c r="AN50" s="284">
        <f>[2]LOS!AN$2</f>
        <v>22800.032309064936</v>
      </c>
      <c r="AO50" s="284">
        <f>[2]LOS!AO$2</f>
        <v>22812.350729914015</v>
      </c>
      <c r="AP50" s="284">
        <f>[2]LOS!AP$2</f>
        <v>22833.29297724603</v>
      </c>
      <c r="AQ50" s="284">
        <f>[2]LOS!AQ$2</f>
        <v>22887.548674652098</v>
      </c>
      <c r="AR50" s="284">
        <f>[2]LOS!AR$2</f>
        <v>23005.676193731582</v>
      </c>
      <c r="AS50" s="284">
        <f>[2]LOS!AS$2</f>
        <v>23095.60127700353</v>
      </c>
      <c r="AT50" s="284">
        <f>[2]LOS!AT$2</f>
        <v>23167.713931642869</v>
      </c>
      <c r="AU50" s="284">
        <f>[2]LOS!AU$2</f>
        <v>23229.411148802654</v>
      </c>
      <c r="AV50" s="284">
        <f>[2]LOS!AV$2</f>
        <v>23301.616820587107</v>
      </c>
      <c r="AW50" s="284">
        <f>[2]LOS!AW$2</f>
        <v>23387.527374926623</v>
      </c>
      <c r="AX50" s="284">
        <f>[2]LOS!AX$2</f>
        <v>23476.331085080234</v>
      </c>
      <c r="AY50" s="284">
        <f>[2]LOS!AY$2</f>
        <v>23576.468459719166</v>
      </c>
      <c r="AZ50" s="284">
        <f>[2]LOS!AZ$2</f>
        <v>23626.53911787094</v>
      </c>
      <c r="BA50" s="305">
        <f>[2]LOS!BA$2</f>
        <v>23700.219198865532</v>
      </c>
    </row>
    <row r="51" spans="1:53" x14ac:dyDescent="0.35">
      <c r="A51" s="280" t="str">
        <f>[2]AVFCO!$A$1</f>
        <v>Energy Available for Final Consumption</v>
      </c>
      <c r="B51" s="304" t="e">
        <f ca="1">HYPERLINK("#"&amp;CELL("address",[2]AVFCO!$C$2),MID(CELL("filename",[2]AVFCO!$C$2),FIND("]",CELL("filename",[2]AVFCO!$C$2))+1,255))</f>
        <v>#N/A</v>
      </c>
      <c r="C51" s="284">
        <f>[2]AVFCO!C$2</f>
        <v>1243209.7305801455</v>
      </c>
      <c r="D51" s="284">
        <f>[2]AVFCO!D$2</f>
        <v>1273356.2999982706</v>
      </c>
      <c r="E51" s="284">
        <f>[2]AVFCO!E$2</f>
        <v>1264722.0999999999</v>
      </c>
      <c r="F51" s="284">
        <f>[2]AVFCO!F$2</f>
        <v>1289944.3999999999</v>
      </c>
      <c r="G51" s="284">
        <f>[2]AVFCO!G$2</f>
        <v>1306184.6999999995</v>
      </c>
      <c r="H51" s="284">
        <f>[2]AVFCO!H$2</f>
        <v>1313373.3639056084</v>
      </c>
      <c r="I51" s="284">
        <f>[2]AVFCO!I$2</f>
        <v>1315304.8999999999</v>
      </c>
      <c r="J51" s="284">
        <f>[2]AVFCO!J$2</f>
        <v>1291528.5999999999</v>
      </c>
      <c r="K51" s="284">
        <f>[2]AVFCO!K$2</f>
        <v>1297531.4999999995</v>
      </c>
      <c r="L51" s="284">
        <f>[2]AVFCO!L$2</f>
        <v>1225092.7</v>
      </c>
      <c r="M51" s="284">
        <f>[2]AVFCO!M$2</f>
        <v>1276428.1073851141</v>
      </c>
      <c r="N51" s="284">
        <f>[2]AVFCO!N$2</f>
        <v>1218284.3221553455</v>
      </c>
      <c r="O51" s="284">
        <f>[2]AVFCO!O$2</f>
        <v>1208376.5405560331</v>
      </c>
      <c r="P51" s="284">
        <f>[2]AVFCO!P$2</f>
        <v>1208379.8843985847</v>
      </c>
      <c r="Q51" s="284">
        <f>[2]AVFCO!Q$2</f>
        <v>1161130.7681284039</v>
      </c>
      <c r="R51" s="284">
        <f>[2]AVFCO!R$2</f>
        <v>1182391.4445399824</v>
      </c>
      <c r="S51" s="284">
        <f>[2]AVFCO!S$2</f>
        <v>1201457.9987550452</v>
      </c>
      <c r="T51" s="284">
        <f>[2]AVFCO!T$2</f>
        <v>1212889.0400004894</v>
      </c>
      <c r="U51" s="284">
        <f>[2]AVFCO!U$2</f>
        <v>1211971.2836810309</v>
      </c>
      <c r="V51" s="284">
        <f>[2]AVFCO!V$2</f>
        <v>1208264.7817849952</v>
      </c>
      <c r="W51" s="284">
        <f>[2]AVFCO!W$2</f>
        <v>1206480.2045018941</v>
      </c>
      <c r="X51" s="284">
        <f>[2]AVFCO!X$2</f>
        <v>1206472.8432931772</v>
      </c>
      <c r="Y51" s="284">
        <f>[2]AVFCO!Y$2</f>
        <v>1205910.5867217507</v>
      </c>
      <c r="Z51" s="284">
        <f>[2]AVFCO!Z$2</f>
        <v>1200970.8566556412</v>
      </c>
      <c r="AA51" s="284">
        <f>[2]AVFCO!AA$2</f>
        <v>1197756.3383283182</v>
      </c>
      <c r="AB51" s="284">
        <f>[2]AVFCO!AB$2</f>
        <v>1196396.5749622311</v>
      </c>
      <c r="AC51" s="284">
        <f>[2]AVFCO!AC$2</f>
        <v>1197335.9495753392</v>
      </c>
      <c r="AD51" s="284">
        <f>[2]AVFCO!AD$2</f>
        <v>1198575.7780181291</v>
      </c>
      <c r="AE51" s="284">
        <f>[2]AVFCO!AE$2</f>
        <v>1201606.624894433</v>
      </c>
      <c r="AF51" s="284">
        <f>[2]AVFCO!AF$2</f>
        <v>1204498.9128365763</v>
      </c>
      <c r="AG51" s="284">
        <f>[2]AVFCO!AG$2</f>
        <v>1206058.7736438538</v>
      </c>
      <c r="AH51" s="284">
        <f>[2]AVFCO!AH$2</f>
        <v>1209413.3085142213</v>
      </c>
      <c r="AI51" s="284">
        <f>[2]AVFCO!AI$2</f>
        <v>1210573.5197720896</v>
      </c>
      <c r="AJ51" s="284">
        <f>[2]AVFCO!AJ$2</f>
        <v>1209874.6202086159</v>
      </c>
      <c r="AK51" s="284">
        <f>[2]AVFCO!AK$2</f>
        <v>1208798.2319758832</v>
      </c>
      <c r="AL51" s="284">
        <f>[2]AVFCO!AL$2</f>
        <v>1206920.8894247466</v>
      </c>
      <c r="AM51" s="284">
        <f>[2]AVFCO!AM$2</f>
        <v>1207233.1195877991</v>
      </c>
      <c r="AN51" s="284">
        <f>[2]AVFCO!AN$2</f>
        <v>1206671.6984036569</v>
      </c>
      <c r="AO51" s="284">
        <f>[2]AVFCO!AO$2</f>
        <v>1205956.1791326348</v>
      </c>
      <c r="AP51" s="284">
        <f>[2]AVFCO!AP$2</f>
        <v>1204659.1433582401</v>
      </c>
      <c r="AQ51" s="284">
        <f>[2]AVFCO!AQ$2</f>
        <v>1203901.1000023806</v>
      </c>
      <c r="AR51" s="284">
        <f>[2]AVFCO!AR$2</f>
        <v>1203721.2025737523</v>
      </c>
      <c r="AS51" s="284">
        <f>[2]AVFCO!AS$2</f>
        <v>1203250.9054172372</v>
      </c>
      <c r="AT51" s="284">
        <f>[2]AVFCO!AT$2</f>
        <v>1200557.5093033244</v>
      </c>
      <c r="AU51" s="284">
        <f>[2]AVFCO!AU$2</f>
        <v>1198920.5774858636</v>
      </c>
      <c r="AV51" s="284">
        <f>[2]AVFCO!AV$2</f>
        <v>1198235.8324427754</v>
      </c>
      <c r="AW51" s="284">
        <f>[2]AVFCO!AW$2</f>
        <v>1198042.0796879933</v>
      </c>
      <c r="AX51" s="284">
        <f>[2]AVFCO!AX$2</f>
        <v>1196228.2067587527</v>
      </c>
      <c r="AY51" s="284">
        <f>[2]AVFCO!AY$2</f>
        <v>1195922.1850134938</v>
      </c>
      <c r="AZ51" s="284">
        <f>[2]AVFCO!AZ$2</f>
        <v>1195659.8460621114</v>
      </c>
      <c r="BA51" s="305">
        <f>[2]AVFCO!BA$2</f>
        <v>1194251.4204938665</v>
      </c>
    </row>
    <row r="52" spans="1:53" x14ac:dyDescent="0.35">
      <c r="A52" s="281" t="str">
        <f>[2]CFNEN!$A$1</f>
        <v>Final Non-energy Consumption</v>
      </c>
      <c r="B52" s="306" t="e">
        <f ca="1">HYPERLINK("#"&amp;CELL("address",[2]CFNEN!$C$2),MID(CELL("filename",[2]CFNEN!$C$2),FIND("]",CELL("filename",[2]CFNEN!$C$2))+1,255))</f>
        <v>#N/A</v>
      </c>
      <c r="C52" s="285">
        <f>[2]CFNEN!C$2</f>
        <v>114835.54129000622</v>
      </c>
      <c r="D52" s="285">
        <f>[2]CFNEN!D$2</f>
        <v>113124.94282</v>
      </c>
      <c r="E52" s="285">
        <f>[2]CFNEN!E$2</f>
        <v>113499.70164000001</v>
      </c>
      <c r="F52" s="285">
        <f>[2]CFNEN!F$2</f>
        <v>113369.69654999999</v>
      </c>
      <c r="G52" s="285">
        <f>[2]CFNEN!G$2</f>
        <v>116105.39387999989</v>
      </c>
      <c r="H52" s="285">
        <f>[2]CFNEN!H$2</f>
        <v>117967.52449414867</v>
      </c>
      <c r="I52" s="285">
        <f>[2]CFNEN!I$2</f>
        <v>117231.98142000001</v>
      </c>
      <c r="J52" s="285">
        <f>[2]CFNEN!J$2</f>
        <v>116164.15665000002</v>
      </c>
      <c r="K52" s="285">
        <f>[2]CFNEN!K$2</f>
        <v>112101.61439999993</v>
      </c>
      <c r="L52" s="285">
        <f>[2]CFNEN!L$2</f>
        <v>102725.92120999994</v>
      </c>
      <c r="M52" s="285">
        <f>[2]CFNEN!M$2</f>
        <v>107975.66367561511</v>
      </c>
      <c r="N52" s="285">
        <f>[2]CFNEN!N$2</f>
        <v>105318.37894920628</v>
      </c>
      <c r="O52" s="285">
        <f>[2]CFNEN!O$2</f>
        <v>100856.3450301238</v>
      </c>
      <c r="P52" s="285">
        <f>[2]CFNEN!P$2</f>
        <v>98361.967702474198</v>
      </c>
      <c r="Q52" s="285">
        <f>[2]CFNEN!Q$2</f>
        <v>100515.05114936351</v>
      </c>
      <c r="R52" s="285">
        <f>[2]CFNEN!R$2</f>
        <v>98249.446554838985</v>
      </c>
      <c r="S52" s="285">
        <f>[2]CFNEN!S$2</f>
        <v>98966.235551410762</v>
      </c>
      <c r="T52" s="285">
        <f>[2]CFNEN!T$2</f>
        <v>100759.18366426585</v>
      </c>
      <c r="U52" s="285">
        <f>[2]CFNEN!U$2</f>
        <v>102065.19914744774</v>
      </c>
      <c r="V52" s="285">
        <f>[2]CFNEN!V$2</f>
        <v>103350.49052438559</v>
      </c>
      <c r="W52" s="285">
        <f>[2]CFNEN!W$2</f>
        <v>104567.33227670105</v>
      </c>
      <c r="X52" s="285">
        <f>[2]CFNEN!X$2</f>
        <v>105356.49869501902</v>
      </c>
      <c r="Y52" s="285">
        <f>[2]CFNEN!Y$2</f>
        <v>106205.98029937377</v>
      </c>
      <c r="Z52" s="285">
        <f>[2]CFNEN!Z$2</f>
        <v>106391.44402703713</v>
      </c>
      <c r="AA52" s="285">
        <f>[2]CFNEN!AA$2</f>
        <v>106679.0822585088</v>
      </c>
      <c r="AB52" s="285">
        <f>[2]CFNEN!AB$2</f>
        <v>107183.87637829832</v>
      </c>
      <c r="AC52" s="285">
        <f>[2]CFNEN!AC$2</f>
        <v>107638.3642512674</v>
      </c>
      <c r="AD52" s="285">
        <f>[2]CFNEN!AD$2</f>
        <v>107673.67350749297</v>
      </c>
      <c r="AE52" s="285">
        <f>[2]CFNEN!AE$2</f>
        <v>107977.89202295316</v>
      </c>
      <c r="AF52" s="285">
        <f>[2]CFNEN!AF$2</f>
        <v>108612.63693305315</v>
      </c>
      <c r="AG52" s="285">
        <f>[2]CFNEN!AG$2</f>
        <v>108366.38547039912</v>
      </c>
      <c r="AH52" s="285">
        <f>[2]CFNEN!AH$2</f>
        <v>108662.52005151119</v>
      </c>
      <c r="AI52" s="285">
        <f>[2]CFNEN!AI$2</f>
        <v>108806.91849886854</v>
      </c>
      <c r="AJ52" s="285">
        <f>[2]CFNEN!AJ$2</f>
        <v>108402.6506369884</v>
      </c>
      <c r="AK52" s="285">
        <f>[2]CFNEN!AK$2</f>
        <v>108732.65601746332</v>
      </c>
      <c r="AL52" s="285">
        <f>[2]CFNEN!AL$2</f>
        <v>108490.531622501</v>
      </c>
      <c r="AM52" s="285">
        <f>[2]CFNEN!AM$2</f>
        <v>109179.68630431911</v>
      </c>
      <c r="AN52" s="285">
        <f>[2]CFNEN!AN$2</f>
        <v>109438.29211638025</v>
      </c>
      <c r="AO52" s="285">
        <f>[2]CFNEN!AO$2</f>
        <v>109665.91314431757</v>
      </c>
      <c r="AP52" s="285">
        <f>[2]CFNEN!AP$2</f>
        <v>109854.02506207088</v>
      </c>
      <c r="AQ52" s="285">
        <f>[2]CFNEN!AQ$2</f>
        <v>110059.32288161539</v>
      </c>
      <c r="AR52" s="285">
        <f>[2]CFNEN!AR$2</f>
        <v>109975.76186171461</v>
      </c>
      <c r="AS52" s="285">
        <f>[2]CFNEN!AS$2</f>
        <v>110129.60402727756</v>
      </c>
      <c r="AT52" s="285">
        <f>[2]CFNEN!AT$2</f>
        <v>109325.89705371519</v>
      </c>
      <c r="AU52" s="285">
        <f>[2]CFNEN!AU$2</f>
        <v>109302.11366306424</v>
      </c>
      <c r="AV52" s="285">
        <f>[2]CFNEN!AV$2</f>
        <v>109454.09897868377</v>
      </c>
      <c r="AW52" s="285">
        <f>[2]CFNEN!AW$2</f>
        <v>109594.97153033986</v>
      </c>
      <c r="AX52" s="285">
        <f>[2]CFNEN!AX$2</f>
        <v>109172.5358085093</v>
      </c>
      <c r="AY52" s="285">
        <f>[2]CFNEN!AY$2</f>
        <v>109252.11947990842</v>
      </c>
      <c r="AZ52" s="285">
        <f>[2]CFNEN!AZ$2</f>
        <v>109797.33429111532</v>
      </c>
      <c r="BA52" s="307">
        <f>[2]CFNEN!BA$2</f>
        <v>109517.62225003091</v>
      </c>
    </row>
    <row r="53" spans="1:53" x14ac:dyDescent="0.35">
      <c r="A53" s="282" t="str">
        <f>[2]nech!$A$1</f>
        <v>Non-energy use in the Chemical industry</v>
      </c>
      <c r="B53" s="306" t="e">
        <f ca="1">HYPERLINK("#"&amp;CELL("address",[2]nech!$C$2),MID(CELL("filename",[2]nech!$C$2),FIND("]",CELL("filename",[2]nech!$C$2))+1,255))</f>
        <v>#N/A</v>
      </c>
      <c r="C53" s="286">
        <f>[2]nech!C$2</f>
        <v>84486.516718857427</v>
      </c>
      <c r="D53" s="286">
        <f>[2]nech!D$2</f>
        <v>83140.397839999976</v>
      </c>
      <c r="E53" s="286">
        <f>[2]nech!E$2</f>
        <v>82966.191160000017</v>
      </c>
      <c r="F53" s="286">
        <f>[2]nech!F$2</f>
        <v>84118.172959999996</v>
      </c>
      <c r="G53" s="286">
        <f>[2]nech!G$2</f>
        <v>85339.02477999992</v>
      </c>
      <c r="H53" s="286">
        <f>[2]nech!H$2</f>
        <v>86451.478671489793</v>
      </c>
      <c r="I53" s="286">
        <f>[2]nech!I$2</f>
        <v>85528.918799999999</v>
      </c>
      <c r="J53" s="286">
        <f>[2]nech!J$2</f>
        <v>85828.460439999995</v>
      </c>
      <c r="K53" s="286">
        <f>[2]nech!K$2</f>
        <v>82698.145679999943</v>
      </c>
      <c r="L53" s="286">
        <f>[2]nech!L$2</f>
        <v>75901.085559999963</v>
      </c>
      <c r="M53" s="286">
        <f>[2]nech!M$2</f>
        <v>80504.992776420549</v>
      </c>
      <c r="N53" s="286">
        <f>[2]nech!N$2</f>
        <v>78273.13972073936</v>
      </c>
      <c r="O53" s="286">
        <f>[2]nech!O$2</f>
        <v>76532.784546539304</v>
      </c>
      <c r="P53" s="286">
        <f>[2]nech!P$2</f>
        <v>75492.577254184886</v>
      </c>
      <c r="Q53" s="286">
        <f>[2]nech!Q$2</f>
        <v>78872.103081732639</v>
      </c>
      <c r="R53" s="286">
        <f>[2]nech!R$2</f>
        <v>75820.503347702979</v>
      </c>
      <c r="S53" s="286">
        <f>[2]nech!S$2</f>
        <v>76242.677738367056</v>
      </c>
      <c r="T53" s="286">
        <f>[2]nech!T$2</f>
        <v>77643.259796787519</v>
      </c>
      <c r="U53" s="286">
        <f>[2]nech!U$2</f>
        <v>78575.67956966463</v>
      </c>
      <c r="V53" s="286">
        <f>[2]nech!V$2</f>
        <v>79528.709078161948</v>
      </c>
      <c r="W53" s="286">
        <f>[2]nech!W$2</f>
        <v>80452.978973161735</v>
      </c>
      <c r="X53" s="286">
        <f>[2]nech!X$2</f>
        <v>80971.809910490541</v>
      </c>
      <c r="Y53" s="286">
        <f>[2]nech!Y$2</f>
        <v>81567.19038203932</v>
      </c>
      <c r="Z53" s="286">
        <f>[2]nech!Z$2</f>
        <v>81510.74577520242</v>
      </c>
      <c r="AA53" s="286">
        <f>[2]nech!AA$2</f>
        <v>81565.490722075469</v>
      </c>
      <c r="AB53" s="286">
        <f>[2]nech!AB$2</f>
        <v>81843.146023140667</v>
      </c>
      <c r="AC53" s="286">
        <f>[2]nech!AC$2</f>
        <v>82069.563973190961</v>
      </c>
      <c r="AD53" s="286">
        <f>[2]nech!AD$2</f>
        <v>81876.414673367326</v>
      </c>
      <c r="AE53" s="286">
        <f>[2]nech!AE$2</f>
        <v>81952.080431791896</v>
      </c>
      <c r="AF53" s="286">
        <f>[2]nech!AF$2</f>
        <v>82358.653474887629</v>
      </c>
      <c r="AG53" s="286">
        <f>[2]nech!AG$2</f>
        <v>81885.484607135921</v>
      </c>
      <c r="AH53" s="286">
        <f>[2]nech!AH$2</f>
        <v>81956.83535162131</v>
      </c>
      <c r="AI53" s="286">
        <f>[2]nech!AI$2</f>
        <v>81878.139238913398</v>
      </c>
      <c r="AJ53" s="286">
        <f>[2]nech!AJ$2</f>
        <v>81249.983526047188</v>
      </c>
      <c r="AK53" s="286">
        <f>[2]nech!AK$2</f>
        <v>81354.590120177105</v>
      </c>
      <c r="AL53" s="286">
        <f>[2]nech!AL$2</f>
        <v>80885.557589155476</v>
      </c>
      <c r="AM53" s="286">
        <f>[2]nech!AM$2</f>
        <v>81344.501034199639</v>
      </c>
      <c r="AN53" s="286">
        <f>[2]nech!AN$2</f>
        <v>81368.206778065607</v>
      </c>
      <c r="AO53" s="286">
        <f>[2]nech!AO$2</f>
        <v>81356.560629557542</v>
      </c>
      <c r="AP53" s="286">
        <f>[2]nech!AP$2</f>
        <v>81300.237654144992</v>
      </c>
      <c r="AQ53" s="286">
        <f>[2]nech!AQ$2</f>
        <v>81254.476610272584</v>
      </c>
      <c r="AR53" s="286">
        <f>[2]nech!AR$2</f>
        <v>80912.905299921971</v>
      </c>
      <c r="AS53" s="286">
        <f>[2]nech!AS$2</f>
        <v>80802.181137339605</v>
      </c>
      <c r="AT53" s="286">
        <f>[2]nech!AT$2</f>
        <v>79728.636722176205</v>
      </c>
      <c r="AU53" s="286">
        <f>[2]nech!AU$2</f>
        <v>79431.299333215589</v>
      </c>
      <c r="AV53" s="286">
        <f>[2]nech!AV$2</f>
        <v>79302.34769999198</v>
      </c>
      <c r="AW53" s="286">
        <f>[2]nech!AW$2</f>
        <v>79157.691805777373</v>
      </c>
      <c r="AX53" s="286">
        <f>[2]nech!AX$2</f>
        <v>78448.769427135732</v>
      </c>
      <c r="AY53" s="286">
        <f>[2]nech!AY$2</f>
        <v>78240.739421315913</v>
      </c>
      <c r="AZ53" s="286">
        <f>[2]nech!AZ$2</f>
        <v>78496.416196605715</v>
      </c>
      <c r="BA53" s="308">
        <f>[2]nech!BA$2</f>
        <v>77924.112703377541</v>
      </c>
    </row>
    <row r="54" spans="1:53" x14ac:dyDescent="0.35">
      <c r="A54" s="282" t="str">
        <f>[2]neos!$A$1</f>
        <v>Non-energy uses in Other sectors</v>
      </c>
      <c r="B54" s="306" t="e">
        <f ca="1">HYPERLINK("#"&amp;CELL("address",[2]neos!$C$2),MID(CELL("filename",[2]neos!$C$2),FIND("]",CELL("filename",[2]neos!$C$2))+1,255))</f>
        <v>#N/A</v>
      </c>
      <c r="C54" s="286">
        <f>[2]neos!C$2</f>
        <v>30349.024571148802</v>
      </c>
      <c r="D54" s="286">
        <f>[2]neos!D$2</f>
        <v>29984.544980000024</v>
      </c>
      <c r="E54" s="286">
        <f>[2]neos!E$2</f>
        <v>30533.510480000001</v>
      </c>
      <c r="F54" s="286">
        <f>[2]neos!F$2</f>
        <v>29251.523590000001</v>
      </c>
      <c r="G54" s="286">
        <f>[2]neos!G$2</f>
        <v>30766.369099999964</v>
      </c>
      <c r="H54" s="286">
        <f>[2]neos!H$2</f>
        <v>31516.045822658882</v>
      </c>
      <c r="I54" s="286">
        <f>[2]neos!I$2</f>
        <v>31703.062620000008</v>
      </c>
      <c r="J54" s="286">
        <f>[2]neos!J$2</f>
        <v>30335.696210000016</v>
      </c>
      <c r="K54" s="286">
        <f>[2]neos!K$2</f>
        <v>29403.46871999999</v>
      </c>
      <c r="L54" s="286">
        <f>[2]neos!L$2</f>
        <v>26824.835649999975</v>
      </c>
      <c r="M54" s="286">
        <f>[2]neos!M$2</f>
        <v>27470.67089919456</v>
      </c>
      <c r="N54" s="286">
        <f>[2]neos!N$2</f>
        <v>27045.239228466915</v>
      </c>
      <c r="O54" s="286">
        <f>[2]neos!O$2</f>
        <v>24323.560483584497</v>
      </c>
      <c r="P54" s="286">
        <f>[2]neos!P$2</f>
        <v>22869.390448289309</v>
      </c>
      <c r="Q54" s="286">
        <f>[2]neos!Q$2</f>
        <v>21642.94806763087</v>
      </c>
      <c r="R54" s="286">
        <f>[2]neos!R$2</f>
        <v>22428.94320713601</v>
      </c>
      <c r="S54" s="286">
        <f>[2]neos!S$2</f>
        <v>22723.557813043699</v>
      </c>
      <c r="T54" s="286">
        <f>[2]neos!T$2</f>
        <v>23115.923867478323</v>
      </c>
      <c r="U54" s="286">
        <f>[2]neos!U$2</f>
        <v>23489.519577783107</v>
      </c>
      <c r="V54" s="286">
        <f>[2]neos!V$2</f>
        <v>23821.781446223646</v>
      </c>
      <c r="W54" s="286">
        <f>[2]neos!W$2</f>
        <v>24114.353303539316</v>
      </c>
      <c r="X54" s="286">
        <f>[2]neos!X$2</f>
        <v>24384.688784528484</v>
      </c>
      <c r="Y54" s="286">
        <f>[2]neos!Y$2</f>
        <v>24638.789917334452</v>
      </c>
      <c r="Z54" s="286">
        <f>[2]neos!Z$2</f>
        <v>24880.698251834699</v>
      </c>
      <c r="AA54" s="286">
        <f>[2]neos!AA$2</f>
        <v>25113.591536433338</v>
      </c>
      <c r="AB54" s="286">
        <f>[2]neos!AB$2</f>
        <v>25340.730355157652</v>
      </c>
      <c r="AC54" s="286">
        <f>[2]neos!AC$2</f>
        <v>25568.80027807644</v>
      </c>
      <c r="AD54" s="286">
        <f>[2]neos!AD$2</f>
        <v>25797.258834125649</v>
      </c>
      <c r="AE54" s="286">
        <f>[2]neos!AE$2</f>
        <v>26025.811591161277</v>
      </c>
      <c r="AF54" s="286">
        <f>[2]neos!AF$2</f>
        <v>26253.983458165509</v>
      </c>
      <c r="AG54" s="286">
        <f>[2]neos!AG$2</f>
        <v>26480.900863263207</v>
      </c>
      <c r="AH54" s="286">
        <f>[2]neos!AH$2</f>
        <v>26705.684699889887</v>
      </c>
      <c r="AI54" s="286">
        <f>[2]neos!AI$2</f>
        <v>26928.779259955147</v>
      </c>
      <c r="AJ54" s="286">
        <f>[2]neos!AJ$2</f>
        <v>27152.667110941205</v>
      </c>
      <c r="AK54" s="286">
        <f>[2]neos!AK$2</f>
        <v>27378.065897286211</v>
      </c>
      <c r="AL54" s="286">
        <f>[2]neos!AL$2</f>
        <v>27604.974033345519</v>
      </c>
      <c r="AM54" s="286">
        <f>[2]neos!AM$2</f>
        <v>27835.185270119477</v>
      </c>
      <c r="AN54" s="286">
        <f>[2]neos!AN$2</f>
        <v>28070.085338314646</v>
      </c>
      <c r="AO54" s="286">
        <f>[2]neos!AO$2</f>
        <v>28309.352514760034</v>
      </c>
      <c r="AP54" s="286">
        <f>[2]neos!AP$2</f>
        <v>28553.787407925891</v>
      </c>
      <c r="AQ54" s="286">
        <f>[2]neos!AQ$2</f>
        <v>28804.846271342805</v>
      </c>
      <c r="AR54" s="286">
        <f>[2]neos!AR$2</f>
        <v>29062.856561792636</v>
      </c>
      <c r="AS54" s="286">
        <f>[2]neos!AS$2</f>
        <v>29327.422889937949</v>
      </c>
      <c r="AT54" s="286">
        <f>[2]neos!AT$2</f>
        <v>29597.260331538986</v>
      </c>
      <c r="AU54" s="286">
        <f>[2]neos!AU$2</f>
        <v>29870.814329848658</v>
      </c>
      <c r="AV54" s="286">
        <f>[2]neos!AV$2</f>
        <v>30151.751278691791</v>
      </c>
      <c r="AW54" s="286">
        <f>[2]neos!AW$2</f>
        <v>30437.279724562482</v>
      </c>
      <c r="AX54" s="286">
        <f>[2]neos!AX$2</f>
        <v>30723.766381373567</v>
      </c>
      <c r="AY54" s="286">
        <f>[2]neos!AY$2</f>
        <v>31011.380058592506</v>
      </c>
      <c r="AZ54" s="286">
        <f>[2]neos!AZ$2</f>
        <v>31300.918094509594</v>
      </c>
      <c r="BA54" s="308">
        <f>[2]neos!BA$2</f>
        <v>31593.509546653368</v>
      </c>
    </row>
    <row r="55" spans="1:53" x14ac:dyDescent="0.35">
      <c r="A55" s="309" t="str">
        <f>[2]CFENE!$A$1</f>
        <v>Final energy consumption</v>
      </c>
      <c r="B55" s="304" t="e">
        <f ca="1">HYPERLINK("#"&amp;CELL("address",[2]CFENE!$C$2),MID(CELL("filename",[2]CFENE!$C$2),FIND("]",CELL("filename",[2]CFENE!$C$2))+1,255))</f>
        <v>#N/A</v>
      </c>
      <c r="C55" s="310">
        <f>[2]CFENE!C$2</f>
        <v>1130216.6877554941</v>
      </c>
      <c r="D55" s="310">
        <f>[2]CFENE!D$2</f>
        <v>1154234.9138682706</v>
      </c>
      <c r="E55" s="310">
        <f>[2]CFENE!E$2</f>
        <v>1144263.7906399998</v>
      </c>
      <c r="F55" s="310">
        <f>[2]CFENE!F$2</f>
        <v>1176390.3147799999</v>
      </c>
      <c r="G55" s="310">
        <f>[2]CFENE!G$2</f>
        <v>1188341.6861099997</v>
      </c>
      <c r="H55" s="310">
        <f>[2]CFENE!H$2</f>
        <v>1192158.1279972284</v>
      </c>
      <c r="I55" s="310">
        <f>[2]CFENE!I$2</f>
        <v>1194025.6319999998</v>
      </c>
      <c r="J55" s="310">
        <f>[2]CFENE!J$2</f>
        <v>1174483.0445699999</v>
      </c>
      <c r="K55" s="310">
        <f>[2]CFENE!K$2</f>
        <v>1180543.8857299997</v>
      </c>
      <c r="L55" s="310">
        <f>[2]CFENE!L$2</f>
        <v>1114181.4605700001</v>
      </c>
      <c r="M55" s="310">
        <f>[2]CFENE!M$2</f>
        <v>1163435.9373555356</v>
      </c>
      <c r="N55" s="310">
        <f>[2]CFENE!N$2</f>
        <v>1106082.5194719222</v>
      </c>
      <c r="O55" s="310">
        <f>[2]CFENE!O$2</f>
        <v>1106762.9200583647</v>
      </c>
      <c r="P55" s="310">
        <f>[2]CFENE!P$2</f>
        <v>1106193.821616858</v>
      </c>
      <c r="Q55" s="310">
        <f>[2]CFENE!Q$2</f>
        <v>1060261.9117871798</v>
      </c>
      <c r="R55" s="310">
        <f>[2]CFENE!R$2</f>
        <v>1082527.5130433938</v>
      </c>
      <c r="S55" s="310">
        <f>[2]CFENE!S$2</f>
        <v>1102491.7632036344</v>
      </c>
      <c r="T55" s="310">
        <f>[2]CFENE!T$2</f>
        <v>1112129.8563362237</v>
      </c>
      <c r="U55" s="310">
        <f>[2]CFENE!U$2</f>
        <v>1109906.0845335831</v>
      </c>
      <c r="V55" s="310">
        <f>[2]CFENE!V$2</f>
        <v>1104914.2912606096</v>
      </c>
      <c r="W55" s="310">
        <f>[2]CFENE!W$2</f>
        <v>1101912.8722251931</v>
      </c>
      <c r="X55" s="310">
        <f>[2]CFENE!X$2</f>
        <v>1101116.3445981583</v>
      </c>
      <c r="Y55" s="310">
        <f>[2]CFENE!Y$2</f>
        <v>1099704.6064223768</v>
      </c>
      <c r="Z55" s="310">
        <f>[2]CFENE!Z$2</f>
        <v>1094579.4126286041</v>
      </c>
      <c r="AA55" s="310">
        <f>[2]CFENE!AA$2</f>
        <v>1091077.2560698094</v>
      </c>
      <c r="AB55" s="310">
        <f>[2]CFENE!AB$2</f>
        <v>1089212.6985839328</v>
      </c>
      <c r="AC55" s="310">
        <f>[2]CFENE!AC$2</f>
        <v>1089697.5853240718</v>
      </c>
      <c r="AD55" s="310">
        <f>[2]CFENE!AD$2</f>
        <v>1090902.1045106361</v>
      </c>
      <c r="AE55" s="310">
        <f>[2]CFENE!AE$2</f>
        <v>1093628.7328714798</v>
      </c>
      <c r="AF55" s="310">
        <f>[2]CFENE!AF$2</f>
        <v>1095886.2759035232</v>
      </c>
      <c r="AG55" s="310">
        <f>[2]CFENE!AG$2</f>
        <v>1097692.3881734547</v>
      </c>
      <c r="AH55" s="310">
        <f>[2]CFENE!AH$2</f>
        <v>1100750.7884627101</v>
      </c>
      <c r="AI55" s="310">
        <f>[2]CFENE!AI$2</f>
        <v>1101766.601273221</v>
      </c>
      <c r="AJ55" s="310">
        <f>[2]CFENE!AJ$2</f>
        <v>1101471.9695716274</v>
      </c>
      <c r="AK55" s="310">
        <f>[2]CFENE!AK$2</f>
        <v>1100065.5759584198</v>
      </c>
      <c r="AL55" s="310">
        <f>[2]CFENE!AL$2</f>
        <v>1098430.3578022455</v>
      </c>
      <c r="AM55" s="310">
        <f>[2]CFENE!AM$2</f>
        <v>1098053.4332834799</v>
      </c>
      <c r="AN55" s="310">
        <f>[2]CFENE!AN$2</f>
        <v>1097233.4062872767</v>
      </c>
      <c r="AO55" s="310">
        <f>[2]CFENE!AO$2</f>
        <v>1096290.2659883173</v>
      </c>
      <c r="AP55" s="310">
        <f>[2]CFENE!AP$2</f>
        <v>1094805.1182961692</v>
      </c>
      <c r="AQ55" s="310">
        <f>[2]CFENE!AQ$2</f>
        <v>1093841.7771207651</v>
      </c>
      <c r="AR55" s="310">
        <f>[2]CFENE!AR$2</f>
        <v>1093745.4407120377</v>
      </c>
      <c r="AS55" s="310">
        <f>[2]CFENE!AS$2</f>
        <v>1093121.3013899596</v>
      </c>
      <c r="AT55" s="310">
        <f>[2]CFENE!AT$2</f>
        <v>1091231.6122496093</v>
      </c>
      <c r="AU55" s="310">
        <f>[2]CFENE!AU$2</f>
        <v>1089618.4638227993</v>
      </c>
      <c r="AV55" s="310">
        <f>[2]CFENE!AV$2</f>
        <v>1088781.7334640916</v>
      </c>
      <c r="AW55" s="310">
        <f>[2]CFENE!AW$2</f>
        <v>1088447.1081576534</v>
      </c>
      <c r="AX55" s="310">
        <f>[2]CFENE!AX$2</f>
        <v>1087055.6709502435</v>
      </c>
      <c r="AY55" s="310">
        <f>[2]CFENE!AY$2</f>
        <v>1086670.0655335854</v>
      </c>
      <c r="AZ55" s="310">
        <f>[2]CFENE!AZ$2</f>
        <v>1085862.511770996</v>
      </c>
      <c r="BA55" s="311">
        <f>[2]CFENE!BA$2</f>
        <v>1084733.7982438356</v>
      </c>
    </row>
    <row r="56" spans="1:53" x14ac:dyDescent="0.35">
      <c r="A56" s="312" t="str">
        <f>[2]CFIND!$A$1</f>
        <v>Final energy consumption - Industry</v>
      </c>
      <c r="B56" s="313" t="e">
        <f ca="1">HYPERLINK("#"&amp;CELL("address",[2]CFIND!$C$2),MID(CELL("filename",[2]CFIND!$C$2),FIND("]",CELL("filename",[2]CFIND!$C$2))+1,255))</f>
        <v>#N/A</v>
      </c>
      <c r="C56" s="314">
        <f>[2]CFIND!C$2</f>
        <v>330517.30762928218</v>
      </c>
      <c r="D56" s="314">
        <f>[2]CFIND!D$2</f>
        <v>329502.10415098729</v>
      </c>
      <c r="E56" s="314">
        <f>[2]CFIND!E$2</f>
        <v>326911.07477745845</v>
      </c>
      <c r="F56" s="314">
        <f>[2]CFIND!F$2</f>
        <v>334967.99633985071</v>
      </c>
      <c r="G56" s="314">
        <f>[2]CFIND!G$2</f>
        <v>333199.27161861415</v>
      </c>
      <c r="H56" s="314">
        <f>[2]CFIND!H$2</f>
        <v>327865.34426312562</v>
      </c>
      <c r="I56" s="314">
        <f>[2]CFIND!I$2</f>
        <v>322259.11597863957</v>
      </c>
      <c r="J56" s="314">
        <f>[2]CFIND!J$2</f>
        <v>324940.86526331608</v>
      </c>
      <c r="K56" s="314">
        <f>[2]CFIND!K$2</f>
        <v>312419.37528999994</v>
      </c>
      <c r="L56" s="314">
        <f>[2]CFIND!L$2</f>
        <v>265868.09347999998</v>
      </c>
      <c r="M56" s="314">
        <f>[2]CFIND!M$2</f>
        <v>285951.91582050908</v>
      </c>
      <c r="N56" s="314">
        <f>[2]CFIND!N$2</f>
        <v>282055.71794296266</v>
      </c>
      <c r="O56" s="314">
        <f>[2]CFIND!O$2</f>
        <v>276747.11440504243</v>
      </c>
      <c r="P56" s="314">
        <f>[2]CFIND!P$2</f>
        <v>276226.37556489045</v>
      </c>
      <c r="Q56" s="314">
        <f>[2]CFIND!Q$2</f>
        <v>272559.32592795271</v>
      </c>
      <c r="R56" s="314">
        <f>[2]CFIND!R$2</f>
        <v>273308.17948089284</v>
      </c>
      <c r="S56" s="314">
        <f>[2]CFIND!S$2</f>
        <v>274853.05888798257</v>
      </c>
      <c r="T56" s="314">
        <f>[2]CFIND!T$2</f>
        <v>278675.69226271717</v>
      </c>
      <c r="U56" s="314">
        <f>[2]CFIND!U$2</f>
        <v>276140.76646243787</v>
      </c>
      <c r="V56" s="314">
        <f>[2]CFIND!V$2</f>
        <v>274848.74043132941</v>
      </c>
      <c r="W56" s="314">
        <f>[2]CFIND!W$2</f>
        <v>274915.4121052085</v>
      </c>
      <c r="X56" s="314">
        <f>[2]CFIND!X$2</f>
        <v>275497.74583895248</v>
      </c>
      <c r="Y56" s="314">
        <f>[2]CFIND!Y$2</f>
        <v>276385.65340838378</v>
      </c>
      <c r="Z56" s="314">
        <f>[2]CFIND!Z$2</f>
        <v>275393.89493144926</v>
      </c>
      <c r="AA56" s="314">
        <f>[2]CFIND!AA$2</f>
        <v>275283.4476767634</v>
      </c>
      <c r="AB56" s="314">
        <f>[2]CFIND!AB$2</f>
        <v>275713.83663746307</v>
      </c>
      <c r="AC56" s="314">
        <f>[2]CFIND!AC$2</f>
        <v>276748.42308851896</v>
      </c>
      <c r="AD56" s="314">
        <f>[2]CFIND!AD$2</f>
        <v>277672.21780892037</v>
      </c>
      <c r="AE56" s="314">
        <f>[2]CFIND!AE$2</f>
        <v>279042.7726279099</v>
      </c>
      <c r="AF56" s="314">
        <f>[2]CFIND!AF$2</f>
        <v>279624.51810172485</v>
      </c>
      <c r="AG56" s="314">
        <f>[2]CFIND!AG$2</f>
        <v>279764.91417625581</v>
      </c>
      <c r="AH56" s="314">
        <f>[2]CFIND!AH$2</f>
        <v>280391.51841725525</v>
      </c>
      <c r="AI56" s="314">
        <f>[2]CFIND!AI$2</f>
        <v>280606.60995210521</v>
      </c>
      <c r="AJ56" s="314">
        <f>[2]CFIND!AJ$2</f>
        <v>280365.19558265107</v>
      </c>
      <c r="AK56" s="314">
        <f>[2]CFIND!AK$2</f>
        <v>280044.92547434894</v>
      </c>
      <c r="AL56" s="314">
        <f>[2]CFIND!AL$2</f>
        <v>279774.35906164255</v>
      </c>
      <c r="AM56" s="314">
        <f>[2]CFIND!AM$2</f>
        <v>280835.87971664505</v>
      </c>
      <c r="AN56" s="314">
        <f>[2]CFIND!AN$2</f>
        <v>281454.41502104368</v>
      </c>
      <c r="AO56" s="314">
        <f>[2]CFIND!AO$2</f>
        <v>281955.33632471989</v>
      </c>
      <c r="AP56" s="314">
        <f>[2]CFIND!AP$2</f>
        <v>282526.21742110484</v>
      </c>
      <c r="AQ56" s="314">
        <f>[2]CFIND!AQ$2</f>
        <v>283216.68482294795</v>
      </c>
      <c r="AR56" s="314">
        <f>[2]CFIND!AR$2</f>
        <v>284196.41354650864</v>
      </c>
      <c r="AS56" s="314">
        <f>[2]CFIND!AS$2</f>
        <v>285092.99569710984</v>
      </c>
      <c r="AT56" s="314">
        <f>[2]CFIND!AT$2</f>
        <v>285026.22498693597</v>
      </c>
      <c r="AU56" s="314">
        <f>[2]CFIND!AU$2</f>
        <v>285437.4320997115</v>
      </c>
      <c r="AV56" s="314">
        <f>[2]CFIND!AV$2</f>
        <v>286068.05239972012</v>
      </c>
      <c r="AW56" s="314">
        <f>[2]CFIND!AW$2</f>
        <v>287132.02363094175</v>
      </c>
      <c r="AX56" s="314">
        <f>[2]CFIND!AX$2</f>
        <v>287309.48069017171</v>
      </c>
      <c r="AY56" s="314">
        <f>[2]CFIND!AY$2</f>
        <v>287945.12397598138</v>
      </c>
      <c r="AZ56" s="314">
        <f>[2]CFIND!AZ$2</f>
        <v>288619.91150093015</v>
      </c>
      <c r="BA56" s="315">
        <f>[2]CFIND!BA$2</f>
        <v>289011.07683018019</v>
      </c>
    </row>
    <row r="57" spans="1:53" x14ac:dyDescent="0.35">
      <c r="A57" s="316" t="str">
        <f>[2]isi!$A$1</f>
        <v>Iron and Steel</v>
      </c>
      <c r="B57" s="306" t="e">
        <f ca="1">HYPERLINK("#"&amp;CELL("address",[2]isi!$C$2),MID(CELL("filename",[2]isi!$C$2),FIND("]",CELL("filename",[2]isi!$C$2))+1,255))</f>
        <v>#N/A</v>
      </c>
      <c r="C57" s="317">
        <f>[2]isi!C$2</f>
        <v>66700.571334753215</v>
      </c>
      <c r="D57" s="317">
        <f>[2]isi!D$2</f>
        <v>64105.872507499989</v>
      </c>
      <c r="E57" s="317">
        <f>[2]isi!E$2</f>
        <v>61991.066436499983</v>
      </c>
      <c r="F57" s="317">
        <f>[2]isi!F$2</f>
        <v>65044.049089999993</v>
      </c>
      <c r="G57" s="317">
        <f>[2]isi!G$2</f>
        <v>65297.916976499982</v>
      </c>
      <c r="H57" s="317">
        <f>[2]isi!H$2</f>
        <v>62486.797259958745</v>
      </c>
      <c r="I57" s="317">
        <f>[2]isi!I$2</f>
        <v>63611.150772499976</v>
      </c>
      <c r="J57" s="317">
        <f>[2]isi!J$2</f>
        <v>61875.907750499959</v>
      </c>
      <c r="K57" s="317">
        <f>[2]isi!K$2</f>
        <v>58422.935891499976</v>
      </c>
      <c r="L57" s="317">
        <f>[2]isi!L$2</f>
        <v>42368.597639500011</v>
      </c>
      <c r="M57" s="317">
        <f>[2]isi!M$2</f>
        <v>51288.075538322533</v>
      </c>
      <c r="N57" s="317">
        <f>[2]isi!N$2</f>
        <v>51545.21383374936</v>
      </c>
      <c r="O57" s="317">
        <f>[2]isi!O$2</f>
        <v>50274.389000970987</v>
      </c>
      <c r="P57" s="317">
        <f>[2]isi!P$2</f>
        <v>49808.129913332108</v>
      </c>
      <c r="Q57" s="317">
        <f>[2]isi!Q$2</f>
        <v>49531.334470700211</v>
      </c>
      <c r="R57" s="317">
        <f>[2]isi!R$2</f>
        <v>50174.446810645139</v>
      </c>
      <c r="S57" s="317">
        <f>[2]isi!S$2</f>
        <v>49035.466731104956</v>
      </c>
      <c r="T57" s="317">
        <f>[2]isi!T$2</f>
        <v>50041.415537068169</v>
      </c>
      <c r="U57" s="317">
        <f>[2]isi!U$2</f>
        <v>47766.842978423098</v>
      </c>
      <c r="V57" s="317">
        <f>[2]isi!V$2</f>
        <v>47282.018113774582</v>
      </c>
      <c r="W57" s="317">
        <f>[2]isi!W$2</f>
        <v>46530.796977618935</v>
      </c>
      <c r="X57" s="317">
        <f>[2]isi!X$2</f>
        <v>46393.278234294048</v>
      </c>
      <c r="Y57" s="317">
        <f>[2]isi!Y$2</f>
        <v>46150.487345029382</v>
      </c>
      <c r="Z57" s="317">
        <f>[2]isi!Z$2</f>
        <v>45349.588955440937</v>
      </c>
      <c r="AA57" s="317">
        <f>[2]isi!AA$2</f>
        <v>45045.985036177386</v>
      </c>
      <c r="AB57" s="317">
        <f>[2]isi!AB$2</f>
        <v>45006.216661077036</v>
      </c>
      <c r="AC57" s="317">
        <f>[2]isi!AC$2</f>
        <v>45168.385390806638</v>
      </c>
      <c r="AD57" s="317">
        <f>[2]isi!AD$2</f>
        <v>45355.094849789064</v>
      </c>
      <c r="AE57" s="317">
        <f>[2]isi!AE$2</f>
        <v>45524.410475156619</v>
      </c>
      <c r="AF57" s="317">
        <f>[2]isi!AF$2</f>
        <v>45544.772779237996</v>
      </c>
      <c r="AG57" s="317">
        <f>[2]isi!AG$2</f>
        <v>45287.884539222665</v>
      </c>
      <c r="AH57" s="317">
        <f>[2]isi!AH$2</f>
        <v>45181.725921945821</v>
      </c>
      <c r="AI57" s="317">
        <f>[2]isi!AI$2</f>
        <v>44990.820019812614</v>
      </c>
      <c r="AJ57" s="317">
        <f>[2]isi!AJ$2</f>
        <v>44488.600046296706</v>
      </c>
      <c r="AK57" s="317">
        <f>[2]isi!AK$2</f>
        <v>43986.673663921902</v>
      </c>
      <c r="AL57" s="317">
        <f>[2]isi!AL$2</f>
        <v>43549.38276037902</v>
      </c>
      <c r="AM57" s="317">
        <f>[2]isi!AM$2</f>
        <v>43354.250073518873</v>
      </c>
      <c r="AN57" s="317">
        <f>[2]isi!AN$2</f>
        <v>43212.860376693316</v>
      </c>
      <c r="AO57" s="317">
        <f>[2]isi!AO$2</f>
        <v>42826.265536014282</v>
      </c>
      <c r="AP57" s="317">
        <f>[2]isi!AP$2</f>
        <v>42584.094636516347</v>
      </c>
      <c r="AQ57" s="317">
        <f>[2]isi!AQ$2</f>
        <v>42391.938421615421</v>
      </c>
      <c r="AR57" s="317">
        <f>[2]isi!AR$2</f>
        <v>42322.496528409058</v>
      </c>
      <c r="AS57" s="317">
        <f>[2]isi!AS$2</f>
        <v>42282.873180014409</v>
      </c>
      <c r="AT57" s="317">
        <f>[2]isi!AT$2</f>
        <v>42163.089114832925</v>
      </c>
      <c r="AU57" s="317">
        <f>[2]isi!AU$2</f>
        <v>42006.664355173278</v>
      </c>
      <c r="AV57" s="317">
        <f>[2]isi!AV$2</f>
        <v>41894.319011858766</v>
      </c>
      <c r="AW57" s="317">
        <f>[2]isi!AW$2</f>
        <v>41946.912562573409</v>
      </c>
      <c r="AX57" s="317">
        <f>[2]isi!AX$2</f>
        <v>41805.856058718782</v>
      </c>
      <c r="AY57" s="317">
        <f>[2]isi!AY$2</f>
        <v>41581.483516264147</v>
      </c>
      <c r="AZ57" s="317">
        <f>[2]isi!AZ$2</f>
        <v>41435.654338649263</v>
      </c>
      <c r="BA57" s="318">
        <f>[2]isi!BA$2</f>
        <v>41258.99629118976</v>
      </c>
    </row>
    <row r="58" spans="1:53" x14ac:dyDescent="0.35">
      <c r="A58" s="319" t="str">
        <f>[2]isb!$A$1</f>
        <v>Iron and Steel - Integrated steelworks</v>
      </c>
      <c r="B58" s="306" t="e">
        <f ca="1">HYPERLINK("#"&amp;CELL("address",[2]isb!$C$2),MID(CELL("filename",[2]isb!$C$2),FIND("]",CELL("filename",[2]isb!$C$2))+1,255))</f>
        <v>#N/A</v>
      </c>
      <c r="C58" s="320">
        <f>[2]isb!C$2</f>
        <v>57612.604916677366</v>
      </c>
      <c r="D58" s="320">
        <f>[2]isb!D$2</f>
        <v>54757.041045861944</v>
      </c>
      <c r="E58" s="320">
        <f>[2]isb!E$2</f>
        <v>53042.626102222879</v>
      </c>
      <c r="F58" s="320">
        <f>[2]isb!F$2</f>
        <v>55654.539005476436</v>
      </c>
      <c r="G58" s="320">
        <f>[2]isb!G$2</f>
        <v>55557.412253087234</v>
      </c>
      <c r="H58" s="320">
        <f>[2]isb!H$2</f>
        <v>53192.226342825459</v>
      </c>
      <c r="I58" s="320">
        <f>[2]isb!I$2</f>
        <v>53656.441849566021</v>
      </c>
      <c r="J58" s="320">
        <f>[2]isb!J$2</f>
        <v>52117.047787913587</v>
      </c>
      <c r="K58" s="320">
        <f>[2]isb!K$2</f>
        <v>48864.591555889601</v>
      </c>
      <c r="L58" s="320">
        <f>[2]isb!L$2</f>
        <v>34976.158128872637</v>
      </c>
      <c r="M58" s="320">
        <f>[2]isb!M$2</f>
        <v>42962.196624474724</v>
      </c>
      <c r="N58" s="320">
        <f>[2]isb!N$2</f>
        <v>42962.150548609548</v>
      </c>
      <c r="O58" s="320">
        <f>[2]isb!O$2</f>
        <v>42116.11858918301</v>
      </c>
      <c r="P58" s="320">
        <f>[2]isb!P$2</f>
        <v>42114.914246278146</v>
      </c>
      <c r="Q58" s="320">
        <f>[2]isb!Q$2</f>
        <v>42088.684457981093</v>
      </c>
      <c r="R58" s="320">
        <f>[2]isb!R$2</f>
        <v>42473.078967126072</v>
      </c>
      <c r="S58" s="320">
        <f>[2]isb!S$2</f>
        <v>41491.623541856083</v>
      </c>
      <c r="T58" s="320">
        <f>[2]isb!T$2</f>
        <v>42171.058237622929</v>
      </c>
      <c r="U58" s="320">
        <f>[2]isb!U$2</f>
        <v>40039.277942174056</v>
      </c>
      <c r="V58" s="320">
        <f>[2]isb!V$2</f>
        <v>39562.383661100685</v>
      </c>
      <c r="W58" s="320">
        <f>[2]isb!W$2</f>
        <v>38871.422523513022</v>
      </c>
      <c r="X58" s="320">
        <f>[2]isb!X$2</f>
        <v>38747.569071467449</v>
      </c>
      <c r="Y58" s="320">
        <f>[2]isb!Y$2</f>
        <v>38526.972317141102</v>
      </c>
      <c r="Z58" s="320">
        <f>[2]isb!Z$2</f>
        <v>37752.590142000197</v>
      </c>
      <c r="AA58" s="320">
        <f>[2]isb!AA$2</f>
        <v>37515.051017262209</v>
      </c>
      <c r="AB58" s="320">
        <f>[2]isb!AB$2</f>
        <v>37490.519336029676</v>
      </c>
      <c r="AC58" s="320">
        <f>[2]isb!AC$2</f>
        <v>37646.581361582954</v>
      </c>
      <c r="AD58" s="320">
        <f>[2]isb!AD$2</f>
        <v>37820.276917329262</v>
      </c>
      <c r="AE58" s="320">
        <f>[2]isb!AE$2</f>
        <v>37995.655745818061</v>
      </c>
      <c r="AF58" s="320">
        <f>[2]isb!AF$2</f>
        <v>38013.044427209359</v>
      </c>
      <c r="AG58" s="320">
        <f>[2]isb!AG$2</f>
        <v>37753.225271098236</v>
      </c>
      <c r="AH58" s="320">
        <f>[2]isb!AH$2</f>
        <v>37649.617568540089</v>
      </c>
      <c r="AI58" s="320">
        <f>[2]isb!AI$2</f>
        <v>37451.526542854852</v>
      </c>
      <c r="AJ58" s="320">
        <f>[2]isb!AJ$2</f>
        <v>36936.011533539662</v>
      </c>
      <c r="AK58" s="320">
        <f>[2]isb!AK$2</f>
        <v>36448.560068115257</v>
      </c>
      <c r="AL58" s="320">
        <f>[2]isb!AL$2</f>
        <v>36017.80945824174</v>
      </c>
      <c r="AM58" s="320">
        <f>[2]isb!AM$2</f>
        <v>35808.42889147692</v>
      </c>
      <c r="AN58" s="320">
        <f>[2]isb!AN$2</f>
        <v>35666.795318957069</v>
      </c>
      <c r="AO58" s="320">
        <f>[2]isb!AO$2</f>
        <v>35275.731261958223</v>
      </c>
      <c r="AP58" s="320">
        <f>[2]isb!AP$2</f>
        <v>35030.514160451159</v>
      </c>
      <c r="AQ58" s="320">
        <f>[2]isb!AQ$2</f>
        <v>34860.393757436243</v>
      </c>
      <c r="AR58" s="320">
        <f>[2]isb!AR$2</f>
        <v>34763.849996569319</v>
      </c>
      <c r="AS58" s="320">
        <f>[2]isb!AS$2</f>
        <v>34736.588505322514</v>
      </c>
      <c r="AT58" s="320">
        <f>[2]isb!AT$2</f>
        <v>34619.757424536678</v>
      </c>
      <c r="AU58" s="320">
        <f>[2]isb!AU$2</f>
        <v>34448.46088332792</v>
      </c>
      <c r="AV58" s="320">
        <f>[2]isb!AV$2</f>
        <v>34302.697197701928</v>
      </c>
      <c r="AW58" s="320">
        <f>[2]isb!AW$2</f>
        <v>34310.813353184516</v>
      </c>
      <c r="AX58" s="320">
        <f>[2]isb!AX$2</f>
        <v>34153.391152177814</v>
      </c>
      <c r="AY58" s="320">
        <f>[2]isb!AY$2</f>
        <v>33899.975328927256</v>
      </c>
      <c r="AZ58" s="320">
        <f>[2]isb!AZ$2</f>
        <v>33724.952335933835</v>
      </c>
      <c r="BA58" s="321">
        <f>[2]isb!BA$2</f>
        <v>33512.59948008442</v>
      </c>
    </row>
    <row r="59" spans="1:53" x14ac:dyDescent="0.35">
      <c r="A59" s="319" t="str">
        <f>[2]ise!$A$1</f>
        <v>Iron and Steel - Electric arc</v>
      </c>
      <c r="B59" s="306" t="e">
        <f ca="1">HYPERLINK("#"&amp;CELL("address",[2]ise!$C$2),MID(CELL("filename",[2]ise!$C$2),FIND("]",CELL("filename",[2]ise!$C$2))+1,255))</f>
        <v>#N/A</v>
      </c>
      <c r="C59" s="320">
        <f>[2]ise!C$2</f>
        <v>9087.9664180758446</v>
      </c>
      <c r="D59" s="320">
        <f>[2]ise!D$2</f>
        <v>9348.831461638043</v>
      </c>
      <c r="E59" s="320">
        <f>[2]ise!E$2</f>
        <v>8948.4403342771056</v>
      </c>
      <c r="F59" s="320">
        <f>[2]ise!F$2</f>
        <v>9389.5100845235593</v>
      </c>
      <c r="G59" s="320">
        <f>[2]ise!G$2</f>
        <v>9740.5047234127487</v>
      </c>
      <c r="H59" s="320">
        <f>[2]ise!H$2</f>
        <v>9294.5709171332837</v>
      </c>
      <c r="I59" s="320">
        <f>[2]ise!I$2</f>
        <v>9954.7089229339563</v>
      </c>
      <c r="J59" s="320">
        <f>[2]ise!J$2</f>
        <v>9758.8599625863681</v>
      </c>
      <c r="K59" s="320">
        <f>[2]ise!K$2</f>
        <v>9558.344335610378</v>
      </c>
      <c r="L59" s="320">
        <f>[2]ise!L$2</f>
        <v>7392.4395106273705</v>
      </c>
      <c r="M59" s="320">
        <f>[2]ise!M$2</f>
        <v>8325.878913847806</v>
      </c>
      <c r="N59" s="320">
        <f>[2]ise!N$2</f>
        <v>8583.0632851398132</v>
      </c>
      <c r="O59" s="320">
        <f>[2]ise!O$2</f>
        <v>8158.2704117879757</v>
      </c>
      <c r="P59" s="320">
        <f>[2]ise!P$2</f>
        <v>7693.2156670539607</v>
      </c>
      <c r="Q59" s="320">
        <f>[2]ise!Q$2</f>
        <v>7442.6500127191212</v>
      </c>
      <c r="R59" s="320">
        <f>[2]ise!R$2</f>
        <v>7701.3678435190704</v>
      </c>
      <c r="S59" s="320">
        <f>[2]ise!S$2</f>
        <v>7543.8431892488697</v>
      </c>
      <c r="T59" s="320">
        <f>[2]ise!T$2</f>
        <v>7870.3572994452379</v>
      </c>
      <c r="U59" s="320">
        <f>[2]ise!U$2</f>
        <v>7727.5650362490414</v>
      </c>
      <c r="V59" s="320">
        <f>[2]ise!V$2</f>
        <v>7719.6344526738976</v>
      </c>
      <c r="W59" s="320">
        <f>[2]ise!W$2</f>
        <v>7659.3744541059159</v>
      </c>
      <c r="X59" s="320">
        <f>[2]ise!X$2</f>
        <v>7645.7091628265971</v>
      </c>
      <c r="Y59" s="320">
        <f>[2]ise!Y$2</f>
        <v>7623.5150278882757</v>
      </c>
      <c r="Z59" s="320">
        <f>[2]ise!Z$2</f>
        <v>7596.9988134407386</v>
      </c>
      <c r="AA59" s="320">
        <f>[2]ise!AA$2</f>
        <v>7530.9340189151753</v>
      </c>
      <c r="AB59" s="320">
        <f>[2]ise!AB$2</f>
        <v>7515.6973250473629</v>
      </c>
      <c r="AC59" s="320">
        <f>[2]ise!AC$2</f>
        <v>7521.8040292236874</v>
      </c>
      <c r="AD59" s="320">
        <f>[2]ise!AD$2</f>
        <v>7534.8179324598059</v>
      </c>
      <c r="AE59" s="320">
        <f>[2]ise!AE$2</f>
        <v>7528.7547293385569</v>
      </c>
      <c r="AF59" s="320">
        <f>[2]ise!AF$2</f>
        <v>7531.7283520286346</v>
      </c>
      <c r="AG59" s="320">
        <f>[2]ise!AG$2</f>
        <v>7534.6592681244329</v>
      </c>
      <c r="AH59" s="320">
        <f>[2]ise!AH$2</f>
        <v>7532.1083534057316</v>
      </c>
      <c r="AI59" s="320">
        <f>[2]ise!AI$2</f>
        <v>7539.2934769577641</v>
      </c>
      <c r="AJ59" s="320">
        <f>[2]ise!AJ$2</f>
        <v>7552.5885127570418</v>
      </c>
      <c r="AK59" s="320">
        <f>[2]ise!AK$2</f>
        <v>7538.1135958066479</v>
      </c>
      <c r="AL59" s="320">
        <f>[2]ise!AL$2</f>
        <v>7531.5733021372771</v>
      </c>
      <c r="AM59" s="320">
        <f>[2]ise!AM$2</f>
        <v>7545.8211820419519</v>
      </c>
      <c r="AN59" s="320">
        <f>[2]ise!AN$2</f>
        <v>7546.0650577362476</v>
      </c>
      <c r="AO59" s="320">
        <f>[2]ise!AO$2</f>
        <v>7550.5342740560563</v>
      </c>
      <c r="AP59" s="320">
        <f>[2]ise!AP$2</f>
        <v>7553.5804760651863</v>
      </c>
      <c r="AQ59" s="320">
        <f>[2]ise!AQ$2</f>
        <v>7531.5446641791777</v>
      </c>
      <c r="AR59" s="320">
        <f>[2]ise!AR$2</f>
        <v>7558.6465318397404</v>
      </c>
      <c r="AS59" s="320">
        <f>[2]ise!AS$2</f>
        <v>7546.2846746918949</v>
      </c>
      <c r="AT59" s="320">
        <f>[2]ise!AT$2</f>
        <v>7543.3316902962506</v>
      </c>
      <c r="AU59" s="320">
        <f>[2]ise!AU$2</f>
        <v>7558.2034718453569</v>
      </c>
      <c r="AV59" s="320">
        <f>[2]ise!AV$2</f>
        <v>7591.6218141568415</v>
      </c>
      <c r="AW59" s="320">
        <f>[2]ise!AW$2</f>
        <v>7636.0992093888917</v>
      </c>
      <c r="AX59" s="320">
        <f>[2]ise!AX$2</f>
        <v>7652.4649065409649</v>
      </c>
      <c r="AY59" s="320">
        <f>[2]ise!AY$2</f>
        <v>7681.5081873368881</v>
      </c>
      <c r="AZ59" s="320">
        <f>[2]ise!AZ$2</f>
        <v>7710.7020027154304</v>
      </c>
      <c r="BA59" s="321">
        <f>[2]ise!BA$2</f>
        <v>7746.3968111053409</v>
      </c>
    </row>
    <row r="60" spans="1:53" x14ac:dyDescent="0.35">
      <c r="A60" s="319" t="str">
        <f>[2]isd!$A$1</f>
        <v>Iron and Steel - Direct Reduced Iron (DRI) and Iron ore (EAF)</v>
      </c>
      <c r="B60" s="306" t="e">
        <f ca="1">HYPERLINK("#"&amp;CELL("address",[2]isd!$C$2),MID(CELL("filename",[2]isd!$C$2),FIND("]",CELL("filename",[2]isd!$C$2))+1,255))</f>
        <v>#N/A</v>
      </c>
      <c r="C60" s="320">
        <f>[2]isd!C$2</f>
        <v>0</v>
      </c>
      <c r="D60" s="320">
        <f>[2]isd!D$2</f>
        <v>0</v>
      </c>
      <c r="E60" s="320">
        <f>[2]isd!E$2</f>
        <v>0</v>
      </c>
      <c r="F60" s="320">
        <f>[2]isd!F$2</f>
        <v>0</v>
      </c>
      <c r="G60" s="320">
        <f>[2]isd!G$2</f>
        <v>0</v>
      </c>
      <c r="H60" s="320">
        <f>[2]isd!H$2</f>
        <v>0</v>
      </c>
      <c r="I60" s="320">
        <f>[2]isd!I$2</f>
        <v>0</v>
      </c>
      <c r="J60" s="320">
        <f>[2]isd!J$2</f>
        <v>0</v>
      </c>
      <c r="K60" s="320">
        <f>[2]isd!K$2</f>
        <v>0</v>
      </c>
      <c r="L60" s="320">
        <f>[2]isd!L$2</f>
        <v>0</v>
      </c>
      <c r="M60" s="320">
        <f>[2]isd!M$2</f>
        <v>0</v>
      </c>
      <c r="N60" s="320">
        <f>[2]isd!N$2</f>
        <v>0</v>
      </c>
      <c r="O60" s="320"/>
      <c r="P60" s="320">
        <f>[2]isd!P$2</f>
        <v>0</v>
      </c>
      <c r="Q60" s="320">
        <f>[2]isd!Q$2</f>
        <v>0</v>
      </c>
      <c r="R60" s="320">
        <f>[2]isd!R$2</f>
        <v>0</v>
      </c>
      <c r="S60" s="320">
        <f>[2]isd!S$2</f>
        <v>0</v>
      </c>
      <c r="T60" s="320">
        <f>[2]isd!T$2</f>
        <v>0</v>
      </c>
      <c r="U60" s="320">
        <f>[2]isd!U$2</f>
        <v>0</v>
      </c>
      <c r="V60" s="320">
        <f>[2]isd!V$2</f>
        <v>0</v>
      </c>
      <c r="W60" s="320">
        <f>[2]isd!W$2</f>
        <v>0</v>
      </c>
      <c r="X60" s="320">
        <f>[2]isd!X$2</f>
        <v>0</v>
      </c>
      <c r="Y60" s="320">
        <f>[2]isd!Y$2</f>
        <v>0</v>
      </c>
      <c r="Z60" s="320">
        <f>[2]isd!Z$2</f>
        <v>0</v>
      </c>
      <c r="AA60" s="320">
        <f>[2]isd!AA$2</f>
        <v>0</v>
      </c>
      <c r="AB60" s="320">
        <f>[2]isd!AB$2</f>
        <v>0</v>
      </c>
      <c r="AC60" s="320">
        <f>[2]isd!AC$2</f>
        <v>0</v>
      </c>
      <c r="AD60" s="320">
        <f>[2]isd!AD$2</f>
        <v>0</v>
      </c>
      <c r="AE60" s="320">
        <f>[2]isd!AE$2</f>
        <v>0</v>
      </c>
      <c r="AF60" s="320">
        <f>[2]isd!AF$2</f>
        <v>0</v>
      </c>
      <c r="AG60" s="320">
        <f>[2]isd!AG$2</f>
        <v>0</v>
      </c>
      <c r="AH60" s="320">
        <f>[2]isd!AH$2</f>
        <v>0</v>
      </c>
      <c r="AI60" s="320">
        <f>[2]isd!AI$2</f>
        <v>0</v>
      </c>
      <c r="AJ60" s="320">
        <f>[2]isd!AJ$2</f>
        <v>0</v>
      </c>
      <c r="AK60" s="320">
        <f>[2]isd!AK$2</f>
        <v>0</v>
      </c>
      <c r="AL60" s="320">
        <f>[2]isd!AL$2</f>
        <v>0</v>
      </c>
      <c r="AM60" s="320">
        <f>[2]isd!AM$2</f>
        <v>0</v>
      </c>
      <c r="AN60" s="320">
        <f>[2]isd!AN$2</f>
        <v>0</v>
      </c>
      <c r="AO60" s="320">
        <f>[2]isd!AO$2</f>
        <v>0</v>
      </c>
      <c r="AP60" s="320">
        <f>[2]isd!AP$2</f>
        <v>0</v>
      </c>
      <c r="AQ60" s="320">
        <f>[2]isd!AQ$2</f>
        <v>0</v>
      </c>
      <c r="AR60" s="320">
        <f>[2]isd!AR$2</f>
        <v>0</v>
      </c>
      <c r="AS60" s="320">
        <f>[2]isd!AS$2</f>
        <v>0</v>
      </c>
      <c r="AT60" s="320">
        <f>[2]isd!AT$2</f>
        <v>0</v>
      </c>
      <c r="AU60" s="320">
        <f>[2]isd!AU$2</f>
        <v>0</v>
      </c>
      <c r="AV60" s="320">
        <f>[2]isd!AV$2</f>
        <v>0</v>
      </c>
      <c r="AW60" s="320">
        <f>[2]isd!AW$2</f>
        <v>0</v>
      </c>
      <c r="AX60" s="320">
        <f>[2]isd!AX$2</f>
        <v>0</v>
      </c>
      <c r="AY60" s="320">
        <f>[2]isd!AY$2</f>
        <v>0</v>
      </c>
      <c r="AZ60" s="320">
        <f>[2]isd!AZ$2</f>
        <v>0</v>
      </c>
      <c r="BA60" s="321">
        <f>[2]isd!BA$2</f>
        <v>0</v>
      </c>
    </row>
    <row r="61" spans="1:53" x14ac:dyDescent="0.35">
      <c r="A61" s="319" t="str">
        <f>[2]isa!$A$1</f>
        <v>Iron and Steel - Alkaline electrolysis</v>
      </c>
      <c r="B61" s="306" t="e">
        <f ca="1">HYPERLINK("#"&amp;CELL("address",[2]isa!$C$2),MID(CELL("filename",[2]isa!$C$2),FIND("]",CELL("filename",[2]isa!$C$2))+1,255))</f>
        <v>#N/A</v>
      </c>
      <c r="C61" s="320">
        <f>[2]isa!C$2</f>
        <v>0</v>
      </c>
      <c r="D61" s="320">
        <f>[2]isa!D$2</f>
        <v>0</v>
      </c>
      <c r="E61" s="320">
        <f>[2]isa!E$2</f>
        <v>0</v>
      </c>
      <c r="F61" s="320">
        <f>[2]isa!F$2</f>
        <v>0</v>
      </c>
      <c r="G61" s="320">
        <f>[2]isa!G$2</f>
        <v>0</v>
      </c>
      <c r="H61" s="320">
        <f>[2]isa!H$2</f>
        <v>0</v>
      </c>
      <c r="I61" s="320">
        <f>[2]isa!I$2</f>
        <v>0</v>
      </c>
      <c r="J61" s="320">
        <f>[2]isa!J$2</f>
        <v>0</v>
      </c>
      <c r="K61" s="320">
        <f>[2]isa!K$2</f>
        <v>0</v>
      </c>
      <c r="L61" s="320">
        <f>[2]isa!L$2</f>
        <v>0</v>
      </c>
      <c r="M61" s="320">
        <f>[2]isa!M$2</f>
        <v>0</v>
      </c>
      <c r="N61" s="320">
        <f>[2]isa!N$2</f>
        <v>0</v>
      </c>
      <c r="O61" s="320">
        <f>[2]isa!O$2</f>
        <v>0</v>
      </c>
      <c r="P61" s="320">
        <f>[2]isa!P$2</f>
        <v>0</v>
      </c>
      <c r="Q61" s="320">
        <f>[2]isa!Q$2</f>
        <v>0</v>
      </c>
      <c r="R61" s="320">
        <f>[2]isa!R$2</f>
        <v>0</v>
      </c>
      <c r="S61" s="320">
        <f>[2]isa!S$2</f>
        <v>0</v>
      </c>
      <c r="T61" s="320">
        <f>[2]isa!T$2</f>
        <v>0</v>
      </c>
      <c r="U61" s="320">
        <f>[2]isa!U$2</f>
        <v>0</v>
      </c>
      <c r="V61" s="320">
        <f>[2]isa!V$2</f>
        <v>0</v>
      </c>
      <c r="W61" s="320">
        <f>[2]isa!W$2</f>
        <v>0</v>
      </c>
      <c r="X61" s="320">
        <f>[2]isa!X$2</f>
        <v>0</v>
      </c>
      <c r="Y61" s="320">
        <f>[2]isa!Y$2</f>
        <v>0</v>
      </c>
      <c r="Z61" s="320">
        <f>[2]isa!Z$2</f>
        <v>0</v>
      </c>
      <c r="AA61" s="320">
        <f>[2]isa!AA$2</f>
        <v>0</v>
      </c>
      <c r="AB61" s="320">
        <f>[2]isa!AB$2</f>
        <v>0</v>
      </c>
      <c r="AC61" s="320">
        <f>[2]isa!AC$2</f>
        <v>0</v>
      </c>
      <c r="AD61" s="320">
        <f>[2]isa!AD$2</f>
        <v>0</v>
      </c>
      <c r="AE61" s="320">
        <f>[2]isa!AE$2</f>
        <v>0</v>
      </c>
      <c r="AF61" s="320">
        <f>[2]isa!AF$2</f>
        <v>0</v>
      </c>
      <c r="AG61" s="320">
        <f>[2]isa!AG$2</f>
        <v>0</v>
      </c>
      <c r="AH61" s="320">
        <f>[2]isa!AH$2</f>
        <v>0</v>
      </c>
      <c r="AI61" s="320">
        <f>[2]isa!AI$2</f>
        <v>0</v>
      </c>
      <c r="AJ61" s="320">
        <f>[2]isa!AJ$2</f>
        <v>0</v>
      </c>
      <c r="AK61" s="320">
        <f>[2]isa!AK$2</f>
        <v>0</v>
      </c>
      <c r="AL61" s="320">
        <f>[2]isa!AL$2</f>
        <v>0</v>
      </c>
      <c r="AM61" s="320">
        <f>[2]isa!AM$2</f>
        <v>0</v>
      </c>
      <c r="AN61" s="320">
        <f>[2]isa!AN$2</f>
        <v>0</v>
      </c>
      <c r="AO61" s="320">
        <f>[2]isa!AO$2</f>
        <v>0</v>
      </c>
      <c r="AP61" s="320">
        <f>[2]isa!AP$2</f>
        <v>0</v>
      </c>
      <c r="AQ61" s="320">
        <f>[2]isa!AQ$2</f>
        <v>0</v>
      </c>
      <c r="AR61" s="320">
        <f>[2]isa!AR$2</f>
        <v>0</v>
      </c>
      <c r="AS61" s="320">
        <f>[2]isa!AS$2</f>
        <v>0</v>
      </c>
      <c r="AT61" s="320">
        <f>[2]isa!AT$2</f>
        <v>0</v>
      </c>
      <c r="AU61" s="320">
        <f>[2]isa!AU$2</f>
        <v>0</v>
      </c>
      <c r="AV61" s="320">
        <f>[2]isa!AV$2</f>
        <v>0</v>
      </c>
      <c r="AW61" s="320">
        <f>[2]isa!AW$2</f>
        <v>0</v>
      </c>
      <c r="AX61" s="320">
        <f>[2]isa!AX$2</f>
        <v>0</v>
      </c>
      <c r="AY61" s="320">
        <f>[2]isa!AY$2</f>
        <v>0</v>
      </c>
      <c r="AZ61" s="320">
        <f>[2]isa!AZ$2</f>
        <v>0</v>
      </c>
      <c r="BA61" s="321">
        <f>[2]isa!BA$2</f>
        <v>0</v>
      </c>
    </row>
    <row r="62" spans="1:53" x14ac:dyDescent="0.35">
      <c r="A62" s="316" t="str">
        <f>[2]nfm!$A$1</f>
        <v>Non-ferrous metals</v>
      </c>
      <c r="B62" s="306" t="e">
        <f ca="1">HYPERLINK("#"&amp;CELL("address",[2]nfm!$C$2),MID(CELL("filename",[2]nfm!$C$2),FIND("]",CELL("filename",[2]nfm!$C$2))+1,255))</f>
        <v>#N/A</v>
      </c>
      <c r="C62" s="317">
        <f>[2]nfm!C$2</f>
        <v>11984.456042666432</v>
      </c>
      <c r="D62" s="317">
        <f>[2]nfm!D$2</f>
        <v>12111.323740770742</v>
      </c>
      <c r="E62" s="317">
        <f>[2]nfm!E$2</f>
        <v>12134.916843499996</v>
      </c>
      <c r="F62" s="317">
        <f>[2]nfm!F$2</f>
        <v>11900.039500000001</v>
      </c>
      <c r="G62" s="317">
        <f>[2]nfm!G$2</f>
        <v>12196.112063500001</v>
      </c>
      <c r="H62" s="317">
        <f>[2]nfm!H$2</f>
        <v>11942.015028142872</v>
      </c>
      <c r="I62" s="317">
        <f>[2]nfm!I$2</f>
        <v>11582.480177499998</v>
      </c>
      <c r="J62" s="317">
        <f>[2]nfm!J$2</f>
        <v>11511.768399500001</v>
      </c>
      <c r="K62" s="317">
        <f>[2]nfm!K$2</f>
        <v>11003.189778499996</v>
      </c>
      <c r="L62" s="317">
        <f>[2]nfm!L$2</f>
        <v>9100.0065104999994</v>
      </c>
      <c r="M62" s="317">
        <f>[2]nfm!M$2</f>
        <v>9910.5223587974906</v>
      </c>
      <c r="N62" s="317">
        <f>[2]nfm!N$2</f>
        <v>10413.305692719438</v>
      </c>
      <c r="O62" s="317">
        <f>[2]nfm!O$2</f>
        <v>9674.5090322682736</v>
      </c>
      <c r="P62" s="317">
        <f>[2]nfm!P$2</f>
        <v>9496.8114357877967</v>
      </c>
      <c r="Q62" s="317">
        <f>[2]nfm!Q$2</f>
        <v>9251.1906697871309</v>
      </c>
      <c r="R62" s="317">
        <f>[2]nfm!R$2</f>
        <v>9652.5860550759608</v>
      </c>
      <c r="S62" s="317">
        <f>[2]nfm!S$2</f>
        <v>9768.8044230334781</v>
      </c>
      <c r="T62" s="317">
        <f>[2]nfm!T$2</f>
        <v>10042.899722181995</v>
      </c>
      <c r="U62" s="317">
        <f>[2]nfm!U$2</f>
        <v>9986.1511253456047</v>
      </c>
      <c r="V62" s="317">
        <f>[2]nfm!V$2</f>
        <v>9886.9257772736019</v>
      </c>
      <c r="W62" s="317">
        <f>[2]nfm!W$2</f>
        <v>9833.6426559333213</v>
      </c>
      <c r="X62" s="317">
        <f>[2]nfm!X$2</f>
        <v>9858.3084172754643</v>
      </c>
      <c r="Y62" s="317">
        <f>[2]nfm!Y$2</f>
        <v>9904.9123785199663</v>
      </c>
      <c r="Z62" s="317">
        <f>[2]nfm!Z$2</f>
        <v>9901.5096958272497</v>
      </c>
      <c r="AA62" s="317">
        <f>[2]nfm!AA$2</f>
        <v>9883.2238809750706</v>
      </c>
      <c r="AB62" s="317">
        <f>[2]nfm!AB$2</f>
        <v>9904.9905545263246</v>
      </c>
      <c r="AC62" s="317">
        <f>[2]nfm!AC$2</f>
        <v>9927.2568369774799</v>
      </c>
      <c r="AD62" s="317">
        <f>[2]nfm!AD$2</f>
        <v>9960.1208167458171</v>
      </c>
      <c r="AE62" s="317">
        <f>[2]nfm!AE$2</f>
        <v>9987.3971536617919</v>
      </c>
      <c r="AF62" s="317">
        <f>[2]nfm!AF$2</f>
        <v>9994.1297881721202</v>
      </c>
      <c r="AG62" s="317">
        <f>[2]nfm!AG$2</f>
        <v>10003.744242896337</v>
      </c>
      <c r="AH62" s="317">
        <f>[2]nfm!AH$2</f>
        <v>10026.330623988442</v>
      </c>
      <c r="AI62" s="317">
        <f>[2]nfm!AI$2</f>
        <v>10045.093683591065</v>
      </c>
      <c r="AJ62" s="317">
        <f>[2]nfm!AJ$2</f>
        <v>10059.417801125477</v>
      </c>
      <c r="AK62" s="317">
        <f>[2]nfm!AK$2</f>
        <v>10056.963835559116</v>
      </c>
      <c r="AL62" s="317">
        <f>[2]nfm!AL$2</f>
        <v>10053.693467920981</v>
      </c>
      <c r="AM62" s="317">
        <f>[2]nfm!AM$2</f>
        <v>10076.249667885244</v>
      </c>
      <c r="AN62" s="317">
        <f>[2]nfm!AN$2</f>
        <v>10104.939087569677</v>
      </c>
      <c r="AO62" s="317">
        <f>[2]nfm!AO$2</f>
        <v>10122.333124417184</v>
      </c>
      <c r="AP62" s="317">
        <f>[2]nfm!AP$2</f>
        <v>10142.586860119853</v>
      </c>
      <c r="AQ62" s="317">
        <f>[2]nfm!AQ$2</f>
        <v>10170.119229968057</v>
      </c>
      <c r="AR62" s="317">
        <f>[2]nfm!AR$2</f>
        <v>10210.006390379338</v>
      </c>
      <c r="AS62" s="317">
        <f>[2]nfm!AS$2</f>
        <v>10240.499148340343</v>
      </c>
      <c r="AT62" s="317">
        <f>[2]nfm!AT$2</f>
        <v>10281.968402378774</v>
      </c>
      <c r="AU62" s="317">
        <f>[2]nfm!AU$2</f>
        <v>10294.579044191758</v>
      </c>
      <c r="AV62" s="317">
        <f>[2]nfm!AV$2</f>
        <v>10315.516438364168</v>
      </c>
      <c r="AW62" s="317">
        <f>[2]nfm!AW$2</f>
        <v>10362.614339452459</v>
      </c>
      <c r="AX62" s="317">
        <f>[2]nfm!AX$2</f>
        <v>10342.137212637326</v>
      </c>
      <c r="AY62" s="317">
        <f>[2]nfm!AY$2</f>
        <v>10376.245699774478</v>
      </c>
      <c r="AZ62" s="317">
        <f>[2]nfm!AZ$2</f>
        <v>10397.743833908989</v>
      </c>
      <c r="BA62" s="318">
        <f>[2]nfm!BA$2</f>
        <v>10408.696598535793</v>
      </c>
    </row>
    <row r="63" spans="1:53" x14ac:dyDescent="0.35">
      <c r="A63" s="319" t="str">
        <f>[2]nfa!$A$1</f>
        <v>Alumina production</v>
      </c>
      <c r="B63" s="306" t="e">
        <f ca="1">HYPERLINK("#"&amp;CELL("address",[2]nfa!$C$2),MID(CELL("filename",[2]nfa!$C$2),FIND("]",CELL("filename",[2]nfa!$C$2))+1,255))</f>
        <v>#N/A</v>
      </c>
      <c r="C63" s="320">
        <f>[2]nfa!C$2</f>
        <v>1955.7474867616788</v>
      </c>
      <c r="D63" s="320">
        <f>[2]nfa!D$2</f>
        <v>1769.1462258300135</v>
      </c>
      <c r="E63" s="320">
        <f>[2]nfa!E$2</f>
        <v>2033.2498381427974</v>
      </c>
      <c r="F63" s="320">
        <f>[2]nfa!F$2</f>
        <v>2074.1086845556056</v>
      </c>
      <c r="G63" s="320">
        <f>[2]nfa!G$2</f>
        <v>2255.1226053168953</v>
      </c>
      <c r="H63" s="320">
        <f>[2]nfa!H$2</f>
        <v>2167.9417815797528</v>
      </c>
      <c r="I63" s="320">
        <f>[2]nfa!I$2</f>
        <v>2271.7011816772506</v>
      </c>
      <c r="J63" s="320">
        <f>[2]nfa!J$2</f>
        <v>2075.4890852625267</v>
      </c>
      <c r="K63" s="320">
        <f>[2]nfa!K$2</f>
        <v>2064.5996028069121</v>
      </c>
      <c r="L63" s="320">
        <f>[2]nfa!L$2</f>
        <v>1590.2038681968234</v>
      </c>
      <c r="M63" s="320">
        <f>[2]nfa!M$2</f>
        <v>1853.4716672808402</v>
      </c>
      <c r="N63" s="320">
        <f>[2]nfa!N$2</f>
        <v>1869.9137552674017</v>
      </c>
      <c r="O63" s="320">
        <f>[2]nfa!O$2</f>
        <v>1893.1198166420777</v>
      </c>
      <c r="P63" s="320">
        <f>[2]nfa!P$2</f>
        <v>1868.4144530514661</v>
      </c>
      <c r="Q63" s="320">
        <f>[2]nfa!Q$2</f>
        <v>1810.1045936843082</v>
      </c>
      <c r="R63" s="320">
        <f>[2]nfa!R$2</f>
        <v>1952.7442688751298</v>
      </c>
      <c r="S63" s="320">
        <f>[2]nfa!S$2</f>
        <v>1949.1376611023584</v>
      </c>
      <c r="T63" s="320">
        <f>[2]nfa!T$2</f>
        <v>1986.7122485022026</v>
      </c>
      <c r="U63" s="320">
        <f>[2]nfa!U$2</f>
        <v>1974.7428604079016</v>
      </c>
      <c r="V63" s="320">
        <f>[2]nfa!V$2</f>
        <v>1945.2514632889627</v>
      </c>
      <c r="W63" s="320">
        <f>[2]nfa!W$2</f>
        <v>1931.7688909991634</v>
      </c>
      <c r="X63" s="320">
        <f>[2]nfa!X$2</f>
        <v>1935.4088930222999</v>
      </c>
      <c r="Y63" s="320">
        <f>[2]nfa!Y$2</f>
        <v>1952.2336794953555</v>
      </c>
      <c r="Z63" s="320">
        <f>[2]nfa!Z$2</f>
        <v>1951.7066690953711</v>
      </c>
      <c r="AA63" s="320">
        <f>[2]nfa!AA$2</f>
        <v>1951.3827408597408</v>
      </c>
      <c r="AB63" s="320">
        <f>[2]nfa!AB$2</f>
        <v>1957.1423060020729</v>
      </c>
      <c r="AC63" s="320">
        <f>[2]nfa!AC$2</f>
        <v>1960.4403869528437</v>
      </c>
      <c r="AD63" s="320">
        <f>[2]nfa!AD$2</f>
        <v>1968.6660197670003</v>
      </c>
      <c r="AE63" s="320">
        <f>[2]nfa!AE$2</f>
        <v>1971.9675040727723</v>
      </c>
      <c r="AF63" s="320">
        <f>[2]nfa!AF$2</f>
        <v>1972.9997918440481</v>
      </c>
      <c r="AG63" s="320">
        <f>[2]nfa!AG$2</f>
        <v>1972.2624643109873</v>
      </c>
      <c r="AH63" s="320">
        <f>[2]nfa!AH$2</f>
        <v>1967.3623711739156</v>
      </c>
      <c r="AI63" s="320">
        <f>[2]nfa!AI$2</f>
        <v>1965.6015828399293</v>
      </c>
      <c r="AJ63" s="320">
        <f>[2]nfa!AJ$2</f>
        <v>1955.1912117141301</v>
      </c>
      <c r="AK63" s="320">
        <f>[2]nfa!AK$2</f>
        <v>1944.3842211865615</v>
      </c>
      <c r="AL63" s="320">
        <f>[2]nfa!AL$2</f>
        <v>1936.065867918918</v>
      </c>
      <c r="AM63" s="320">
        <f>[2]nfa!AM$2</f>
        <v>1927.8366065948362</v>
      </c>
      <c r="AN63" s="320">
        <f>[2]nfa!AN$2</f>
        <v>1927.2724985854263</v>
      </c>
      <c r="AO63" s="320">
        <f>[2]nfa!AO$2</f>
        <v>1920.3671451347293</v>
      </c>
      <c r="AP63" s="320">
        <f>[2]nfa!AP$2</f>
        <v>1914.1924731245731</v>
      </c>
      <c r="AQ63" s="320">
        <f>[2]nfa!AQ$2</f>
        <v>1911.2576897228817</v>
      </c>
      <c r="AR63" s="320">
        <f>[2]nfa!AR$2</f>
        <v>1909.0505607869834</v>
      </c>
      <c r="AS63" s="320">
        <f>[2]nfa!AS$2</f>
        <v>1909.0765451526834</v>
      </c>
      <c r="AT63" s="320">
        <f>[2]nfa!AT$2</f>
        <v>1906.5393420104799</v>
      </c>
      <c r="AU63" s="320">
        <f>[2]nfa!AU$2</f>
        <v>1905.1350161970349</v>
      </c>
      <c r="AV63" s="320">
        <f>[2]nfa!AV$2</f>
        <v>1896.4967201674133</v>
      </c>
      <c r="AW63" s="320">
        <f>[2]nfa!AW$2</f>
        <v>1888.9099667311852</v>
      </c>
      <c r="AX63" s="320">
        <f>[2]nfa!AX$2</f>
        <v>1858.2012252994323</v>
      </c>
      <c r="AY63" s="320">
        <f>[2]nfa!AY$2</f>
        <v>1847.4970770953139</v>
      </c>
      <c r="AZ63" s="320">
        <f>[2]nfa!AZ$2</f>
        <v>1844.7295797769018</v>
      </c>
      <c r="BA63" s="321">
        <f>[2]nfa!BA$2</f>
        <v>1826.2686433900099</v>
      </c>
    </row>
    <row r="64" spans="1:53" x14ac:dyDescent="0.35">
      <c r="A64" s="319" t="str">
        <f>[2]nfp!$A$1</f>
        <v>Aluminium production - Primary</v>
      </c>
      <c r="B64" s="306" t="e">
        <f ca="1">HYPERLINK("#"&amp;CELL("address",[2]nfp!$C$2),MID(CELL("filename",[2]nfp!$C$2),FIND("]",CELL("filename",[2]nfp!$C$2))+1,255))</f>
        <v>#N/A</v>
      </c>
      <c r="C64" s="320">
        <f>[2]nfp!C$2</f>
        <v>4229.3227029123</v>
      </c>
      <c r="D64" s="320">
        <f>[2]nfp!D$2</f>
        <v>4393.0089451351523</v>
      </c>
      <c r="E64" s="320">
        <f>[2]nfp!E$2</f>
        <v>4284.9557076154761</v>
      </c>
      <c r="F64" s="320">
        <f>[2]nfp!F$2</f>
        <v>4376.8688734280295</v>
      </c>
      <c r="G64" s="320">
        <f>[2]nfp!G$2</f>
        <v>4468.7731751058318</v>
      </c>
      <c r="H64" s="320">
        <f>[2]nfp!H$2</f>
        <v>4429.1120790774257</v>
      </c>
      <c r="I64" s="320">
        <f>[2]nfp!I$2</f>
        <v>4063.0814173550552</v>
      </c>
      <c r="J64" s="320">
        <f>[2]nfp!J$2</f>
        <v>4154.1467167944602</v>
      </c>
      <c r="K64" s="320">
        <f>[2]nfp!K$2</f>
        <v>3961.4640438987281</v>
      </c>
      <c r="L64" s="320">
        <f>[2]nfp!L$2</f>
        <v>3049.3391146815566</v>
      </c>
      <c r="M64" s="320">
        <f>[2]nfp!M$2</f>
        <v>3168.1979719777964</v>
      </c>
      <c r="N64" s="320">
        <f>[2]nfp!N$2</f>
        <v>3456.0642203806051</v>
      </c>
      <c r="O64" s="320">
        <f>[2]nfp!O$2</f>
        <v>2775.4971942019288</v>
      </c>
      <c r="P64" s="320">
        <f>[2]nfp!P$2</f>
        <v>2611.7310811802536</v>
      </c>
      <c r="Q64" s="320">
        <f>[2]nfp!Q$2</f>
        <v>2545.1449772190022</v>
      </c>
      <c r="R64" s="320">
        <f>[2]nfp!R$2</f>
        <v>2641.130780379428</v>
      </c>
      <c r="S64" s="320">
        <f>[2]nfp!S$2</f>
        <v>2694.0868045537281</v>
      </c>
      <c r="T64" s="320">
        <f>[2]nfp!T$2</f>
        <v>2746.121330031744</v>
      </c>
      <c r="U64" s="320">
        <f>[2]nfp!U$2</f>
        <v>2759.2975466312191</v>
      </c>
      <c r="V64" s="320">
        <f>[2]nfp!V$2</f>
        <v>2759.9460168615242</v>
      </c>
      <c r="W64" s="320">
        <f>[2]nfp!W$2</f>
        <v>2765.5791302197999</v>
      </c>
      <c r="X64" s="320">
        <f>[2]nfp!X$2</f>
        <v>2774.0860274588367</v>
      </c>
      <c r="Y64" s="320">
        <f>[2]nfp!Y$2</f>
        <v>2800.5777520273809</v>
      </c>
      <c r="Z64" s="320">
        <f>[2]nfp!Z$2</f>
        <v>2811.9388969933925</v>
      </c>
      <c r="AA64" s="320">
        <f>[2]nfp!AA$2</f>
        <v>2814.487508198381</v>
      </c>
      <c r="AB64" s="320">
        <f>[2]nfp!AB$2</f>
        <v>2825.1858931997722</v>
      </c>
      <c r="AC64" s="320">
        <f>[2]nfp!AC$2</f>
        <v>2834.0985344679748</v>
      </c>
      <c r="AD64" s="320">
        <f>[2]nfp!AD$2</f>
        <v>2844.0563895807641</v>
      </c>
      <c r="AE64" s="320">
        <f>[2]nfp!AE$2</f>
        <v>2851.1426571632487</v>
      </c>
      <c r="AF64" s="320">
        <f>[2]nfp!AF$2</f>
        <v>2853.1296568556272</v>
      </c>
      <c r="AG64" s="320">
        <f>[2]nfp!AG$2</f>
        <v>2859.0485132119197</v>
      </c>
      <c r="AH64" s="320">
        <f>[2]nfp!AH$2</f>
        <v>2864.7739266863141</v>
      </c>
      <c r="AI64" s="320">
        <f>[2]nfp!AI$2</f>
        <v>2871.4119071204259</v>
      </c>
      <c r="AJ64" s="320">
        <f>[2]nfp!AJ$2</f>
        <v>2877.5481588291505</v>
      </c>
      <c r="AK64" s="320">
        <f>[2]nfp!AK$2</f>
        <v>2878.9922809949844</v>
      </c>
      <c r="AL64" s="320">
        <f>[2]nfp!AL$2</f>
        <v>2881.1184637646784</v>
      </c>
      <c r="AM64" s="320">
        <f>[2]nfp!AM$2</f>
        <v>2885.3601855972697</v>
      </c>
      <c r="AN64" s="320">
        <f>[2]nfp!AN$2</f>
        <v>2892.456548747622</v>
      </c>
      <c r="AO64" s="320">
        <f>[2]nfp!AO$2</f>
        <v>2903.001251748135</v>
      </c>
      <c r="AP64" s="320">
        <f>[2]nfp!AP$2</f>
        <v>2907.6213354490187</v>
      </c>
      <c r="AQ64" s="320">
        <f>[2]nfp!AQ$2</f>
        <v>2915.2251916270357</v>
      </c>
      <c r="AR64" s="320">
        <f>[2]nfp!AR$2</f>
        <v>2920.0188718634381</v>
      </c>
      <c r="AS64" s="320">
        <f>[2]nfp!AS$2</f>
        <v>2926.5467413031556</v>
      </c>
      <c r="AT64" s="320">
        <f>[2]nfp!AT$2</f>
        <v>2934.2473834540979</v>
      </c>
      <c r="AU64" s="320">
        <f>[2]nfp!AU$2</f>
        <v>2944.5596391929139</v>
      </c>
      <c r="AV64" s="320">
        <f>[2]nfp!AV$2</f>
        <v>2951.9322096973069</v>
      </c>
      <c r="AW64" s="320">
        <f>[2]nfp!AW$2</f>
        <v>2958.6078166708512</v>
      </c>
      <c r="AX64" s="320">
        <f>[2]nfp!AX$2</f>
        <v>2949.3417638402912</v>
      </c>
      <c r="AY64" s="320">
        <f>[2]nfp!AY$2</f>
        <v>2962.8402675756938</v>
      </c>
      <c r="AZ64" s="320">
        <f>[2]nfp!AZ$2</f>
        <v>2963.603871858455</v>
      </c>
      <c r="BA64" s="321">
        <f>[2]nfp!BA$2</f>
        <v>2975.3347509552455</v>
      </c>
    </row>
    <row r="65" spans="1:53" x14ac:dyDescent="0.35">
      <c r="A65" s="319" t="str">
        <f>[2]nfs!$A$1</f>
        <v>Aluminium production - Secondary</v>
      </c>
      <c r="B65" s="306" t="e">
        <f ca="1">HYPERLINK("#"&amp;CELL("address",[2]nfs!$C$2),MID(CELL("filename",[2]nfs!$C$2),FIND("]",CELL("filename",[2]nfs!$C$2))+1,255))</f>
        <v>#N/A</v>
      </c>
      <c r="C65" s="320">
        <f>[2]nfs!C$2</f>
        <v>408.913080282956</v>
      </c>
      <c r="D65" s="320">
        <f>[2]nfs!D$2</f>
        <v>406.13918899759659</v>
      </c>
      <c r="E65" s="320">
        <f>[2]nfs!E$2</f>
        <v>385.72089273681269</v>
      </c>
      <c r="F65" s="320">
        <f>[2]nfs!F$2</f>
        <v>375.94123391002665</v>
      </c>
      <c r="G65" s="320">
        <f>[2]nfs!G$2</f>
        <v>384.55441641188708</v>
      </c>
      <c r="H65" s="320">
        <f>[2]nfs!H$2</f>
        <v>424.13796972047186</v>
      </c>
      <c r="I65" s="320">
        <f>[2]nfs!I$2</f>
        <v>449.06829324976803</v>
      </c>
      <c r="J65" s="320">
        <f>[2]nfs!J$2</f>
        <v>457.20543011996227</v>
      </c>
      <c r="K65" s="320">
        <f>[2]nfs!K$2</f>
        <v>430.77371873514721</v>
      </c>
      <c r="L65" s="320">
        <f>[2]nfs!L$2</f>
        <v>385.64009616369759</v>
      </c>
      <c r="M65" s="320">
        <f>[2]nfs!M$2</f>
        <v>485.98730165060982</v>
      </c>
      <c r="N65" s="320">
        <f>[2]nfs!N$2</f>
        <v>494.08072263510877</v>
      </c>
      <c r="O65" s="320">
        <f>[2]nfs!O$2</f>
        <v>491.8674621743038</v>
      </c>
      <c r="P65" s="320">
        <f>[2]nfs!P$2</f>
        <v>505.50194376324771</v>
      </c>
      <c r="Q65" s="320">
        <f>[2]nfs!Q$2</f>
        <v>509.23547004347409</v>
      </c>
      <c r="R65" s="320">
        <f>[2]nfs!R$2</f>
        <v>513.34796112537379</v>
      </c>
      <c r="S65" s="320">
        <f>[2]nfs!S$2</f>
        <v>525.62001448928652</v>
      </c>
      <c r="T65" s="320">
        <f>[2]nfs!T$2</f>
        <v>554.590360173607</v>
      </c>
      <c r="U65" s="320">
        <f>[2]nfs!U$2</f>
        <v>541.71010822832625</v>
      </c>
      <c r="V65" s="320">
        <f>[2]nfs!V$2</f>
        <v>528.17942242363426</v>
      </c>
      <c r="W65" s="320">
        <f>[2]nfs!W$2</f>
        <v>519.77974887241066</v>
      </c>
      <c r="X65" s="320">
        <f>[2]nfs!X$2</f>
        <v>518.30584516511146</v>
      </c>
      <c r="Y65" s="320">
        <f>[2]nfs!Y$2</f>
        <v>515.76925028550681</v>
      </c>
      <c r="Z65" s="320">
        <f>[2]nfs!Z$2</f>
        <v>512.51076642122791</v>
      </c>
      <c r="AA65" s="320">
        <f>[2]nfs!AA$2</f>
        <v>507.36532211304217</v>
      </c>
      <c r="AB65" s="320">
        <f>[2]nfs!AB$2</f>
        <v>505.1685728186913</v>
      </c>
      <c r="AC65" s="320">
        <f>[2]nfs!AC$2</f>
        <v>504.20743023854544</v>
      </c>
      <c r="AD65" s="320">
        <f>[2]nfs!AD$2</f>
        <v>503.54925031503348</v>
      </c>
      <c r="AE65" s="320">
        <f>[2]nfs!AE$2</f>
        <v>502.39008027218989</v>
      </c>
      <c r="AF65" s="320">
        <f>[2]nfs!AF$2</f>
        <v>500.56896461984564</v>
      </c>
      <c r="AG65" s="320">
        <f>[2]nfs!AG$2</f>
        <v>497.44612626430433</v>
      </c>
      <c r="AH65" s="320">
        <f>[2]nfs!AH$2</f>
        <v>497.46349639004433</v>
      </c>
      <c r="AI65" s="320">
        <f>[2]nfs!AI$2</f>
        <v>496.37029323426964</v>
      </c>
      <c r="AJ65" s="320">
        <f>[2]nfs!AJ$2</f>
        <v>496.12020271655325</v>
      </c>
      <c r="AK65" s="320">
        <f>[2]nfs!AK$2</f>
        <v>495.04918271127644</v>
      </c>
      <c r="AL65" s="320">
        <f>[2]nfs!AL$2</f>
        <v>488.47737422927764</v>
      </c>
      <c r="AM65" s="320">
        <f>[2]nfs!AM$2</f>
        <v>488.43614168213014</v>
      </c>
      <c r="AN65" s="320">
        <f>[2]nfs!AN$2</f>
        <v>487.62606547157515</v>
      </c>
      <c r="AO65" s="320">
        <f>[2]nfs!AO$2</f>
        <v>488.16224498917131</v>
      </c>
      <c r="AP65" s="320">
        <f>[2]nfs!AP$2</f>
        <v>485.85456752579319</v>
      </c>
      <c r="AQ65" s="320">
        <f>[2]nfs!AQ$2</f>
        <v>484.5753219998366</v>
      </c>
      <c r="AR65" s="320">
        <f>[2]nfs!AR$2</f>
        <v>486.69166336504691</v>
      </c>
      <c r="AS65" s="320">
        <f>[2]nfs!AS$2</f>
        <v>489.38411742164749</v>
      </c>
      <c r="AT65" s="320">
        <f>[2]nfs!AT$2</f>
        <v>490.38957623875621</v>
      </c>
      <c r="AU65" s="320">
        <f>[2]nfs!AU$2</f>
        <v>491.9647706967254</v>
      </c>
      <c r="AV65" s="320">
        <f>[2]nfs!AV$2</f>
        <v>492.4839968711928</v>
      </c>
      <c r="AW65" s="320">
        <f>[2]nfs!AW$2</f>
        <v>496.36865323549574</v>
      </c>
      <c r="AX65" s="320">
        <f>[2]nfs!AX$2</f>
        <v>497.31681567539226</v>
      </c>
      <c r="AY65" s="320">
        <f>[2]nfs!AY$2</f>
        <v>499.61102015641609</v>
      </c>
      <c r="AZ65" s="320">
        <f>[2]nfs!AZ$2</f>
        <v>502.36410865991309</v>
      </c>
      <c r="BA65" s="321">
        <f>[2]nfs!BA$2</f>
        <v>501.78704974809563</v>
      </c>
    </row>
    <row r="66" spans="1:53" x14ac:dyDescent="0.35">
      <c r="A66" s="319" t="str">
        <f>[2]nfo!$A$1</f>
        <v>Other non-ferrous metals</v>
      </c>
      <c r="B66" s="306" t="e">
        <f ca="1">HYPERLINK("#"&amp;CELL("address",[2]nfo!$C$2),MID(CELL("filename",[2]nfo!$C$2),FIND("]",CELL("filename",[2]nfo!$C$2))+1,255))</f>
        <v>#N/A</v>
      </c>
      <c r="C66" s="320">
        <f>[2]nfo!C$2</f>
        <v>5390.4727727094969</v>
      </c>
      <c r="D66" s="320">
        <f>[2]nfo!D$2</f>
        <v>5543.0293808079796</v>
      </c>
      <c r="E66" s="320">
        <f>[2]nfo!E$2</f>
        <v>5430.9904050049081</v>
      </c>
      <c r="F66" s="320">
        <f>[2]nfo!F$2</f>
        <v>5073.1207081063394</v>
      </c>
      <c r="G66" s="320">
        <f>[2]nfo!G$2</f>
        <v>5087.6618666653858</v>
      </c>
      <c r="H66" s="320">
        <f>[2]nfo!H$2</f>
        <v>4920.8231977652222</v>
      </c>
      <c r="I66" s="320">
        <f>[2]nfo!I$2</f>
        <v>4798.6292852179249</v>
      </c>
      <c r="J66" s="320">
        <f>[2]nfo!J$2</f>
        <v>4824.9271673230505</v>
      </c>
      <c r="K66" s="320">
        <f>[2]nfo!K$2</f>
        <v>4546.3524130592095</v>
      </c>
      <c r="L66" s="320">
        <f>[2]nfo!L$2</f>
        <v>4074.8234314579227</v>
      </c>
      <c r="M66" s="320">
        <f>[2]nfo!M$2</f>
        <v>4402.8654178882434</v>
      </c>
      <c r="N66" s="320">
        <f>[2]nfo!N$2</f>
        <v>4593.246994436322</v>
      </c>
      <c r="O66" s="320">
        <f>[2]nfo!O$2</f>
        <v>4514.0245592499632</v>
      </c>
      <c r="P66" s="320">
        <f>[2]nfo!P$2</f>
        <v>4511.1639577928299</v>
      </c>
      <c r="Q66" s="320">
        <f>[2]nfo!Q$2</f>
        <v>4386.7056288403464</v>
      </c>
      <c r="R66" s="320">
        <f>[2]nfo!R$2</f>
        <v>4545.3630446960278</v>
      </c>
      <c r="S66" s="320">
        <f>[2]nfo!S$2</f>
        <v>4599.9599428881038</v>
      </c>
      <c r="T66" s="320">
        <f>[2]nfo!T$2</f>
        <v>4755.4757834744414</v>
      </c>
      <c r="U66" s="320">
        <f>[2]nfo!U$2</f>
        <v>4710.400610078158</v>
      </c>
      <c r="V66" s="320">
        <f>[2]nfo!V$2</f>
        <v>4653.5488746994797</v>
      </c>
      <c r="W66" s="320">
        <f>[2]nfo!W$2</f>
        <v>4616.514885841947</v>
      </c>
      <c r="X66" s="320">
        <f>[2]nfo!X$2</f>
        <v>4630.5076516292156</v>
      </c>
      <c r="Y66" s="320">
        <f>[2]nfo!Y$2</f>
        <v>4636.3316967117216</v>
      </c>
      <c r="Z66" s="320">
        <f>[2]nfo!Z$2</f>
        <v>4625.3533633172574</v>
      </c>
      <c r="AA66" s="320">
        <f>[2]nfo!AA$2</f>
        <v>4609.9883098039072</v>
      </c>
      <c r="AB66" s="320">
        <f>[2]nfo!AB$2</f>
        <v>4617.4937825057877</v>
      </c>
      <c r="AC66" s="320">
        <f>[2]nfo!AC$2</f>
        <v>4628.5104853181156</v>
      </c>
      <c r="AD66" s="320">
        <f>[2]nfo!AD$2</f>
        <v>4643.8491570830192</v>
      </c>
      <c r="AE66" s="320">
        <f>[2]nfo!AE$2</f>
        <v>4661.8969121535811</v>
      </c>
      <c r="AF66" s="320">
        <f>[2]nfo!AF$2</f>
        <v>4667.4313748525992</v>
      </c>
      <c r="AG66" s="320">
        <f>[2]nfo!AG$2</f>
        <v>4674.9871391091256</v>
      </c>
      <c r="AH66" s="320">
        <f>[2]nfo!AH$2</f>
        <v>4696.7308297381678</v>
      </c>
      <c r="AI66" s="320">
        <f>[2]nfo!AI$2</f>
        <v>4711.7099003964413</v>
      </c>
      <c r="AJ66" s="320">
        <f>[2]nfo!AJ$2</f>
        <v>4730.5582278656429</v>
      </c>
      <c r="AK66" s="320">
        <f>[2]nfo!AK$2</f>
        <v>4738.5381506662943</v>
      </c>
      <c r="AL66" s="320">
        <f>[2]nfo!AL$2</f>
        <v>4748.0317620081059</v>
      </c>
      <c r="AM66" s="320">
        <f>[2]nfo!AM$2</f>
        <v>4774.6167340110078</v>
      </c>
      <c r="AN66" s="320">
        <f>[2]nfo!AN$2</f>
        <v>4797.5839747650543</v>
      </c>
      <c r="AO66" s="320">
        <f>[2]nfo!AO$2</f>
        <v>4810.8024825451485</v>
      </c>
      <c r="AP66" s="320">
        <f>[2]nfo!AP$2</f>
        <v>4834.9184840204689</v>
      </c>
      <c r="AQ66" s="320">
        <f>[2]nfo!AQ$2</f>
        <v>4859.061026618303</v>
      </c>
      <c r="AR66" s="320">
        <f>[2]nfo!AR$2</f>
        <v>4894.2452943638682</v>
      </c>
      <c r="AS66" s="320">
        <f>[2]nfo!AS$2</f>
        <v>4915.4917444628554</v>
      </c>
      <c r="AT66" s="320">
        <f>[2]nfo!AT$2</f>
        <v>4950.7921006754395</v>
      </c>
      <c r="AU66" s="320">
        <f>[2]nfo!AU$2</f>
        <v>4952.9196181050838</v>
      </c>
      <c r="AV66" s="320">
        <f>[2]nfo!AV$2</f>
        <v>4974.6035116282555</v>
      </c>
      <c r="AW66" s="320">
        <f>[2]nfo!AW$2</f>
        <v>5018.7279028149278</v>
      </c>
      <c r="AX66" s="320">
        <f>[2]nfo!AX$2</f>
        <v>5037.2774078222101</v>
      </c>
      <c r="AY66" s="320">
        <f>[2]nfo!AY$2</f>
        <v>5066.2973349470549</v>
      </c>
      <c r="AZ66" s="320">
        <f>[2]nfo!AZ$2</f>
        <v>5087.0462736137206</v>
      </c>
      <c r="BA66" s="321">
        <f>[2]nfo!BA$2</f>
        <v>5105.3061544424418</v>
      </c>
    </row>
    <row r="67" spans="1:53" x14ac:dyDescent="0.35">
      <c r="A67" s="316" t="str">
        <f>[2]chi!$A$1</f>
        <v>Chemical and Petrochemical</v>
      </c>
      <c r="B67" s="306" t="e">
        <f ca="1">HYPERLINK("#"&amp;CELL("address",[2]chi!$C$2),MID(CELL("filename",[2]chi!$C$2),FIND("]",CELL("filename",[2]chi!$C$2))+1,255))</f>
        <v>#N/A</v>
      </c>
      <c r="C67" s="317">
        <f>[2]chi!C$2</f>
        <v>56787.255491108182</v>
      </c>
      <c r="D67" s="317">
        <f>[2]chi!D$2</f>
        <v>57178.744179999994</v>
      </c>
      <c r="E67" s="317">
        <f>[2]chi!E$2</f>
        <v>57555.368879999995</v>
      </c>
      <c r="F67" s="317">
        <f>[2]chi!F$2</f>
        <v>60390.542719999998</v>
      </c>
      <c r="G67" s="317">
        <f>[2]chi!G$2</f>
        <v>57469.876849999993</v>
      </c>
      <c r="H67" s="317">
        <f>[2]chi!H$2</f>
        <v>57633.433614108013</v>
      </c>
      <c r="I67" s="317">
        <f>[2]chi!I$2</f>
        <v>55830.553360000027</v>
      </c>
      <c r="J67" s="317">
        <f>[2]chi!J$2</f>
        <v>58148.721049999986</v>
      </c>
      <c r="K67" s="317">
        <f>[2]chi!K$2</f>
        <v>56418.622889999991</v>
      </c>
      <c r="L67" s="317">
        <f>[2]chi!L$2</f>
        <v>49807.508899999993</v>
      </c>
      <c r="M67" s="317">
        <f>[2]chi!M$2</f>
        <v>51715.847021317932</v>
      </c>
      <c r="N67" s="317">
        <f>[2]chi!N$2</f>
        <v>52185.454291860966</v>
      </c>
      <c r="O67" s="317">
        <f>[2]chi!O$2</f>
        <v>51822.476417218051</v>
      </c>
      <c r="P67" s="317">
        <f>[2]chi!P$2</f>
        <v>52601.795176741784</v>
      </c>
      <c r="Q67" s="317">
        <f>[2]chi!Q$2</f>
        <v>51622.234298979107</v>
      </c>
      <c r="R67" s="317">
        <f>[2]chi!R$2</f>
        <v>50386.588040582312</v>
      </c>
      <c r="S67" s="317">
        <f>[2]chi!S$2</f>
        <v>50358.350908729466</v>
      </c>
      <c r="T67" s="317">
        <f>[2]chi!T$2</f>
        <v>51252.355853587185</v>
      </c>
      <c r="U67" s="317">
        <f>[2]chi!U$2</f>
        <v>51180.607643414936</v>
      </c>
      <c r="V67" s="317">
        <f>[2]chi!V$2</f>
        <v>51119.883111793373</v>
      </c>
      <c r="W67" s="317">
        <f>[2]chi!W$2</f>
        <v>51582.320092421047</v>
      </c>
      <c r="X67" s="317">
        <f>[2]chi!X$2</f>
        <v>51876.386164176656</v>
      </c>
      <c r="Y67" s="317">
        <f>[2]chi!Y$2</f>
        <v>51957.341269539858</v>
      </c>
      <c r="Z67" s="317">
        <f>[2]chi!Z$2</f>
        <v>51860.537103791663</v>
      </c>
      <c r="AA67" s="317">
        <f>[2]chi!AA$2</f>
        <v>51946.247777499011</v>
      </c>
      <c r="AB67" s="317">
        <f>[2]chi!AB$2</f>
        <v>52062.368656850238</v>
      </c>
      <c r="AC67" s="317">
        <f>[2]chi!AC$2</f>
        <v>52366.961515964816</v>
      </c>
      <c r="AD67" s="317">
        <f>[2]chi!AD$2</f>
        <v>52384.720078265709</v>
      </c>
      <c r="AE67" s="317">
        <f>[2]chi!AE$2</f>
        <v>52643.213102611531</v>
      </c>
      <c r="AF67" s="317">
        <f>[2]chi!AF$2</f>
        <v>52784.567383767324</v>
      </c>
      <c r="AG67" s="317">
        <f>[2]chi!AG$2</f>
        <v>52718.342037269045</v>
      </c>
      <c r="AH67" s="317">
        <f>[2]chi!AH$2</f>
        <v>52869.049618889956</v>
      </c>
      <c r="AI67" s="317">
        <f>[2]chi!AI$2</f>
        <v>52829.180544838127</v>
      </c>
      <c r="AJ67" s="317">
        <f>[2]chi!AJ$2</f>
        <v>52811.64697978209</v>
      </c>
      <c r="AK67" s="317">
        <f>[2]chi!AK$2</f>
        <v>52815.613471471239</v>
      </c>
      <c r="AL67" s="317">
        <f>[2]chi!AL$2</f>
        <v>52773.644061024985</v>
      </c>
      <c r="AM67" s="317">
        <f>[2]chi!AM$2</f>
        <v>53084.011213714366</v>
      </c>
      <c r="AN67" s="317">
        <f>[2]chi!AN$2</f>
        <v>53182.946410308083</v>
      </c>
      <c r="AO67" s="317">
        <f>[2]chi!AO$2</f>
        <v>53335.271502874792</v>
      </c>
      <c r="AP67" s="317">
        <f>[2]chi!AP$2</f>
        <v>53477.623606740148</v>
      </c>
      <c r="AQ67" s="317">
        <f>[2]chi!AQ$2</f>
        <v>53643.367975882305</v>
      </c>
      <c r="AR67" s="317">
        <f>[2]chi!AR$2</f>
        <v>53811.355884009812</v>
      </c>
      <c r="AS67" s="317">
        <f>[2]chi!AS$2</f>
        <v>54009.281440247469</v>
      </c>
      <c r="AT67" s="317">
        <f>[2]chi!AT$2</f>
        <v>53958.536656685996</v>
      </c>
      <c r="AU67" s="317">
        <f>[2]chi!AU$2</f>
        <v>54075.68749835834</v>
      </c>
      <c r="AV67" s="317">
        <f>[2]chi!AV$2</f>
        <v>54220.067990216055</v>
      </c>
      <c r="AW67" s="317">
        <f>[2]chi!AW$2</f>
        <v>54417.05086599612</v>
      </c>
      <c r="AX67" s="317">
        <f>[2]chi!AX$2</f>
        <v>54376.843086300956</v>
      </c>
      <c r="AY67" s="317">
        <f>[2]chi!AY$2</f>
        <v>54611.692371540194</v>
      </c>
      <c r="AZ67" s="317">
        <f>[2]chi!AZ$2</f>
        <v>54792.1945355313</v>
      </c>
      <c r="BA67" s="318">
        <f>[2]chi!BA$2</f>
        <v>54861.649694844666</v>
      </c>
    </row>
    <row r="68" spans="1:53" x14ac:dyDescent="0.35">
      <c r="A68" s="319" t="str">
        <f>[2]bch!$A$1</f>
        <v>Basic chemicals</v>
      </c>
      <c r="B68" s="306" t="e">
        <f ca="1">HYPERLINK("#"&amp;CELL("address",[2]bch!$C$2),MID(CELL("filename",[2]bch!$C$2),FIND("]",CELL("filename",[2]bch!$C$2))+1,255))</f>
        <v>#N/A</v>
      </c>
      <c r="C68" s="320">
        <f>[2]bch!C$2</f>
        <v>40109.490557885598</v>
      </c>
      <c r="D68" s="320">
        <f>[2]bch!D$2</f>
        <v>40619.027353155296</v>
      </c>
      <c r="E68" s="320">
        <f>[2]bch!E$2</f>
        <v>41744.784575099766</v>
      </c>
      <c r="F68" s="320">
        <f>[2]bch!F$2</f>
        <v>44121.738581050435</v>
      </c>
      <c r="G68" s="320">
        <f>[2]bch!G$2</f>
        <v>41848.136675974325</v>
      </c>
      <c r="H68" s="320">
        <f>[2]bch!H$2</f>
        <v>42013.504308851851</v>
      </c>
      <c r="I68" s="320">
        <f>[2]bch!I$2</f>
        <v>41169.034788005105</v>
      </c>
      <c r="J68" s="320">
        <f>[2]bch!J$2</f>
        <v>43008.522116908265</v>
      </c>
      <c r="K68" s="320">
        <f>[2]bch!K$2</f>
        <v>43121.756520056755</v>
      </c>
      <c r="L68" s="320">
        <f>[2]bch!L$2</f>
        <v>36877.189349086613</v>
      </c>
      <c r="M68" s="320">
        <f>[2]bch!M$2</f>
        <v>39201.278190889301</v>
      </c>
      <c r="N68" s="320">
        <f>[2]bch!N$2</f>
        <v>40011.015785478456</v>
      </c>
      <c r="O68" s="320">
        <f>[2]bch!O$2</f>
        <v>39565.609294822432</v>
      </c>
      <c r="P68" s="320">
        <f>[2]bch!P$2</f>
        <v>40863.852068712156</v>
      </c>
      <c r="Q68" s="320">
        <f>[2]bch!Q$2</f>
        <v>39619.709227847219</v>
      </c>
      <c r="R68" s="320">
        <f>[2]bch!R$2</f>
        <v>39032.359807924506</v>
      </c>
      <c r="S68" s="320">
        <f>[2]bch!S$2</f>
        <v>39075.939835234814</v>
      </c>
      <c r="T68" s="320">
        <f>[2]bch!T$2</f>
        <v>39801.369133365326</v>
      </c>
      <c r="U68" s="320">
        <f>[2]bch!U$2</f>
        <v>39685.029900295907</v>
      </c>
      <c r="V68" s="320">
        <f>[2]bch!V$2</f>
        <v>39678.093787471946</v>
      </c>
      <c r="W68" s="320">
        <f>[2]bch!W$2</f>
        <v>40086.217525279433</v>
      </c>
      <c r="X68" s="320">
        <f>[2]bch!X$2</f>
        <v>40328.911533632985</v>
      </c>
      <c r="Y68" s="320">
        <f>[2]bch!Y$2</f>
        <v>40389.324172422697</v>
      </c>
      <c r="Z68" s="320">
        <f>[2]bch!Z$2</f>
        <v>40345.373851370605</v>
      </c>
      <c r="AA68" s="320">
        <f>[2]bch!AA$2</f>
        <v>40440.286030840733</v>
      </c>
      <c r="AB68" s="320">
        <f>[2]bch!AB$2</f>
        <v>40536.390944281266</v>
      </c>
      <c r="AC68" s="320">
        <f>[2]bch!AC$2</f>
        <v>40765.280818253224</v>
      </c>
      <c r="AD68" s="320">
        <f>[2]bch!AD$2</f>
        <v>40777.262956992417</v>
      </c>
      <c r="AE68" s="320">
        <f>[2]bch!AE$2</f>
        <v>40940.943833856996</v>
      </c>
      <c r="AF68" s="320">
        <f>[2]bch!AF$2</f>
        <v>41066.566229256307</v>
      </c>
      <c r="AG68" s="320">
        <f>[2]bch!AG$2</f>
        <v>40943.059512095424</v>
      </c>
      <c r="AH68" s="320">
        <f>[2]bch!AH$2</f>
        <v>41065.169652859964</v>
      </c>
      <c r="AI68" s="320">
        <f>[2]bch!AI$2</f>
        <v>40973.923127397698</v>
      </c>
      <c r="AJ68" s="320">
        <f>[2]bch!AJ$2</f>
        <v>40936.519957127923</v>
      </c>
      <c r="AK68" s="320">
        <f>[2]bch!AK$2</f>
        <v>40936.060732863632</v>
      </c>
      <c r="AL68" s="320">
        <f>[2]bch!AL$2</f>
        <v>40878.057128750443</v>
      </c>
      <c r="AM68" s="320">
        <f>[2]bch!AM$2</f>
        <v>41090.182841199683</v>
      </c>
      <c r="AN68" s="320">
        <f>[2]bch!AN$2</f>
        <v>41113.080844386532</v>
      </c>
      <c r="AO68" s="320">
        <f>[2]bch!AO$2</f>
        <v>41191.326217178932</v>
      </c>
      <c r="AP68" s="320">
        <f>[2]bch!AP$2</f>
        <v>41277.285350650025</v>
      </c>
      <c r="AQ68" s="320">
        <f>[2]bch!AQ$2</f>
        <v>41376.565933205871</v>
      </c>
      <c r="AR68" s="320">
        <f>[2]bch!AR$2</f>
        <v>41462.882620636366</v>
      </c>
      <c r="AS68" s="320">
        <f>[2]bch!AS$2</f>
        <v>41583.466448174455</v>
      </c>
      <c r="AT68" s="320">
        <f>[2]bch!AT$2</f>
        <v>41513.581984892677</v>
      </c>
      <c r="AU68" s="320">
        <f>[2]bch!AU$2</f>
        <v>41563.955554656655</v>
      </c>
      <c r="AV68" s="320">
        <f>[2]bch!AV$2</f>
        <v>41642.978085094066</v>
      </c>
      <c r="AW68" s="320">
        <f>[2]bch!AW$2</f>
        <v>41768.224390290969</v>
      </c>
      <c r="AX68" s="320">
        <f>[2]bch!AX$2</f>
        <v>41721.034037533318</v>
      </c>
      <c r="AY68" s="320">
        <f>[2]bch!AY$2</f>
        <v>41865.26295534442</v>
      </c>
      <c r="AZ68" s="320">
        <f>[2]bch!AZ$2</f>
        <v>42020.113607956504</v>
      </c>
      <c r="BA68" s="321">
        <f>[2]bch!BA$2</f>
        <v>41995.169775772607</v>
      </c>
    </row>
    <row r="69" spans="1:53" x14ac:dyDescent="0.35">
      <c r="A69" s="319" t="str">
        <f>[2]och!$A$1</f>
        <v>Other chemicals</v>
      </c>
      <c r="B69" s="306" t="e">
        <f ca="1">HYPERLINK("#"&amp;CELL("address",[2]och!$C$2),MID(CELL("filename",[2]och!$C$2),FIND("]",CELL("filename",[2]och!$C$2))+1,255))</f>
        <v>#N/A</v>
      </c>
      <c r="C69" s="320">
        <f>[2]och!C$2</f>
        <v>15961.600716153831</v>
      </c>
      <c r="D69" s="320">
        <f>[2]och!D$2</f>
        <v>15733.369636139996</v>
      </c>
      <c r="E69" s="320">
        <f>[2]och!E$2</f>
        <v>14958.142906799918</v>
      </c>
      <c r="F69" s="320">
        <f>[2]och!F$2</f>
        <v>15361.993246728534</v>
      </c>
      <c r="G69" s="320">
        <f>[2]och!G$2</f>
        <v>14799.322422555397</v>
      </c>
      <c r="H69" s="320">
        <f>[2]och!H$2</f>
        <v>14789.815423280788</v>
      </c>
      <c r="I69" s="320">
        <f>[2]och!I$2</f>
        <v>13842.250673835755</v>
      </c>
      <c r="J69" s="320">
        <f>[2]och!J$2</f>
        <v>14328.004415844187</v>
      </c>
      <c r="K69" s="320">
        <f>[2]och!K$2</f>
        <v>12493.678800524371</v>
      </c>
      <c r="L69" s="320">
        <f>[2]och!L$2</f>
        <v>12081.50668997603</v>
      </c>
      <c r="M69" s="320">
        <f>[2]och!M$2</f>
        <v>11764.177376408601</v>
      </c>
      <c r="N69" s="320">
        <f>[2]och!N$2</f>
        <v>11444.180013408841</v>
      </c>
      <c r="O69" s="320">
        <f>[2]och!O$2</f>
        <v>11530.700348430877</v>
      </c>
      <c r="P69" s="320">
        <f>[2]och!P$2</f>
        <v>10988.568685484264</v>
      </c>
      <c r="Q69" s="320">
        <f>[2]och!Q$2</f>
        <v>11266.498983904234</v>
      </c>
      <c r="R69" s="320">
        <f>[2]och!R$2</f>
        <v>10600.876620627598</v>
      </c>
      <c r="S69" s="320">
        <f>[2]och!S$2</f>
        <v>10530.144286979094</v>
      </c>
      <c r="T69" s="320">
        <f>[2]och!T$2</f>
        <v>10688.710846481923</v>
      </c>
      <c r="U69" s="320">
        <f>[2]och!U$2</f>
        <v>10727.07503310601</v>
      </c>
      <c r="V69" s="320">
        <f>[2]och!V$2</f>
        <v>10672.362664129972</v>
      </c>
      <c r="W69" s="320">
        <f>[2]och!W$2</f>
        <v>10720.064948626501</v>
      </c>
      <c r="X69" s="320">
        <f>[2]och!X$2</f>
        <v>10771.353520544229</v>
      </c>
      <c r="Y69" s="320">
        <f>[2]och!Y$2</f>
        <v>10791.019133371223</v>
      </c>
      <c r="Z69" s="320">
        <f>[2]och!Z$2</f>
        <v>10741.102365651677</v>
      </c>
      <c r="AA69" s="320">
        <f>[2]och!AA$2</f>
        <v>10731.437985271676</v>
      </c>
      <c r="AB69" s="320">
        <f>[2]och!AB$2</f>
        <v>10751.333812551435</v>
      </c>
      <c r="AC69" s="320">
        <f>[2]och!AC$2</f>
        <v>10822.591161550326</v>
      </c>
      <c r="AD69" s="320">
        <f>[2]och!AD$2</f>
        <v>10824.775317951709</v>
      </c>
      <c r="AE69" s="320">
        <f>[2]och!AE$2</f>
        <v>10917.624273115107</v>
      </c>
      <c r="AF69" s="320">
        <f>[2]och!AF$2</f>
        <v>10932.493251582935</v>
      </c>
      <c r="AG69" s="320">
        <f>[2]och!AG$2</f>
        <v>10984.70089753506</v>
      </c>
      <c r="AH69" s="320">
        <f>[2]och!AH$2</f>
        <v>11009.813043192369</v>
      </c>
      <c r="AI69" s="320">
        <f>[2]och!AI$2</f>
        <v>11057.37440080212</v>
      </c>
      <c r="AJ69" s="320">
        <f>[2]och!AJ$2</f>
        <v>11074.498753959308</v>
      </c>
      <c r="AK69" s="320">
        <f>[2]och!AK$2</f>
        <v>11076.603438572971</v>
      </c>
      <c r="AL69" s="320">
        <f>[2]och!AL$2</f>
        <v>11088.818142080241</v>
      </c>
      <c r="AM69" s="320">
        <f>[2]och!AM$2</f>
        <v>11179.71603586667</v>
      </c>
      <c r="AN69" s="320">
        <f>[2]och!AN$2</f>
        <v>11248.726161319546</v>
      </c>
      <c r="AO69" s="320">
        <f>[2]och!AO$2</f>
        <v>11315.167960098586</v>
      </c>
      <c r="AP69" s="320">
        <f>[2]och!AP$2</f>
        <v>11363.888598525862</v>
      </c>
      <c r="AQ69" s="320">
        <f>[2]och!AQ$2</f>
        <v>11423.019746273711</v>
      </c>
      <c r="AR69" s="320">
        <f>[2]och!AR$2</f>
        <v>11500.17975728467</v>
      </c>
      <c r="AS69" s="320">
        <f>[2]och!AS$2</f>
        <v>11574.000350495553</v>
      </c>
      <c r="AT69" s="320">
        <f>[2]och!AT$2</f>
        <v>11590.168099903805</v>
      </c>
      <c r="AU69" s="320">
        <f>[2]och!AU$2</f>
        <v>11648.841663425865</v>
      </c>
      <c r="AV69" s="320">
        <f>[2]och!AV$2</f>
        <v>11707.276470947454</v>
      </c>
      <c r="AW69" s="320">
        <f>[2]och!AW$2</f>
        <v>11770.301344658903</v>
      </c>
      <c r="AX69" s="320">
        <f>[2]och!AX$2</f>
        <v>11767.88580935804</v>
      </c>
      <c r="AY69" s="320">
        <f>[2]och!AY$2</f>
        <v>11852.805083330482</v>
      </c>
      <c r="AZ69" s="320">
        <f>[2]och!AZ$2</f>
        <v>11873.329906081568</v>
      </c>
      <c r="BA69" s="321">
        <f>[2]och!BA$2</f>
        <v>11957.633909169939</v>
      </c>
    </row>
    <row r="70" spans="1:53" x14ac:dyDescent="0.35">
      <c r="A70" s="319" t="str">
        <f>[2]pha!$A$1</f>
        <v>Pharmaceutical products</v>
      </c>
      <c r="B70" s="306" t="e">
        <f ca="1">HYPERLINK("#"&amp;CELL("address",[2]pha!$C$2),MID(CELL("filename",[2]pha!$C$2),FIND("]",CELL("filename",[2]pha!$C$2))+1,255))</f>
        <v>#N/A</v>
      </c>
      <c r="C70" s="320">
        <f>[2]pha!C$2</f>
        <v>716.16421706875258</v>
      </c>
      <c r="D70" s="320">
        <f>[2]pha!D$2</f>
        <v>826.34719070470237</v>
      </c>
      <c r="E70" s="320">
        <f>[2]pha!E$2</f>
        <v>852.44139810030811</v>
      </c>
      <c r="F70" s="320">
        <f>[2]pha!F$2</f>
        <v>906.81089222103344</v>
      </c>
      <c r="G70" s="320">
        <f>[2]pha!G$2</f>
        <v>822.41775147026942</v>
      </c>
      <c r="H70" s="320">
        <f>[2]pha!H$2</f>
        <v>830.11388197537792</v>
      </c>
      <c r="I70" s="320">
        <f>[2]pha!I$2</f>
        <v>819.26789815916482</v>
      </c>
      <c r="J70" s="320">
        <f>[2]pha!J$2</f>
        <v>812.19451724753287</v>
      </c>
      <c r="K70" s="320">
        <f>[2]pha!K$2</f>
        <v>803.18756941886147</v>
      </c>
      <c r="L70" s="320">
        <f>[2]pha!L$2</f>
        <v>848.8128609373515</v>
      </c>
      <c r="M70" s="320">
        <f>[2]pha!M$2</f>
        <v>750.39145402002828</v>
      </c>
      <c r="N70" s="320">
        <f>[2]pha!N$2</f>
        <v>730.25849297366608</v>
      </c>
      <c r="O70" s="320">
        <f>[2]pha!O$2</f>
        <v>726.16677396474745</v>
      </c>
      <c r="P70" s="320">
        <f>[2]pha!P$2</f>
        <v>749.37442254536074</v>
      </c>
      <c r="Q70" s="320">
        <f>[2]pha!Q$2</f>
        <v>736.02608722765638</v>
      </c>
      <c r="R70" s="320">
        <f>[2]pha!R$2</f>
        <v>753.35161203020857</v>
      </c>
      <c r="S70" s="320">
        <f>[2]pha!S$2</f>
        <v>752.26678651555812</v>
      </c>
      <c r="T70" s="320">
        <f>[2]pha!T$2</f>
        <v>762.27587373993265</v>
      </c>
      <c r="U70" s="320">
        <f>[2]pha!U$2</f>
        <v>768.50271001301485</v>
      </c>
      <c r="V70" s="320">
        <f>[2]pha!V$2</f>
        <v>769.42666019145679</v>
      </c>
      <c r="W70" s="320">
        <f>[2]pha!W$2</f>
        <v>776.03761851511058</v>
      </c>
      <c r="X70" s="320">
        <f>[2]pha!X$2</f>
        <v>776.12110999943661</v>
      </c>
      <c r="Y70" s="320">
        <f>[2]pha!Y$2</f>
        <v>776.99796374593745</v>
      </c>
      <c r="Z70" s="320">
        <f>[2]pha!Z$2</f>
        <v>774.06088676938043</v>
      </c>
      <c r="AA70" s="320">
        <f>[2]pha!AA$2</f>
        <v>774.52376138660463</v>
      </c>
      <c r="AB70" s="320">
        <f>[2]pha!AB$2</f>
        <v>774.64390001753884</v>
      </c>
      <c r="AC70" s="320">
        <f>[2]pha!AC$2</f>
        <v>779.08953616126689</v>
      </c>
      <c r="AD70" s="320">
        <f>[2]pha!AD$2</f>
        <v>782.6818033215817</v>
      </c>
      <c r="AE70" s="320">
        <f>[2]pha!AE$2</f>
        <v>784.64499563942604</v>
      </c>
      <c r="AF70" s="320">
        <f>[2]pha!AF$2</f>
        <v>785.50790292808449</v>
      </c>
      <c r="AG70" s="320">
        <f>[2]pha!AG$2</f>
        <v>790.5816276385583</v>
      </c>
      <c r="AH70" s="320">
        <f>[2]pha!AH$2</f>
        <v>794.06692283762061</v>
      </c>
      <c r="AI70" s="320">
        <f>[2]pha!AI$2</f>
        <v>797.88301663830362</v>
      </c>
      <c r="AJ70" s="320">
        <f>[2]pha!AJ$2</f>
        <v>800.62826869486003</v>
      </c>
      <c r="AK70" s="320">
        <f>[2]pha!AK$2</f>
        <v>802.94930003463742</v>
      </c>
      <c r="AL70" s="320">
        <f>[2]pha!AL$2</f>
        <v>806.76879019430237</v>
      </c>
      <c r="AM70" s="320">
        <f>[2]pha!AM$2</f>
        <v>814.11233664800864</v>
      </c>
      <c r="AN70" s="320">
        <f>[2]pha!AN$2</f>
        <v>821.13940460200649</v>
      </c>
      <c r="AO70" s="320">
        <f>[2]pha!AO$2</f>
        <v>828.77732559727042</v>
      </c>
      <c r="AP70" s="320">
        <f>[2]pha!AP$2</f>
        <v>836.44965756426518</v>
      </c>
      <c r="AQ70" s="320">
        <f>[2]pha!AQ$2</f>
        <v>843.78229640271854</v>
      </c>
      <c r="AR70" s="320">
        <f>[2]pha!AR$2</f>
        <v>848.29350608877337</v>
      </c>
      <c r="AS70" s="320">
        <f>[2]pha!AS$2</f>
        <v>851.81464157746279</v>
      </c>
      <c r="AT70" s="320">
        <f>[2]pha!AT$2</f>
        <v>854.7865718895132</v>
      </c>
      <c r="AU70" s="320">
        <f>[2]pha!AU$2</f>
        <v>862.89028027582685</v>
      </c>
      <c r="AV70" s="320">
        <f>[2]pha!AV$2</f>
        <v>869.81343417454218</v>
      </c>
      <c r="AW70" s="320">
        <f>[2]pha!AW$2</f>
        <v>878.52513104625007</v>
      </c>
      <c r="AX70" s="320">
        <f>[2]pha!AX$2</f>
        <v>887.92323940959272</v>
      </c>
      <c r="AY70" s="320">
        <f>[2]pha!AY$2</f>
        <v>893.62433286529017</v>
      </c>
      <c r="AZ70" s="320">
        <f>[2]pha!AZ$2</f>
        <v>898.75102149322868</v>
      </c>
      <c r="BA70" s="321">
        <f>[2]pha!BA$2</f>
        <v>908.84600990211595</v>
      </c>
    </row>
    <row r="71" spans="1:53" x14ac:dyDescent="0.35">
      <c r="A71" s="316" t="str">
        <f>[2]nmm!$A$1</f>
        <v>Non-metallic minerals</v>
      </c>
      <c r="B71" s="306" t="e">
        <f ca="1">HYPERLINK("#"&amp;CELL("address",[2]nmm!$C$2),MID(CELL("filename",[2]nmm!$C$2),FIND("]",CELL("filename",[2]nmm!$C$2))+1,255))</f>
        <v>#N/A</v>
      </c>
      <c r="C71" s="317">
        <f>[2]nmm!C$2</f>
        <v>44598.020573602393</v>
      </c>
      <c r="D71" s="317">
        <f>[2]nmm!D$2</f>
        <v>44820.915799357681</v>
      </c>
      <c r="E71" s="317">
        <f>[2]nmm!E$2</f>
        <v>43746.745438999395</v>
      </c>
      <c r="F71" s="317">
        <f>[2]nmm!F$2</f>
        <v>45102.014847887149</v>
      </c>
      <c r="G71" s="317">
        <f>[2]nmm!G$2</f>
        <v>45679.193167158577</v>
      </c>
      <c r="H71" s="317">
        <f>[2]nmm!H$2</f>
        <v>46454.691322401719</v>
      </c>
      <c r="I71" s="317">
        <f>[2]nmm!I$2</f>
        <v>45178.343552796345</v>
      </c>
      <c r="J71" s="317">
        <f>[2]nmm!J$2</f>
        <v>46387.978172797171</v>
      </c>
      <c r="K71" s="317">
        <f>[2]nmm!K$2</f>
        <v>45188.506407424196</v>
      </c>
      <c r="L71" s="317">
        <f>[2]nmm!L$2</f>
        <v>36582.446546023413</v>
      </c>
      <c r="M71" s="317">
        <f>[2]nmm!M$2</f>
        <v>37498.435022573198</v>
      </c>
      <c r="N71" s="317">
        <f>[2]nmm!N$2</f>
        <v>37823.72237624813</v>
      </c>
      <c r="O71" s="317">
        <f>[2]nmm!O$2</f>
        <v>35682.957665395596</v>
      </c>
      <c r="P71" s="317">
        <f>[2]nmm!P$2</f>
        <v>34328.588160428495</v>
      </c>
      <c r="Q71" s="317">
        <f>[2]nmm!Q$2</f>
        <v>33867.82917802572</v>
      </c>
      <c r="R71" s="317">
        <f>[2]nmm!R$2</f>
        <v>33844.024270095273</v>
      </c>
      <c r="S71" s="317">
        <f>[2]nmm!S$2</f>
        <v>33973.803043455686</v>
      </c>
      <c r="T71" s="317">
        <f>[2]nmm!T$2</f>
        <v>33693.348342802485</v>
      </c>
      <c r="U71" s="317">
        <f>[2]nmm!U$2</f>
        <v>32844.348730392187</v>
      </c>
      <c r="V71" s="317">
        <f>[2]nmm!V$2</f>
        <v>32159.708084343998</v>
      </c>
      <c r="W71" s="317">
        <f>[2]nmm!W$2</f>
        <v>31929.646633556971</v>
      </c>
      <c r="X71" s="317">
        <f>[2]nmm!X$2</f>
        <v>31952.360385073902</v>
      </c>
      <c r="Y71" s="317">
        <f>[2]nmm!Y$2</f>
        <v>31879.016914639429</v>
      </c>
      <c r="Z71" s="317">
        <f>[2]nmm!Z$2</f>
        <v>31552.791094405813</v>
      </c>
      <c r="AA71" s="317">
        <f>[2]nmm!AA$2</f>
        <v>31515.961038786387</v>
      </c>
      <c r="AB71" s="317">
        <f>[2]nmm!AB$2</f>
        <v>31434.622562136872</v>
      </c>
      <c r="AC71" s="317">
        <f>[2]nmm!AC$2</f>
        <v>31700.236827619941</v>
      </c>
      <c r="AD71" s="317">
        <f>[2]nmm!AD$2</f>
        <v>31879.75590727113</v>
      </c>
      <c r="AE71" s="317">
        <f>[2]nmm!AE$2</f>
        <v>32090.134051610999</v>
      </c>
      <c r="AF71" s="317">
        <f>[2]nmm!AF$2</f>
        <v>32206.662743563746</v>
      </c>
      <c r="AG71" s="317">
        <f>[2]nmm!AG$2</f>
        <v>32192.960325147884</v>
      </c>
      <c r="AH71" s="317">
        <f>[2]nmm!AH$2</f>
        <v>32295.262438103615</v>
      </c>
      <c r="AI71" s="317">
        <f>[2]nmm!AI$2</f>
        <v>32286.336363306815</v>
      </c>
      <c r="AJ71" s="317">
        <f>[2]nmm!AJ$2</f>
        <v>32221.592190117015</v>
      </c>
      <c r="AK71" s="317">
        <f>[2]nmm!AK$2</f>
        <v>32085.517971011235</v>
      </c>
      <c r="AL71" s="317">
        <f>[2]nmm!AL$2</f>
        <v>32023.743702151944</v>
      </c>
      <c r="AM71" s="317">
        <f>[2]nmm!AM$2</f>
        <v>32142.355412484769</v>
      </c>
      <c r="AN71" s="317">
        <f>[2]nmm!AN$2</f>
        <v>32228.444351391125</v>
      </c>
      <c r="AO71" s="317">
        <f>[2]nmm!AO$2</f>
        <v>32231.441799900444</v>
      </c>
      <c r="AP71" s="317">
        <f>[2]nmm!AP$2</f>
        <v>32220.201101274204</v>
      </c>
      <c r="AQ71" s="317">
        <f>[2]nmm!AQ$2</f>
        <v>32246.431021760334</v>
      </c>
      <c r="AR71" s="317">
        <f>[2]nmm!AR$2</f>
        <v>32294.355167290272</v>
      </c>
      <c r="AS71" s="317">
        <f>[2]nmm!AS$2</f>
        <v>32332.40700762935</v>
      </c>
      <c r="AT71" s="317">
        <f>[2]nmm!AT$2</f>
        <v>32255.130257229852</v>
      </c>
      <c r="AU71" s="317">
        <f>[2]nmm!AU$2</f>
        <v>32318.106659609955</v>
      </c>
      <c r="AV71" s="317">
        <f>[2]nmm!AV$2</f>
        <v>32436.079188354099</v>
      </c>
      <c r="AW71" s="317">
        <f>[2]nmm!AW$2</f>
        <v>32652.371392121371</v>
      </c>
      <c r="AX71" s="317">
        <f>[2]nmm!AX$2</f>
        <v>32543.337979042764</v>
      </c>
      <c r="AY71" s="317">
        <f>[2]nmm!AY$2</f>
        <v>32593.467193379562</v>
      </c>
      <c r="AZ71" s="317">
        <f>[2]nmm!AZ$2</f>
        <v>32690.287480723044</v>
      </c>
      <c r="BA71" s="318">
        <f>[2]nmm!BA$2</f>
        <v>32627.806892861161</v>
      </c>
    </row>
    <row r="72" spans="1:53" x14ac:dyDescent="0.35">
      <c r="A72" s="319" t="str">
        <f>[2]cem!$A$1</f>
        <v>Cement</v>
      </c>
      <c r="B72" s="306" t="e">
        <f ca="1">HYPERLINK("#"&amp;CELL("address",[2]cem!$C$2),MID(CELL("filename",[2]cem!$C$2),FIND("]",CELL("filename",[2]cem!$C$2))+1,255))</f>
        <v>#N/A</v>
      </c>
      <c r="C72" s="320">
        <f>[2]cem!C$2</f>
        <v>20747.392463326323</v>
      </c>
      <c r="D72" s="320">
        <f>[2]cem!D$2</f>
        <v>19946.808803569598</v>
      </c>
      <c r="E72" s="320">
        <f>[2]cem!E$2</f>
        <v>19732.78918781591</v>
      </c>
      <c r="F72" s="320">
        <f>[2]cem!F$2</f>
        <v>19567.921949759075</v>
      </c>
      <c r="G72" s="320">
        <f>[2]cem!G$2</f>
        <v>20347.004583990962</v>
      </c>
      <c r="H72" s="320">
        <f>[2]cem!H$2</f>
        <v>19720.120551263481</v>
      </c>
      <c r="I72" s="320">
        <f>[2]cem!I$2</f>
        <v>20807.905278988335</v>
      </c>
      <c r="J72" s="320">
        <f>[2]cem!J$2</f>
        <v>21293.908282824548</v>
      </c>
      <c r="K72" s="320">
        <f>[2]cem!K$2</f>
        <v>18680.997811423218</v>
      </c>
      <c r="L72" s="320">
        <f>[2]cem!L$2</f>
        <v>14786.403360865173</v>
      </c>
      <c r="M72" s="320">
        <f>[2]cem!M$2</f>
        <v>14035.921261368459</v>
      </c>
      <c r="N72" s="320">
        <f>[2]cem!N$2</f>
        <v>14158.58267117156</v>
      </c>
      <c r="O72" s="320">
        <f>[2]cem!O$2</f>
        <v>12357.29872314062</v>
      </c>
      <c r="P72" s="320">
        <f>[2]cem!P$2</f>
        <v>11735.630770497548</v>
      </c>
      <c r="Q72" s="320">
        <f>[2]cem!Q$2</f>
        <v>11336.977278782726</v>
      </c>
      <c r="R72" s="320">
        <f>[2]cem!R$2</f>
        <v>11568.262086348186</v>
      </c>
      <c r="S72" s="320">
        <f>[2]cem!S$2</f>
        <v>11701.926410073318</v>
      </c>
      <c r="T72" s="320">
        <f>[2]cem!T$2</f>
        <v>11589.529750679712</v>
      </c>
      <c r="U72" s="320">
        <f>[2]cem!U$2</f>
        <v>11121.893301709804</v>
      </c>
      <c r="V72" s="320">
        <f>[2]cem!V$2</f>
        <v>10886.732891548001</v>
      </c>
      <c r="W72" s="320">
        <f>[2]cem!W$2</f>
        <v>10801.917080259278</v>
      </c>
      <c r="X72" s="320">
        <f>[2]cem!X$2</f>
        <v>10830.6163632239</v>
      </c>
      <c r="Y72" s="320">
        <f>[2]cem!Y$2</f>
        <v>10787.023074951747</v>
      </c>
      <c r="Z72" s="320">
        <f>[2]cem!Z$2</f>
        <v>10724.01396685498</v>
      </c>
      <c r="AA72" s="320">
        <f>[2]cem!AA$2</f>
        <v>10724.541742519084</v>
      </c>
      <c r="AB72" s="320">
        <f>[2]cem!AB$2</f>
        <v>10766.746327945748</v>
      </c>
      <c r="AC72" s="320">
        <f>[2]cem!AC$2</f>
        <v>10860.537376725719</v>
      </c>
      <c r="AD72" s="320">
        <f>[2]cem!AD$2</f>
        <v>10952.341057682706</v>
      </c>
      <c r="AE72" s="320">
        <f>[2]cem!AE$2</f>
        <v>11051.786355084649</v>
      </c>
      <c r="AF72" s="320">
        <f>[2]cem!AF$2</f>
        <v>11074.596872821348</v>
      </c>
      <c r="AG72" s="320">
        <f>[2]cem!AG$2</f>
        <v>11068.320644862959</v>
      </c>
      <c r="AH72" s="320">
        <f>[2]cem!AH$2</f>
        <v>11091.763932904858</v>
      </c>
      <c r="AI72" s="320">
        <f>[2]cem!AI$2</f>
        <v>11077.797836269043</v>
      </c>
      <c r="AJ72" s="320">
        <f>[2]cem!AJ$2</f>
        <v>11011.088347250934</v>
      </c>
      <c r="AK72" s="320">
        <f>[2]cem!AK$2</f>
        <v>10940.305054793907</v>
      </c>
      <c r="AL72" s="320">
        <f>[2]cem!AL$2</f>
        <v>10883.333483721444</v>
      </c>
      <c r="AM72" s="320">
        <f>[2]cem!AM$2</f>
        <v>10889.309303795906</v>
      </c>
      <c r="AN72" s="320">
        <f>[2]cem!AN$2</f>
        <v>10889.997185513415</v>
      </c>
      <c r="AO72" s="320">
        <f>[2]cem!AO$2</f>
        <v>10848.81045782661</v>
      </c>
      <c r="AP72" s="320">
        <f>[2]cem!AP$2</f>
        <v>10776.977117354738</v>
      </c>
      <c r="AQ72" s="320">
        <f>[2]cem!AQ$2</f>
        <v>10698.271411732288</v>
      </c>
      <c r="AR72" s="320">
        <f>[2]cem!AR$2</f>
        <v>10614.361001223559</v>
      </c>
      <c r="AS72" s="320">
        <f>[2]cem!AS$2</f>
        <v>10528.610938675643</v>
      </c>
      <c r="AT72" s="320">
        <f>[2]cem!AT$2</f>
        <v>10404.757134618701</v>
      </c>
      <c r="AU72" s="320">
        <f>[2]cem!AU$2</f>
        <v>10378.581415755372</v>
      </c>
      <c r="AV72" s="320">
        <f>[2]cem!AV$2</f>
        <v>10417.590644755141</v>
      </c>
      <c r="AW72" s="320">
        <f>[2]cem!AW$2</f>
        <v>10465.69917650657</v>
      </c>
      <c r="AX72" s="320">
        <f>[2]cem!AX$2</f>
        <v>10342.207302726949</v>
      </c>
      <c r="AY72" s="320">
        <f>[2]cem!AY$2</f>
        <v>10384.675687544857</v>
      </c>
      <c r="AZ72" s="320">
        <f>[2]cem!AZ$2</f>
        <v>10387.247982636831</v>
      </c>
      <c r="BA72" s="321">
        <f>[2]cem!BA$2</f>
        <v>10339.069633574209</v>
      </c>
    </row>
    <row r="73" spans="1:53" x14ac:dyDescent="0.35">
      <c r="A73" s="319" t="str">
        <f>[2]cer!$A$1</f>
        <v>Ceramics &amp; other non-metallic minerals</v>
      </c>
      <c r="B73" s="306" t="e">
        <f ca="1">HYPERLINK("#"&amp;CELL("address",[2]cer!$C$2),MID(CELL("filename",[2]cer!$C$2),FIND("]",CELL("filename",[2]cer!$C$2))+1,255))</f>
        <v>#N/A</v>
      </c>
      <c r="C73" s="320">
        <f>[2]cer!C$2</f>
        <v>13067.010421232459</v>
      </c>
      <c r="D73" s="320">
        <f>[2]cer!D$2</f>
        <v>14046.280092663019</v>
      </c>
      <c r="E73" s="320">
        <f>[2]cer!E$2</f>
        <v>13450.080488960164</v>
      </c>
      <c r="F73" s="320">
        <f>[2]cer!F$2</f>
        <v>15038.770632023441</v>
      </c>
      <c r="G73" s="320">
        <f>[2]cer!G$2</f>
        <v>14798.828634246629</v>
      </c>
      <c r="H73" s="320">
        <f>[2]cer!H$2</f>
        <v>16296.543469175735</v>
      </c>
      <c r="I73" s="320">
        <f>[2]cer!I$2</f>
        <v>13918.501574635742</v>
      </c>
      <c r="J73" s="320">
        <f>[2]cer!J$2</f>
        <v>14277.781768086597</v>
      </c>
      <c r="K73" s="320">
        <f>[2]cer!K$2</f>
        <v>16181.661208164354</v>
      </c>
      <c r="L73" s="320">
        <f>[2]cer!L$2</f>
        <v>12975.771534410178</v>
      </c>
      <c r="M73" s="320">
        <f>[2]cer!M$2</f>
        <v>14278.563626101941</v>
      </c>
      <c r="N73" s="320">
        <f>[2]cer!N$2</f>
        <v>14301.96832002295</v>
      </c>
      <c r="O73" s="320">
        <f>[2]cer!O$2</f>
        <v>14288.968496575269</v>
      </c>
      <c r="P73" s="320">
        <f>[2]cer!P$2</f>
        <v>14183.530916568985</v>
      </c>
      <c r="Q73" s="320">
        <f>[2]cer!Q$2</f>
        <v>14191.000578625617</v>
      </c>
      <c r="R73" s="320">
        <f>[2]cer!R$2</f>
        <v>13765.194899411197</v>
      </c>
      <c r="S73" s="320">
        <f>[2]cer!S$2</f>
        <v>13649.772148892589</v>
      </c>
      <c r="T73" s="320">
        <f>[2]cer!T$2</f>
        <v>13441.783766948065</v>
      </c>
      <c r="U73" s="320">
        <f>[2]cer!U$2</f>
        <v>13144.309960256545</v>
      </c>
      <c r="V73" s="320">
        <f>[2]cer!V$2</f>
        <v>12849.46443999568</v>
      </c>
      <c r="W73" s="320">
        <f>[2]cer!W$2</f>
        <v>12750.735408093555</v>
      </c>
      <c r="X73" s="320">
        <f>[2]cer!X$2</f>
        <v>12715.502549665282</v>
      </c>
      <c r="Y73" s="320">
        <f>[2]cer!Y$2</f>
        <v>12675.083706580703</v>
      </c>
      <c r="Z73" s="320">
        <f>[2]cer!Z$2</f>
        <v>12446.165558633209</v>
      </c>
      <c r="AA73" s="320">
        <f>[2]cer!AA$2</f>
        <v>12410.936151111755</v>
      </c>
      <c r="AB73" s="320">
        <f>[2]cer!AB$2</f>
        <v>12276.291809127071</v>
      </c>
      <c r="AC73" s="320">
        <f>[2]cer!AC$2</f>
        <v>12404.979899368171</v>
      </c>
      <c r="AD73" s="320">
        <f>[2]cer!AD$2</f>
        <v>12447.793002723371</v>
      </c>
      <c r="AE73" s="320">
        <f>[2]cer!AE$2</f>
        <v>12501.57983985616</v>
      </c>
      <c r="AF73" s="320">
        <f>[2]cer!AF$2</f>
        <v>12577.303413997486</v>
      </c>
      <c r="AG73" s="320">
        <f>[2]cer!AG$2</f>
        <v>12569.809059763518</v>
      </c>
      <c r="AH73" s="320">
        <f>[2]cer!AH$2</f>
        <v>12628.158320445786</v>
      </c>
      <c r="AI73" s="320">
        <f>[2]cer!AI$2</f>
        <v>12625.045883952827</v>
      </c>
      <c r="AJ73" s="320">
        <f>[2]cer!AJ$2</f>
        <v>12606.351649085187</v>
      </c>
      <c r="AK73" s="320">
        <f>[2]cer!AK$2</f>
        <v>12561.424895206512</v>
      </c>
      <c r="AL73" s="320">
        <f>[2]cer!AL$2</f>
        <v>12563.337764972124</v>
      </c>
      <c r="AM73" s="320">
        <f>[2]cer!AM$2</f>
        <v>12637.794407676192</v>
      </c>
      <c r="AN73" s="320">
        <f>[2]cer!AN$2</f>
        <v>12696.957995066774</v>
      </c>
      <c r="AO73" s="320">
        <f>[2]cer!AO$2</f>
        <v>12732.603495484682</v>
      </c>
      <c r="AP73" s="320">
        <f>[2]cer!AP$2</f>
        <v>12781.88556141333</v>
      </c>
      <c r="AQ73" s="320">
        <f>[2]cer!AQ$2</f>
        <v>12851.557365115406</v>
      </c>
      <c r="AR73" s="320">
        <f>[2]cer!AR$2</f>
        <v>12934.783252660101</v>
      </c>
      <c r="AS73" s="320">
        <f>[2]cer!AS$2</f>
        <v>13029.330673446277</v>
      </c>
      <c r="AT73" s="320">
        <f>[2]cer!AT$2</f>
        <v>13046.893101152476</v>
      </c>
      <c r="AU73" s="320">
        <f>[2]cer!AU$2</f>
        <v>13118.442231014395</v>
      </c>
      <c r="AV73" s="320">
        <f>[2]cer!AV$2</f>
        <v>13140.214106299876</v>
      </c>
      <c r="AW73" s="320">
        <f>[2]cer!AW$2</f>
        <v>13273.18850215762</v>
      </c>
      <c r="AX73" s="320">
        <f>[2]cer!AX$2</f>
        <v>13289.242761722457</v>
      </c>
      <c r="AY73" s="320">
        <f>[2]cer!AY$2</f>
        <v>13285.000047245068</v>
      </c>
      <c r="AZ73" s="320">
        <f>[2]cer!AZ$2</f>
        <v>13367.552635908794</v>
      </c>
      <c r="BA73" s="321">
        <f>[2]cer!BA$2</f>
        <v>13366.74527974075</v>
      </c>
    </row>
    <row r="74" spans="1:53" x14ac:dyDescent="0.35">
      <c r="A74" s="319" t="str">
        <f>[2]gla!$A$1</f>
        <v>Glass production</v>
      </c>
      <c r="B74" s="306" t="e">
        <f ca="1">HYPERLINK("#"&amp;CELL("address",[2]gla!$C$2),MID(CELL("filename",[2]gla!$C$2),FIND("]",CELL("filename",[2]gla!$C$2))+1,255))</f>
        <v>#N/A</v>
      </c>
      <c r="C74" s="320">
        <f>[2]gla!C$2</f>
        <v>10783.617689043615</v>
      </c>
      <c r="D74" s="320">
        <f>[2]gla!D$2</f>
        <v>10827.826903125066</v>
      </c>
      <c r="E74" s="320">
        <f>[2]gla!E$2</f>
        <v>10563.875762223328</v>
      </c>
      <c r="F74" s="320">
        <f>[2]gla!F$2</f>
        <v>10495.322266104633</v>
      </c>
      <c r="G74" s="320">
        <f>[2]gla!G$2</f>
        <v>10533.359948920988</v>
      </c>
      <c r="H74" s="320">
        <f>[2]gla!H$2</f>
        <v>10438.027301962506</v>
      </c>
      <c r="I74" s="320">
        <f>[2]gla!I$2</f>
        <v>10451.936699172267</v>
      </c>
      <c r="J74" s="320">
        <f>[2]gla!J$2</f>
        <v>10816.288121886026</v>
      </c>
      <c r="K74" s="320">
        <f>[2]gla!K$2</f>
        <v>10325.847387836619</v>
      </c>
      <c r="L74" s="320">
        <f>[2]gla!L$2</f>
        <v>8820.27165074806</v>
      </c>
      <c r="M74" s="320">
        <f>[2]gla!M$2</f>
        <v>9183.9501351027975</v>
      </c>
      <c r="N74" s="320">
        <f>[2]gla!N$2</f>
        <v>9363.1713850536198</v>
      </c>
      <c r="O74" s="320">
        <f>[2]gla!O$2</f>
        <v>9036.6904456797074</v>
      </c>
      <c r="P74" s="320">
        <f>[2]gla!P$2</f>
        <v>8409.4264733619621</v>
      </c>
      <c r="Q74" s="320">
        <f>[2]gla!Q$2</f>
        <v>8339.8513206173775</v>
      </c>
      <c r="R74" s="320">
        <f>[2]gla!R$2</f>
        <v>8510.5672843358898</v>
      </c>
      <c r="S74" s="320">
        <f>[2]gla!S$2</f>
        <v>8622.1044844897751</v>
      </c>
      <c r="T74" s="320">
        <f>[2]gla!T$2</f>
        <v>8662.0348251747073</v>
      </c>
      <c r="U74" s="320">
        <f>[2]gla!U$2</f>
        <v>8578.1454684258315</v>
      </c>
      <c r="V74" s="320">
        <f>[2]gla!V$2</f>
        <v>8423.5107528003173</v>
      </c>
      <c r="W74" s="320">
        <f>[2]gla!W$2</f>
        <v>8376.9941452041403</v>
      </c>
      <c r="X74" s="320">
        <f>[2]gla!X$2</f>
        <v>8406.2414721847181</v>
      </c>
      <c r="Y74" s="320">
        <f>[2]gla!Y$2</f>
        <v>8416.9101331069796</v>
      </c>
      <c r="Z74" s="320">
        <f>[2]gla!Z$2</f>
        <v>8382.6115689176258</v>
      </c>
      <c r="AA74" s="320">
        <f>[2]gla!AA$2</f>
        <v>8380.4831451555456</v>
      </c>
      <c r="AB74" s="320">
        <f>[2]gla!AB$2</f>
        <v>8391.5844250640512</v>
      </c>
      <c r="AC74" s="320">
        <f>[2]gla!AC$2</f>
        <v>8434.7195515260537</v>
      </c>
      <c r="AD74" s="320">
        <f>[2]gla!AD$2</f>
        <v>8479.6218468650532</v>
      </c>
      <c r="AE74" s="320">
        <f>[2]gla!AE$2</f>
        <v>8536.7678566701925</v>
      </c>
      <c r="AF74" s="320">
        <f>[2]gla!AF$2</f>
        <v>8554.7624567449129</v>
      </c>
      <c r="AG74" s="320">
        <f>[2]gla!AG$2</f>
        <v>8554.8306205214085</v>
      </c>
      <c r="AH74" s="320">
        <f>[2]gla!AH$2</f>
        <v>8575.3401847529713</v>
      </c>
      <c r="AI74" s="320">
        <f>[2]gla!AI$2</f>
        <v>8583.4926430849446</v>
      </c>
      <c r="AJ74" s="320">
        <f>[2]gla!AJ$2</f>
        <v>8604.152193780892</v>
      </c>
      <c r="AK74" s="320">
        <f>[2]gla!AK$2</f>
        <v>8583.7880210108178</v>
      </c>
      <c r="AL74" s="320">
        <f>[2]gla!AL$2</f>
        <v>8577.0724534583769</v>
      </c>
      <c r="AM74" s="320">
        <f>[2]gla!AM$2</f>
        <v>8615.2517010126721</v>
      </c>
      <c r="AN74" s="320">
        <f>[2]gla!AN$2</f>
        <v>8641.4891708109335</v>
      </c>
      <c r="AO74" s="320">
        <f>[2]gla!AO$2</f>
        <v>8650.0278465891552</v>
      </c>
      <c r="AP74" s="320">
        <f>[2]gla!AP$2</f>
        <v>8661.3384225061345</v>
      </c>
      <c r="AQ74" s="320">
        <f>[2]gla!AQ$2</f>
        <v>8696.6022449126376</v>
      </c>
      <c r="AR74" s="320">
        <f>[2]gla!AR$2</f>
        <v>8745.2109134066122</v>
      </c>
      <c r="AS74" s="320">
        <f>[2]gla!AS$2</f>
        <v>8774.46539550743</v>
      </c>
      <c r="AT74" s="320">
        <f>[2]gla!AT$2</f>
        <v>8803.4800214586703</v>
      </c>
      <c r="AU74" s="320">
        <f>[2]gla!AU$2</f>
        <v>8821.0830128401885</v>
      </c>
      <c r="AV74" s="320">
        <f>[2]gla!AV$2</f>
        <v>8878.2744372990819</v>
      </c>
      <c r="AW74" s="320">
        <f>[2]gla!AW$2</f>
        <v>8913.4837134571808</v>
      </c>
      <c r="AX74" s="320">
        <f>[2]gla!AX$2</f>
        <v>8911.8879145933588</v>
      </c>
      <c r="AY74" s="320">
        <f>[2]gla!AY$2</f>
        <v>8923.7914585896378</v>
      </c>
      <c r="AZ74" s="320">
        <f>[2]gla!AZ$2</f>
        <v>8935.4868621774185</v>
      </c>
      <c r="BA74" s="321">
        <f>[2]gla!BA$2</f>
        <v>8921.9919795462065</v>
      </c>
    </row>
    <row r="75" spans="1:53" x14ac:dyDescent="0.35">
      <c r="A75" s="316" t="str">
        <f>[2]ppa!$A$1</f>
        <v>Paper, Pulp and Print</v>
      </c>
      <c r="B75" s="306" t="e">
        <f ca="1">HYPERLINK("#"&amp;CELL("address",[2]ppa!$C$2),MID(CELL("filename",[2]ppa!$C$2),FIND("]",CELL("filename",[2]ppa!$C$2))+1,255))</f>
        <v>#N/A</v>
      </c>
      <c r="C75" s="317">
        <f>[2]ppa!C$2</f>
        <v>35196.291940055256</v>
      </c>
      <c r="D75" s="317">
        <f>[2]ppa!D$2</f>
        <v>34488.527479999997</v>
      </c>
      <c r="E75" s="317">
        <f>[2]ppa!E$2</f>
        <v>34874.28974</v>
      </c>
      <c r="F75" s="317">
        <f>[2]ppa!F$2</f>
        <v>36003.128069999992</v>
      </c>
      <c r="G75" s="317">
        <f>[2]ppa!G$2</f>
        <v>36016.474399999999</v>
      </c>
      <c r="H75" s="317">
        <f>[2]ppa!H$2</f>
        <v>36796.705494734939</v>
      </c>
      <c r="I75" s="317">
        <f>[2]ppa!I$2</f>
        <v>37530.602549999981</v>
      </c>
      <c r="J75" s="317">
        <f>[2]ppa!J$2</f>
        <v>38499.208329999987</v>
      </c>
      <c r="K75" s="317">
        <f>[2]ppa!K$2</f>
        <v>35709.59898000001</v>
      </c>
      <c r="L75" s="317">
        <f>[2]ppa!L$2</f>
        <v>33029.635689999996</v>
      </c>
      <c r="M75" s="317">
        <f>[2]ppa!M$2</f>
        <v>34621.251592475899</v>
      </c>
      <c r="N75" s="317">
        <f>[2]ppa!N$2</f>
        <v>33360.008543530996</v>
      </c>
      <c r="O75" s="317">
        <f>[2]ppa!O$2</f>
        <v>33246.978264558791</v>
      </c>
      <c r="P75" s="317">
        <f>[2]ppa!P$2</f>
        <v>33979.032175804954</v>
      </c>
      <c r="Q75" s="317">
        <f>[2]ppa!Q$2</f>
        <v>33315.535749217757</v>
      </c>
      <c r="R75" s="317">
        <f>[2]ppa!R$2</f>
        <v>33383.973301283724</v>
      </c>
      <c r="S75" s="317">
        <f>[2]ppa!S$2</f>
        <v>33590.684883084527</v>
      </c>
      <c r="T75" s="317">
        <f>[2]ppa!T$2</f>
        <v>34221.00308559314</v>
      </c>
      <c r="U75" s="317">
        <f>[2]ppa!U$2</f>
        <v>34439.686008971024</v>
      </c>
      <c r="V75" s="317">
        <f>[2]ppa!V$2</f>
        <v>34553.635894765161</v>
      </c>
      <c r="W75" s="317">
        <f>[2]ppa!W$2</f>
        <v>34692.926356769953</v>
      </c>
      <c r="X75" s="317">
        <f>[2]ppa!X$2</f>
        <v>34875.478636198241</v>
      </c>
      <c r="Y75" s="317">
        <f>[2]ppa!Y$2</f>
        <v>35045.77181011418</v>
      </c>
      <c r="Z75" s="317">
        <f>[2]ppa!Z$2</f>
        <v>35039.138042017454</v>
      </c>
      <c r="AA75" s="317">
        <f>[2]ppa!AA$2</f>
        <v>35030.212993771544</v>
      </c>
      <c r="AB75" s="317">
        <f>[2]ppa!AB$2</f>
        <v>35146.459179590049</v>
      </c>
      <c r="AC75" s="317">
        <f>[2]ppa!AC$2</f>
        <v>35205.488783113949</v>
      </c>
      <c r="AD75" s="317">
        <f>[2]ppa!AD$2</f>
        <v>35334.133317074877</v>
      </c>
      <c r="AE75" s="317">
        <f>[2]ppa!AE$2</f>
        <v>35479.11637740452</v>
      </c>
      <c r="AF75" s="317">
        <f>[2]ppa!AF$2</f>
        <v>35549.878163889356</v>
      </c>
      <c r="AG75" s="317">
        <f>[2]ppa!AG$2</f>
        <v>35617.601118439692</v>
      </c>
      <c r="AH75" s="317">
        <f>[2]ppa!AH$2</f>
        <v>35722.916457021332</v>
      </c>
      <c r="AI75" s="317">
        <f>[2]ppa!AI$2</f>
        <v>35808.666802042884</v>
      </c>
      <c r="AJ75" s="317">
        <f>[2]ppa!AJ$2</f>
        <v>35891.979554393271</v>
      </c>
      <c r="AK75" s="317">
        <f>[2]ppa!AK$2</f>
        <v>35894.306730689575</v>
      </c>
      <c r="AL75" s="317">
        <f>[2]ppa!AL$2</f>
        <v>35983.91826507941</v>
      </c>
      <c r="AM75" s="317">
        <f>[2]ppa!AM$2</f>
        <v>36160.04280944886</v>
      </c>
      <c r="AN75" s="317">
        <f>[2]ppa!AN$2</f>
        <v>36281.814571688505</v>
      </c>
      <c r="AO75" s="317">
        <f>[2]ppa!AO$2</f>
        <v>36477.673408499002</v>
      </c>
      <c r="AP75" s="317">
        <f>[2]ppa!AP$2</f>
        <v>36630.787767505972</v>
      </c>
      <c r="AQ75" s="317">
        <f>[2]ppa!AQ$2</f>
        <v>36787.233549523</v>
      </c>
      <c r="AR75" s="317">
        <f>[2]ppa!AR$2</f>
        <v>37041.682793337495</v>
      </c>
      <c r="AS75" s="317">
        <f>[2]ppa!AS$2</f>
        <v>37167.458911358655</v>
      </c>
      <c r="AT75" s="317">
        <f>[2]ppa!AT$2</f>
        <v>37148.086127076524</v>
      </c>
      <c r="AU75" s="317">
        <f>[2]ppa!AU$2</f>
        <v>37356.906850276748</v>
      </c>
      <c r="AV75" s="317">
        <f>[2]ppa!AV$2</f>
        <v>37556.172613518916</v>
      </c>
      <c r="AW75" s="317">
        <f>[2]ppa!AW$2</f>
        <v>37838.748699827011</v>
      </c>
      <c r="AX75" s="317">
        <f>[2]ppa!AX$2</f>
        <v>38036.12476022607</v>
      </c>
      <c r="AY75" s="317">
        <f>[2]ppa!AY$2</f>
        <v>38301.212655386851</v>
      </c>
      <c r="AZ75" s="317">
        <f>[2]ppa!AZ$2</f>
        <v>38547.373090328219</v>
      </c>
      <c r="BA75" s="318">
        <f>[2]ppa!BA$2</f>
        <v>38772.080729239402</v>
      </c>
    </row>
    <row r="76" spans="1:53" x14ac:dyDescent="0.35">
      <c r="A76" s="319" t="str">
        <f>[2]pul!$A$1</f>
        <v>Pulp production</v>
      </c>
      <c r="B76" s="306" t="e">
        <f ca="1">HYPERLINK("#"&amp;CELL("address",[2]pul!$C$2),MID(CELL("filename",[2]pul!$C$2),FIND("]",CELL("filename",[2]pul!$C$2))+1,255))</f>
        <v>#N/A</v>
      </c>
      <c r="C76" s="320">
        <f>[2]pul!C$2</f>
        <v>11634.541961801444</v>
      </c>
      <c r="D76" s="320">
        <f>[2]pul!D$2</f>
        <v>11145.128774202665</v>
      </c>
      <c r="E76" s="320">
        <f>[2]pul!E$2</f>
        <v>11284.768798974741</v>
      </c>
      <c r="F76" s="320">
        <f>[2]pul!F$2</f>
        <v>11594.144626817777</v>
      </c>
      <c r="G76" s="320">
        <f>[2]pul!G$2</f>
        <v>11371.146452556284</v>
      </c>
      <c r="H76" s="320">
        <f>[2]pul!H$2</f>
        <v>11378.228040935355</v>
      </c>
      <c r="I76" s="320">
        <f>[2]pul!I$2</f>
        <v>11835.316597187437</v>
      </c>
      <c r="J76" s="320">
        <f>[2]pul!J$2</f>
        <v>12421.109411619647</v>
      </c>
      <c r="K76" s="320">
        <f>[2]pul!K$2</f>
        <v>11705.663050055151</v>
      </c>
      <c r="L76" s="320">
        <f>[2]pul!L$2</f>
        <v>10574.408632793433</v>
      </c>
      <c r="M76" s="320">
        <f>[2]pul!M$2</f>
        <v>11237.204854966094</v>
      </c>
      <c r="N76" s="320">
        <f>[2]pul!N$2</f>
        <v>11037.648080751058</v>
      </c>
      <c r="O76" s="320">
        <f>[2]pul!O$2</f>
        <v>11431.03958603958</v>
      </c>
      <c r="P76" s="320">
        <f>[2]pul!P$2</f>
        <v>11980.104016588588</v>
      </c>
      <c r="Q76" s="320">
        <f>[2]pul!Q$2</f>
        <v>10954.796865059319</v>
      </c>
      <c r="R76" s="320">
        <f>[2]pul!R$2</f>
        <v>10902.750466038966</v>
      </c>
      <c r="S76" s="320">
        <f>[2]pul!S$2</f>
        <v>10978.906926157808</v>
      </c>
      <c r="T76" s="320">
        <f>[2]pul!T$2</f>
        <v>11115.845622068196</v>
      </c>
      <c r="U76" s="320">
        <f>[2]pul!U$2</f>
        <v>11220.281107164245</v>
      </c>
      <c r="V76" s="320">
        <f>[2]pul!V$2</f>
        <v>11292.114255223849</v>
      </c>
      <c r="W76" s="320">
        <f>[2]pul!W$2</f>
        <v>11343.075354373679</v>
      </c>
      <c r="X76" s="320">
        <f>[2]pul!X$2</f>
        <v>11411.206222756811</v>
      </c>
      <c r="Y76" s="320">
        <f>[2]pul!Y$2</f>
        <v>11483.67785171668</v>
      </c>
      <c r="Z76" s="320">
        <f>[2]pul!Z$2</f>
        <v>11485.228778479917</v>
      </c>
      <c r="AA76" s="320">
        <f>[2]pul!AA$2</f>
        <v>11486.258218464631</v>
      </c>
      <c r="AB76" s="320">
        <f>[2]pul!AB$2</f>
        <v>11528.656751820414</v>
      </c>
      <c r="AC76" s="320">
        <f>[2]pul!AC$2</f>
        <v>11518.889700005308</v>
      </c>
      <c r="AD76" s="320">
        <f>[2]pul!AD$2</f>
        <v>11548.253235916529</v>
      </c>
      <c r="AE76" s="320">
        <f>[2]pul!AE$2</f>
        <v>11582.401272977131</v>
      </c>
      <c r="AF76" s="320">
        <f>[2]pul!AF$2</f>
        <v>11597.515651264181</v>
      </c>
      <c r="AG76" s="320">
        <f>[2]pul!AG$2</f>
        <v>11621.253182957353</v>
      </c>
      <c r="AH76" s="320">
        <f>[2]pul!AH$2</f>
        <v>11674.661384161245</v>
      </c>
      <c r="AI76" s="320">
        <f>[2]pul!AI$2</f>
        <v>11701.435880984707</v>
      </c>
      <c r="AJ76" s="320">
        <f>[2]pul!AJ$2</f>
        <v>11739.497030219136</v>
      </c>
      <c r="AK76" s="320">
        <f>[2]pul!AK$2</f>
        <v>11760.826728456623</v>
      </c>
      <c r="AL76" s="320">
        <f>[2]pul!AL$2</f>
        <v>11816.749679005436</v>
      </c>
      <c r="AM76" s="320">
        <f>[2]pul!AM$2</f>
        <v>11879.503402068403</v>
      </c>
      <c r="AN76" s="320">
        <f>[2]pul!AN$2</f>
        <v>11939.049029417272</v>
      </c>
      <c r="AO76" s="320">
        <f>[2]pul!AO$2</f>
        <v>12018.531981996599</v>
      </c>
      <c r="AP76" s="320">
        <f>[2]pul!AP$2</f>
        <v>12085.472764678767</v>
      </c>
      <c r="AQ76" s="320">
        <f>[2]pul!AQ$2</f>
        <v>12159.931025934869</v>
      </c>
      <c r="AR76" s="320">
        <f>[2]pul!AR$2</f>
        <v>12267.287816321084</v>
      </c>
      <c r="AS76" s="320">
        <f>[2]pul!AS$2</f>
        <v>12283.506842438615</v>
      </c>
      <c r="AT76" s="320">
        <f>[2]pul!AT$2</f>
        <v>12146.11670021007</v>
      </c>
      <c r="AU76" s="320">
        <f>[2]pul!AU$2</f>
        <v>12255.576984807614</v>
      </c>
      <c r="AV76" s="320">
        <f>[2]pul!AV$2</f>
        <v>12340.693933004235</v>
      </c>
      <c r="AW76" s="320">
        <f>[2]pul!AW$2</f>
        <v>12460.949865927083</v>
      </c>
      <c r="AX76" s="320">
        <f>[2]pul!AX$2</f>
        <v>12552.306634656929</v>
      </c>
      <c r="AY76" s="320">
        <f>[2]pul!AY$2</f>
        <v>12684.693645929137</v>
      </c>
      <c r="AZ76" s="320">
        <f>[2]pul!AZ$2</f>
        <v>12789.461777572291</v>
      </c>
      <c r="BA76" s="321">
        <f>[2]pul!BA$2</f>
        <v>12890.433267783705</v>
      </c>
    </row>
    <row r="77" spans="1:53" x14ac:dyDescent="0.35">
      <c r="A77" s="319" t="str">
        <f>[2]pap!$A$1</f>
        <v>Paper production</v>
      </c>
      <c r="B77" s="306" t="e">
        <f ca="1">HYPERLINK("#"&amp;CELL("address",[2]pap!$C$2),MID(CELL("filename",[2]pap!$C$2),FIND("]",CELL("filename",[2]pap!$C$2))+1,255))</f>
        <v>#N/A</v>
      </c>
      <c r="C77" s="320">
        <f>[2]pap!C$2</f>
        <v>21854.191770090332</v>
      </c>
      <c r="D77" s="320">
        <f>[2]pap!D$2</f>
        <v>21655.462400669814</v>
      </c>
      <c r="E77" s="320">
        <f>[2]pap!E$2</f>
        <v>21936.150923736739</v>
      </c>
      <c r="F77" s="320">
        <f>[2]pap!F$2</f>
        <v>22776.28716460264</v>
      </c>
      <c r="G77" s="320">
        <f>[2]pap!G$2</f>
        <v>23050.532042278719</v>
      </c>
      <c r="H77" s="320">
        <f>[2]pap!H$2</f>
        <v>23753.368770269299</v>
      </c>
      <c r="I77" s="320">
        <f>[2]pap!I$2</f>
        <v>24033.619312098348</v>
      </c>
      <c r="J77" s="320">
        <f>[2]pap!J$2</f>
        <v>24431.727163971958</v>
      </c>
      <c r="K77" s="320">
        <f>[2]pap!K$2</f>
        <v>22563.23432969072</v>
      </c>
      <c r="L77" s="320">
        <f>[2]pap!L$2</f>
        <v>21102.210670167533</v>
      </c>
      <c r="M77" s="320">
        <f>[2]pap!M$2</f>
        <v>22058.8184762649</v>
      </c>
      <c r="N77" s="320">
        <f>[2]pap!N$2</f>
        <v>21114.331377443788</v>
      </c>
      <c r="O77" s="320">
        <f>[2]pap!O$2</f>
        <v>20658.279637608535</v>
      </c>
      <c r="P77" s="320">
        <f>[2]pap!P$2</f>
        <v>20645.161308543877</v>
      </c>
      <c r="Q77" s="320">
        <f>[2]pap!Q$2</f>
        <v>21167.006700521873</v>
      </c>
      <c r="R77" s="320">
        <f>[2]pap!R$2</f>
        <v>21263.420626388819</v>
      </c>
      <c r="S77" s="320">
        <f>[2]pap!S$2</f>
        <v>21411.291969092159</v>
      </c>
      <c r="T77" s="320">
        <f>[2]pap!T$2</f>
        <v>21908.813909349847</v>
      </c>
      <c r="U77" s="320">
        <f>[2]pap!U$2</f>
        <v>22032.377623049644</v>
      </c>
      <c r="V77" s="320">
        <f>[2]pap!V$2</f>
        <v>22086.311963912645</v>
      </c>
      <c r="W77" s="320">
        <f>[2]pap!W$2</f>
        <v>22173.228197298089</v>
      </c>
      <c r="X77" s="320">
        <f>[2]pap!X$2</f>
        <v>22295.369293310785</v>
      </c>
      <c r="Y77" s="320">
        <f>[2]pap!Y$2</f>
        <v>22397.246115573289</v>
      </c>
      <c r="Z77" s="320">
        <f>[2]pap!Z$2</f>
        <v>22389.295222236386</v>
      </c>
      <c r="AA77" s="320">
        <f>[2]pap!AA$2</f>
        <v>22380.949243424962</v>
      </c>
      <c r="AB77" s="320">
        <f>[2]pap!AB$2</f>
        <v>22465.297002217663</v>
      </c>
      <c r="AC77" s="320">
        <f>[2]pap!AC$2</f>
        <v>22536.777449189303</v>
      </c>
      <c r="AD77" s="320">
        <f>[2]pap!AD$2</f>
        <v>22638.445215735926</v>
      </c>
      <c r="AE77" s="320">
        <f>[2]pap!AE$2</f>
        <v>22748.86956160509</v>
      </c>
      <c r="AF77" s="320">
        <f>[2]pap!AF$2</f>
        <v>22804.445649552763</v>
      </c>
      <c r="AG77" s="320">
        <f>[2]pap!AG$2</f>
        <v>22847.514661563891</v>
      </c>
      <c r="AH77" s="320">
        <f>[2]pap!AH$2</f>
        <v>22900.872056144177</v>
      </c>
      <c r="AI77" s="320">
        <f>[2]pap!AI$2</f>
        <v>22958.219866555268</v>
      </c>
      <c r="AJ77" s="320">
        <f>[2]pap!AJ$2</f>
        <v>23000.116829759838</v>
      </c>
      <c r="AK77" s="320">
        <f>[2]pap!AK$2</f>
        <v>22981.736382560997</v>
      </c>
      <c r="AL77" s="320">
        <f>[2]pap!AL$2</f>
        <v>23017.390018217837</v>
      </c>
      <c r="AM77" s="320">
        <f>[2]pap!AM$2</f>
        <v>23129.185684757944</v>
      </c>
      <c r="AN77" s="320">
        <f>[2]pap!AN$2</f>
        <v>23191.269108696888</v>
      </c>
      <c r="AO77" s="320">
        <f>[2]pap!AO$2</f>
        <v>23307.495691623692</v>
      </c>
      <c r="AP77" s="320">
        <f>[2]pap!AP$2</f>
        <v>23391.585444644476</v>
      </c>
      <c r="AQ77" s="320">
        <f>[2]pap!AQ$2</f>
        <v>23473.319029846924</v>
      </c>
      <c r="AR77" s="320">
        <f>[2]pap!AR$2</f>
        <v>23621.672013928033</v>
      </c>
      <c r="AS77" s="320">
        <f>[2]pap!AS$2</f>
        <v>23729.935910603283</v>
      </c>
      <c r="AT77" s="320">
        <f>[2]pap!AT$2</f>
        <v>23845.809070191041</v>
      </c>
      <c r="AU77" s="320">
        <f>[2]pap!AU$2</f>
        <v>23946.695795225274</v>
      </c>
      <c r="AV77" s="320">
        <f>[2]pap!AV$2</f>
        <v>24062.983967679738</v>
      </c>
      <c r="AW77" s="320">
        <f>[2]pap!AW$2</f>
        <v>24225.040761020075</v>
      </c>
      <c r="AX77" s="320">
        <f>[2]pap!AX$2</f>
        <v>24331.879528353835</v>
      </c>
      <c r="AY77" s="320">
        <f>[2]pap!AY$2</f>
        <v>24465.955983820259</v>
      </c>
      <c r="AZ77" s="320">
        <f>[2]pap!AZ$2</f>
        <v>24604.541232025549</v>
      </c>
      <c r="BA77" s="321">
        <f>[2]pap!BA$2</f>
        <v>24727.38308409771</v>
      </c>
    </row>
    <row r="78" spans="1:53" x14ac:dyDescent="0.35">
      <c r="A78" s="319" t="str">
        <f>[2]prp!$A$1</f>
        <v>Printing and reproduction of recorded media</v>
      </c>
      <c r="B78" s="306" t="e">
        <f ca="1">HYPERLINK("#"&amp;CELL("address",[2]prp!$C$2),MID(CELL("filename",[2]prp!$C$2),FIND("]",CELL("filename",[2]prp!$C$2))+1,255))</f>
        <v>#N/A</v>
      </c>
      <c r="C78" s="320">
        <f>[2]prp!C$2</f>
        <v>1707.5582081634773</v>
      </c>
      <c r="D78" s="320">
        <f>[2]prp!D$2</f>
        <v>1687.9363051275232</v>
      </c>
      <c r="E78" s="320">
        <f>[2]prp!E$2</f>
        <v>1653.3700172885196</v>
      </c>
      <c r="F78" s="320">
        <f>[2]prp!F$2</f>
        <v>1632.6962785795793</v>
      </c>
      <c r="G78" s="320">
        <f>[2]prp!G$2</f>
        <v>1594.7959051649993</v>
      </c>
      <c r="H78" s="320">
        <f>[2]prp!H$2</f>
        <v>1665.1086835302879</v>
      </c>
      <c r="I78" s="320">
        <f>[2]prp!I$2</f>
        <v>1661.6666407141984</v>
      </c>
      <c r="J78" s="320">
        <f>[2]prp!J$2</f>
        <v>1646.3717544083843</v>
      </c>
      <c r="K78" s="320">
        <f>[2]prp!K$2</f>
        <v>1440.7016002541325</v>
      </c>
      <c r="L78" s="320">
        <f>[2]prp!L$2</f>
        <v>1353.0163870390309</v>
      </c>
      <c r="M78" s="320">
        <f>[2]prp!M$2</f>
        <v>1325.2282612449042</v>
      </c>
      <c r="N78" s="320">
        <f>[2]prp!N$2</f>
        <v>1208.0290853361537</v>
      </c>
      <c r="O78" s="320">
        <f>[2]prp!O$2</f>
        <v>1157.6590409106725</v>
      </c>
      <c r="P78" s="320">
        <f>[2]prp!P$2</f>
        <v>1353.7668506724851</v>
      </c>
      <c r="Q78" s="320">
        <f>[2]prp!Q$2</f>
        <v>1193.7321836365647</v>
      </c>
      <c r="R78" s="320">
        <f>[2]prp!R$2</f>
        <v>1217.8022088559374</v>
      </c>
      <c r="S78" s="320">
        <f>[2]prp!S$2</f>
        <v>1200.4859878345628</v>
      </c>
      <c r="T78" s="320">
        <f>[2]prp!T$2</f>
        <v>1196.3435541750941</v>
      </c>
      <c r="U78" s="320">
        <f>[2]prp!U$2</f>
        <v>1187.0272787571341</v>
      </c>
      <c r="V78" s="320">
        <f>[2]prp!V$2</f>
        <v>1175.2096756286596</v>
      </c>
      <c r="W78" s="320">
        <f>[2]prp!W$2</f>
        <v>1176.6228050981913</v>
      </c>
      <c r="X78" s="320">
        <f>[2]prp!X$2</f>
        <v>1168.9031201306404</v>
      </c>
      <c r="Y78" s="320">
        <f>[2]prp!Y$2</f>
        <v>1164.847842824207</v>
      </c>
      <c r="Z78" s="320">
        <f>[2]prp!Z$2</f>
        <v>1164.6140413011512</v>
      </c>
      <c r="AA78" s="320">
        <f>[2]prp!AA$2</f>
        <v>1163.0055318819507</v>
      </c>
      <c r="AB78" s="320">
        <f>[2]prp!AB$2</f>
        <v>1152.5054255519726</v>
      </c>
      <c r="AC78" s="320">
        <f>[2]prp!AC$2</f>
        <v>1149.8216339193384</v>
      </c>
      <c r="AD78" s="320">
        <f>[2]prp!AD$2</f>
        <v>1147.4348654224216</v>
      </c>
      <c r="AE78" s="320">
        <f>[2]prp!AE$2</f>
        <v>1147.8455428223008</v>
      </c>
      <c r="AF78" s="320">
        <f>[2]prp!AF$2</f>
        <v>1147.9168630724193</v>
      </c>
      <c r="AG78" s="320">
        <f>[2]prp!AG$2</f>
        <v>1148.8332739184482</v>
      </c>
      <c r="AH78" s="320">
        <f>[2]prp!AH$2</f>
        <v>1147.3830167159097</v>
      </c>
      <c r="AI78" s="320">
        <f>[2]prp!AI$2</f>
        <v>1149.0110545029095</v>
      </c>
      <c r="AJ78" s="320">
        <f>[2]prp!AJ$2</f>
        <v>1152.3656944143033</v>
      </c>
      <c r="AK78" s="320">
        <f>[2]prp!AK$2</f>
        <v>1151.7436196719573</v>
      </c>
      <c r="AL78" s="320">
        <f>[2]prp!AL$2</f>
        <v>1149.7785678561333</v>
      </c>
      <c r="AM78" s="320">
        <f>[2]prp!AM$2</f>
        <v>1151.3537226225153</v>
      </c>
      <c r="AN78" s="320">
        <f>[2]prp!AN$2</f>
        <v>1151.4964335743432</v>
      </c>
      <c r="AO78" s="320">
        <f>[2]prp!AO$2</f>
        <v>1151.6457348787105</v>
      </c>
      <c r="AP78" s="320">
        <f>[2]prp!AP$2</f>
        <v>1153.7295581827241</v>
      </c>
      <c r="AQ78" s="320">
        <f>[2]prp!AQ$2</f>
        <v>1153.9834937412106</v>
      </c>
      <c r="AR78" s="320">
        <f>[2]prp!AR$2</f>
        <v>1152.722963088373</v>
      </c>
      <c r="AS78" s="320">
        <f>[2]prp!AS$2</f>
        <v>1154.016158316756</v>
      </c>
      <c r="AT78" s="320">
        <f>[2]prp!AT$2</f>
        <v>1156.1603566754104</v>
      </c>
      <c r="AU78" s="320">
        <f>[2]prp!AU$2</f>
        <v>1154.6340702438611</v>
      </c>
      <c r="AV78" s="320">
        <f>[2]prp!AV$2</f>
        <v>1152.4947128349449</v>
      </c>
      <c r="AW78" s="320">
        <f>[2]prp!AW$2</f>
        <v>1152.7580728798596</v>
      </c>
      <c r="AX78" s="320">
        <f>[2]prp!AX$2</f>
        <v>1151.9385972153093</v>
      </c>
      <c r="AY78" s="320">
        <f>[2]prp!AY$2</f>
        <v>1150.5630256374595</v>
      </c>
      <c r="AZ78" s="320">
        <f>[2]prp!AZ$2</f>
        <v>1153.3700807303792</v>
      </c>
      <c r="BA78" s="321">
        <f>[2]prp!BA$2</f>
        <v>1154.2643773579882</v>
      </c>
    </row>
    <row r="79" spans="1:53" x14ac:dyDescent="0.35">
      <c r="A79" s="316" t="str">
        <f>[2]fbt!$A$1</f>
        <v>Food, beverages and tobacco</v>
      </c>
      <c r="B79" s="306" t="e">
        <f ca="1">HYPERLINK("#"&amp;CELL("address",[2]fbt!$C$2),MID(CELL("filename",[2]fbt!$C$2),FIND("]",CELL("filename",[2]fbt!$C$2))+1,255))</f>
        <v>#N/A</v>
      </c>
      <c r="C79" s="317">
        <f>[2]fbt!C$2</f>
        <v>30881.244003458301</v>
      </c>
      <c r="D79" s="317">
        <f>[2]fbt!D$2</f>
        <v>31624.336039357691</v>
      </c>
      <c r="E79" s="317">
        <f>[2]fbt!E$2</f>
        <v>32609.477018999412</v>
      </c>
      <c r="F79" s="317">
        <f>[2]fbt!F$2</f>
        <v>32826.53105788715</v>
      </c>
      <c r="G79" s="317">
        <f>[2]fbt!G$2</f>
        <v>32622.372027158581</v>
      </c>
      <c r="H79" s="317">
        <f>[2]fbt!H$2</f>
        <v>30985.333864259243</v>
      </c>
      <c r="I79" s="317">
        <f>[2]fbt!I$2</f>
        <v>29634.132122796338</v>
      </c>
      <c r="J79" s="317">
        <f>[2]fbt!J$2</f>
        <v>29799.590112797163</v>
      </c>
      <c r="K79" s="317">
        <f>[2]fbt!K$2</f>
        <v>29089.894597424176</v>
      </c>
      <c r="L79" s="317">
        <f>[2]fbt!L$2</f>
        <v>27579.419036023417</v>
      </c>
      <c r="M79" s="317">
        <f>[2]fbt!M$2</f>
        <v>28509.546892329399</v>
      </c>
      <c r="N79" s="317">
        <f>[2]fbt!N$2</f>
        <v>27816.475436898098</v>
      </c>
      <c r="O79" s="317">
        <f>[2]fbt!O$2</f>
        <v>28222.345222736079</v>
      </c>
      <c r="P79" s="317">
        <f>[2]fbt!P$2</f>
        <v>28372.877286465919</v>
      </c>
      <c r="Q79" s="317">
        <f>[2]fbt!Q$2</f>
        <v>28664.479944022154</v>
      </c>
      <c r="R79" s="317">
        <f>[2]fbt!R$2</f>
        <v>29178.431399649708</v>
      </c>
      <c r="S79" s="317">
        <f>[2]fbt!S$2</f>
        <v>29976.57996400561</v>
      </c>
      <c r="T79" s="317">
        <f>[2]fbt!T$2</f>
        <v>30359.92974088998</v>
      </c>
      <c r="U79" s="317">
        <f>[2]fbt!U$2</f>
        <v>30681.321156824026</v>
      </c>
      <c r="V79" s="317">
        <f>[2]fbt!V$2</f>
        <v>30728.728630476864</v>
      </c>
      <c r="W79" s="317">
        <f>[2]fbt!W$2</f>
        <v>31097.1472316369</v>
      </c>
      <c r="X79" s="317">
        <f>[2]fbt!X$2</f>
        <v>31315.138885277949</v>
      </c>
      <c r="Y79" s="317">
        <f>[2]fbt!Y$2</f>
        <v>31625.635932668512</v>
      </c>
      <c r="Z79" s="317">
        <f>[2]fbt!Z$2</f>
        <v>31861.250839148295</v>
      </c>
      <c r="AA79" s="317">
        <f>[2]fbt!AA$2</f>
        <v>32027.731139043612</v>
      </c>
      <c r="AB79" s="317">
        <f>[2]fbt!AB$2</f>
        <v>32162.097361443364</v>
      </c>
      <c r="AC79" s="317">
        <f>[2]fbt!AC$2</f>
        <v>32385.219769274561</v>
      </c>
      <c r="AD79" s="317">
        <f>[2]fbt!AD$2</f>
        <v>32624.729843344223</v>
      </c>
      <c r="AE79" s="317">
        <f>[2]fbt!AE$2</f>
        <v>32874.809857153959</v>
      </c>
      <c r="AF79" s="317">
        <f>[2]fbt!AF$2</f>
        <v>33041.212243761722</v>
      </c>
      <c r="AG79" s="317">
        <f>[2]fbt!AG$2</f>
        <v>33263.876195531178</v>
      </c>
      <c r="AH79" s="317">
        <f>[2]fbt!AH$2</f>
        <v>33442.675557961004</v>
      </c>
      <c r="AI79" s="317">
        <f>[2]fbt!AI$2</f>
        <v>33598.414284203391</v>
      </c>
      <c r="AJ79" s="317">
        <f>[2]fbt!AJ$2</f>
        <v>33734.747782128885</v>
      </c>
      <c r="AK79" s="317">
        <f>[2]fbt!AK$2</f>
        <v>33883.935877577183</v>
      </c>
      <c r="AL79" s="317">
        <f>[2]fbt!AL$2</f>
        <v>34006.66665183234</v>
      </c>
      <c r="AM79" s="317">
        <f>[2]fbt!AM$2</f>
        <v>34286.049087378167</v>
      </c>
      <c r="AN79" s="317">
        <f>[2]fbt!AN$2</f>
        <v>34477.21796001037</v>
      </c>
      <c r="AO79" s="317">
        <f>[2]fbt!AO$2</f>
        <v>34682.912532435235</v>
      </c>
      <c r="AP79" s="317">
        <f>[2]fbt!AP$2</f>
        <v>34869.768530364898</v>
      </c>
      <c r="AQ79" s="317">
        <f>[2]fbt!AQ$2</f>
        <v>35045.463037054084</v>
      </c>
      <c r="AR79" s="317">
        <f>[2]fbt!AR$2</f>
        <v>35333.8753558065</v>
      </c>
      <c r="AS79" s="317">
        <f>[2]fbt!AS$2</f>
        <v>35555.073346319026</v>
      </c>
      <c r="AT79" s="317">
        <f>[2]fbt!AT$2</f>
        <v>35730.814512830781</v>
      </c>
      <c r="AU79" s="317">
        <f>[2]fbt!AU$2</f>
        <v>35859.381146302403</v>
      </c>
      <c r="AV79" s="317">
        <f>[2]fbt!AV$2</f>
        <v>36026.889844884805</v>
      </c>
      <c r="AW79" s="317">
        <f>[2]fbt!AW$2</f>
        <v>36157.038916730366</v>
      </c>
      <c r="AX79" s="317">
        <f>[2]fbt!AX$2</f>
        <v>36355.471304963161</v>
      </c>
      <c r="AY79" s="317">
        <f>[2]fbt!AY$2</f>
        <v>36574.299904939413</v>
      </c>
      <c r="AZ79" s="317">
        <f>[2]fbt!AZ$2</f>
        <v>36688.499742585955</v>
      </c>
      <c r="BA79" s="318">
        <f>[2]fbt!BA$2</f>
        <v>36884.964769050115</v>
      </c>
    </row>
    <row r="80" spans="1:53" x14ac:dyDescent="0.35">
      <c r="A80" s="316" t="str">
        <f>[2]tre!$A$1</f>
        <v>Transport equipment</v>
      </c>
      <c r="B80" s="306" t="e">
        <f ca="1">HYPERLINK("#"&amp;CELL("address",[2]tre!$C$2),MID(CELL("filename",[2]tre!$C$2),FIND("]",CELL("filename",[2]tre!$C$2))+1,255))</f>
        <v>#N/A</v>
      </c>
      <c r="C80" s="317">
        <f>[2]tre!C$2</f>
        <v>9470.2394475854526</v>
      </c>
      <c r="D80" s="317">
        <f>[2]tre!D$2</f>
        <v>9736.3312000000024</v>
      </c>
      <c r="E80" s="317">
        <f>[2]tre!E$2</f>
        <v>9423.6248099999957</v>
      </c>
      <c r="F80" s="317">
        <f>[2]tre!F$2</f>
        <v>9946.827989999998</v>
      </c>
      <c r="G80" s="317">
        <f>[2]tre!G$2</f>
        <v>10038.173429999995</v>
      </c>
      <c r="H80" s="317">
        <f>[2]tre!H$2</f>
        <v>9646.315993508686</v>
      </c>
      <c r="I80" s="317">
        <f>[2]tre!I$2</f>
        <v>9428.4863399999977</v>
      </c>
      <c r="J80" s="317">
        <f>[2]tre!J$2</f>
        <v>9387.7464899999995</v>
      </c>
      <c r="K80" s="317">
        <f>[2]tre!K$2</f>
        <v>8550.4515800000008</v>
      </c>
      <c r="L80" s="317">
        <f>[2]tre!L$2</f>
        <v>7393.4565500000008</v>
      </c>
      <c r="M80" s="317">
        <f>[2]tre!M$2</f>
        <v>8086.0029054344905</v>
      </c>
      <c r="N80" s="317">
        <f>[2]tre!N$2</f>
        <v>7944.9119783262931</v>
      </c>
      <c r="O80" s="317">
        <f>[2]tre!O$2</f>
        <v>8131.098732106303</v>
      </c>
      <c r="P80" s="317">
        <f>[2]tre!P$2</f>
        <v>8403.5125188938473</v>
      </c>
      <c r="Q80" s="317">
        <f>[2]tre!Q$2</f>
        <v>7965.5955855917882</v>
      </c>
      <c r="R80" s="317">
        <f>[2]tre!R$2</f>
        <v>8080.5889727780996</v>
      </c>
      <c r="S80" s="317">
        <f>[2]tre!S$2</f>
        <v>8616.4972748335822</v>
      </c>
      <c r="T80" s="317">
        <f>[2]tre!T$2</f>
        <v>8660.4137242052821</v>
      </c>
      <c r="U80" s="317">
        <f>[2]tre!U$2</f>
        <v>8755.9364313008373</v>
      </c>
      <c r="V80" s="317">
        <f>[2]tre!V$2</f>
        <v>8851.9883004496569</v>
      </c>
      <c r="W80" s="317">
        <f>[2]tre!W$2</f>
        <v>8833.0122053512296</v>
      </c>
      <c r="X80" s="317">
        <f>[2]tre!X$2</f>
        <v>8864.3241577461904</v>
      </c>
      <c r="Y80" s="317">
        <f>[2]tre!Y$2</f>
        <v>9026.947096030688</v>
      </c>
      <c r="Z80" s="317">
        <f>[2]tre!Z$2</f>
        <v>9027.327499586574</v>
      </c>
      <c r="AA80" s="317">
        <f>[2]tre!AA$2</f>
        <v>9043.2902408677637</v>
      </c>
      <c r="AB80" s="317">
        <f>[2]tre!AB$2</f>
        <v>9141.4726228353084</v>
      </c>
      <c r="AC80" s="317">
        <f>[2]tre!AC$2</f>
        <v>9147.3323947466251</v>
      </c>
      <c r="AD80" s="317">
        <f>[2]tre!AD$2</f>
        <v>9200.9373943478768</v>
      </c>
      <c r="AE80" s="317">
        <f>[2]tre!AE$2</f>
        <v>9315.8207774142993</v>
      </c>
      <c r="AF80" s="317">
        <f>[2]tre!AF$2</f>
        <v>9338.4480832319514</v>
      </c>
      <c r="AG80" s="317">
        <f>[2]tre!AG$2</f>
        <v>9396.2288605338435</v>
      </c>
      <c r="AH80" s="317">
        <f>[2]tre!AH$2</f>
        <v>9468.4568084654402</v>
      </c>
      <c r="AI80" s="317">
        <f>[2]tre!AI$2</f>
        <v>9536.4428709353651</v>
      </c>
      <c r="AJ80" s="317">
        <f>[2]tre!AJ$2</f>
        <v>9598.3853638513701</v>
      </c>
      <c r="AK80" s="317">
        <f>[2]tre!AK$2</f>
        <v>9659.7381554538424</v>
      </c>
      <c r="AL80" s="317">
        <f>[2]tre!AL$2</f>
        <v>9722.0952382480373</v>
      </c>
      <c r="AM80" s="317">
        <f>[2]tre!AM$2</f>
        <v>9803.3062600483845</v>
      </c>
      <c r="AN80" s="317">
        <f>[2]tre!AN$2</f>
        <v>9867.3244397591061</v>
      </c>
      <c r="AO80" s="317">
        <f>[2]tre!AO$2</f>
        <v>9953.7393091172635</v>
      </c>
      <c r="AP80" s="317">
        <f>[2]tre!AP$2</f>
        <v>10035.515796753585</v>
      </c>
      <c r="AQ80" s="317">
        <f>[2]tre!AQ$2</f>
        <v>10118.676691996116</v>
      </c>
      <c r="AR80" s="317">
        <f>[2]tre!AR$2</f>
        <v>10187.955688905749</v>
      </c>
      <c r="AS80" s="317">
        <f>[2]tre!AS$2</f>
        <v>10260.777043645145</v>
      </c>
      <c r="AT80" s="317">
        <f>[2]tre!AT$2</f>
        <v>10324.496347236034</v>
      </c>
      <c r="AU80" s="317">
        <f>[2]tre!AU$2</f>
        <v>10383.471371288902</v>
      </c>
      <c r="AV80" s="317">
        <f>[2]tre!AV$2</f>
        <v>10432.397852288832</v>
      </c>
      <c r="AW80" s="317">
        <f>[2]tre!AW$2</f>
        <v>10516.370901191025</v>
      </c>
      <c r="AX80" s="317">
        <f>[2]tre!AX$2</f>
        <v>10602.12064352822</v>
      </c>
      <c r="AY80" s="317">
        <f>[2]tre!AY$2</f>
        <v>10684.014216731694</v>
      </c>
      <c r="AZ80" s="317">
        <f>[2]tre!AZ$2</f>
        <v>10766.97903156915</v>
      </c>
      <c r="BA80" s="318">
        <f>[2]tre!BA$2</f>
        <v>10851.774034493728</v>
      </c>
    </row>
    <row r="81" spans="1:53" x14ac:dyDescent="0.35">
      <c r="A81" s="316" t="str">
        <f>[2]mae!$A$1</f>
        <v>Machinery equipment</v>
      </c>
      <c r="B81" s="306" t="e">
        <f ca="1">HYPERLINK("#"&amp;CELL("address",[2]mae!$C$2),MID(CELL("filename",[2]mae!$C$2),FIND("]",CELL("filename",[2]mae!$C$2))+1,255))</f>
        <v>#N/A</v>
      </c>
      <c r="C81" s="317">
        <f>[2]mae!C$2</f>
        <v>19600.262937967487</v>
      </c>
      <c r="D81" s="317">
        <f>[2]mae!D$2</f>
        <v>20079.504070000003</v>
      </c>
      <c r="E81" s="317">
        <f>[2]mae!E$2</f>
        <v>19751.348710000002</v>
      </c>
      <c r="F81" s="317">
        <f>[2]mae!F$2</f>
        <v>21345.696520000001</v>
      </c>
      <c r="G81" s="317">
        <f>[2]mae!G$2</f>
        <v>21493.936819999999</v>
      </c>
      <c r="H81" s="317">
        <f>[2]mae!H$2</f>
        <v>21304.679727577528</v>
      </c>
      <c r="I81" s="317">
        <f>[2]mae!I$2</f>
        <v>21376.50604</v>
      </c>
      <c r="J81" s="317">
        <f>[2]mae!J$2</f>
        <v>21316.572969999994</v>
      </c>
      <c r="K81" s="317">
        <f>[2]mae!K$2</f>
        <v>21982.7634</v>
      </c>
      <c r="L81" s="317">
        <f>[2]mae!L$2</f>
        <v>19012.370279999996</v>
      </c>
      <c r="M81" s="317">
        <f>[2]mae!M$2</f>
        <v>20445.398339783053</v>
      </c>
      <c r="N81" s="317">
        <f>[2]mae!N$2</f>
        <v>20083.089512785675</v>
      </c>
      <c r="O81" s="317">
        <f>[2]mae!O$2</f>
        <v>19446.16811559199</v>
      </c>
      <c r="P81" s="317">
        <f>[2]mae!P$2</f>
        <v>19445.424958923482</v>
      </c>
      <c r="Q81" s="317">
        <f>[2]mae!Q$2</f>
        <v>18771.264904382839</v>
      </c>
      <c r="R81" s="317">
        <f>[2]mae!R$2</f>
        <v>18452.294907975323</v>
      </c>
      <c r="S81" s="317">
        <f>[2]mae!S$2</f>
        <v>18706.005649055227</v>
      </c>
      <c r="T81" s="317">
        <f>[2]mae!T$2</f>
        <v>18974.188567696638</v>
      </c>
      <c r="U81" s="317">
        <f>[2]mae!U$2</f>
        <v>18987.037669571375</v>
      </c>
      <c r="V81" s="317">
        <f>[2]mae!V$2</f>
        <v>19011.230632807055</v>
      </c>
      <c r="W81" s="317">
        <f>[2]mae!W$2</f>
        <v>18926.137038911409</v>
      </c>
      <c r="X81" s="317">
        <f>[2]mae!X$2</f>
        <v>18986.998070065496</v>
      </c>
      <c r="Y81" s="317">
        <f>[2]mae!Y$2</f>
        <v>19223.687167707834</v>
      </c>
      <c r="Z81" s="317">
        <f>[2]mae!Z$2</f>
        <v>19165.582057142794</v>
      </c>
      <c r="AA81" s="317">
        <f>[2]mae!AA$2</f>
        <v>19128.791999159959</v>
      </c>
      <c r="AB81" s="317">
        <f>[2]mae!AB$2</f>
        <v>19240.076718426793</v>
      </c>
      <c r="AC81" s="317">
        <f>[2]mae!AC$2</f>
        <v>19197.742646961229</v>
      </c>
      <c r="AD81" s="317">
        <f>[2]mae!AD$2</f>
        <v>19221.301972963774</v>
      </c>
      <c r="AE81" s="317">
        <f>[2]mae!AE$2</f>
        <v>19325.027416400313</v>
      </c>
      <c r="AF81" s="317">
        <f>[2]mae!AF$2</f>
        <v>19281.245464530108</v>
      </c>
      <c r="AG81" s="317">
        <f>[2]mae!AG$2</f>
        <v>19292.059182532881</v>
      </c>
      <c r="AH81" s="317">
        <f>[2]mae!AH$2</f>
        <v>19323.202505471425</v>
      </c>
      <c r="AI81" s="317">
        <f>[2]mae!AI$2</f>
        <v>19353.139423808407</v>
      </c>
      <c r="AJ81" s="317">
        <f>[2]mae!AJ$2</f>
        <v>19317.479065283584</v>
      </c>
      <c r="AK81" s="317">
        <f>[2]mae!AK$2</f>
        <v>19320.941308706399</v>
      </c>
      <c r="AL81" s="317">
        <f>[2]mae!AL$2</f>
        <v>19324.445169543324</v>
      </c>
      <c r="AM81" s="317">
        <f>[2]mae!AM$2</f>
        <v>19370.587498100929</v>
      </c>
      <c r="AN81" s="317">
        <f>[2]mae!AN$2</f>
        <v>19370.442686568706</v>
      </c>
      <c r="AO81" s="317">
        <f>[2]mae!AO$2</f>
        <v>19379.730255287315</v>
      </c>
      <c r="AP81" s="317">
        <f>[2]mae!AP$2</f>
        <v>19407.165843723786</v>
      </c>
      <c r="AQ81" s="317">
        <f>[2]mae!AQ$2</f>
        <v>19448.401064653273</v>
      </c>
      <c r="AR81" s="317">
        <f>[2]mae!AR$2</f>
        <v>19487.176349600715</v>
      </c>
      <c r="AS81" s="317">
        <f>[2]mae!AS$2</f>
        <v>19510.937895663141</v>
      </c>
      <c r="AT81" s="317">
        <f>[2]mae!AT$2</f>
        <v>19522.761873039173</v>
      </c>
      <c r="AU81" s="317">
        <f>[2]mae!AU$2</f>
        <v>19537.703210380332</v>
      </c>
      <c r="AV81" s="317">
        <f>[2]mae!AV$2</f>
        <v>19502.910838387903</v>
      </c>
      <c r="AW81" s="317">
        <f>[2]mae!AW$2</f>
        <v>19550.59253114634</v>
      </c>
      <c r="AX81" s="317">
        <f>[2]mae!AX$2</f>
        <v>19589.899107337751</v>
      </c>
      <c r="AY81" s="317">
        <f>[2]mae!AY$2</f>
        <v>19601.614225244932</v>
      </c>
      <c r="AZ81" s="317">
        <f>[2]mae!AZ$2</f>
        <v>19628.100220886343</v>
      </c>
      <c r="BA81" s="318">
        <f>[2]mae!BA$2</f>
        <v>19665.606908762224</v>
      </c>
    </row>
    <row r="82" spans="1:53" x14ac:dyDescent="0.35">
      <c r="A82" s="316" t="str">
        <f>[2]tel!$A$1</f>
        <v>Textile and leather</v>
      </c>
      <c r="B82" s="306" t="e">
        <f ca="1">HYPERLINK("#"&amp;CELL("address",[2]tel!$C$2),MID(CELL("filename",[2]tel!$C$2),FIND("]",CELL("filename",[2]tel!$C$2))+1,255))</f>
        <v>#N/A</v>
      </c>
      <c r="C82" s="317">
        <f>[2]tel!C$2</f>
        <v>10846.284445059815</v>
      </c>
      <c r="D82" s="317">
        <f>[2]tel!D$2</f>
        <v>10745.431189999999</v>
      </c>
      <c r="E82" s="317">
        <f>[2]tel!E$2</f>
        <v>10659.300529999999</v>
      </c>
      <c r="F82" s="317">
        <f>[2]tel!F$2</f>
        <v>10555.71214</v>
      </c>
      <c r="G82" s="317">
        <f>[2]tel!G$2</f>
        <v>9855.3424999999988</v>
      </c>
      <c r="H82" s="317">
        <f>[2]tel!H$2</f>
        <v>8121.4267473880818</v>
      </c>
      <c r="I82" s="317">
        <f>[2]tel!I$2</f>
        <v>7592.9877400000005</v>
      </c>
      <c r="J82" s="317">
        <f>[2]tel!J$2</f>
        <v>7036.5364599999984</v>
      </c>
      <c r="K82" s="317">
        <f>[2]tel!K$2</f>
        <v>6211.3426399999989</v>
      </c>
      <c r="L82" s="317">
        <f>[2]tel!L$2</f>
        <v>5228.9950899999994</v>
      </c>
      <c r="M82" s="317">
        <f>[2]tel!M$2</f>
        <v>5229.695480300149</v>
      </c>
      <c r="N82" s="317">
        <f>[2]tel!N$2</f>
        <v>4912.0719504397703</v>
      </c>
      <c r="O82" s="317">
        <f>[2]tel!O$2</f>
        <v>4750.745949862936</v>
      </c>
      <c r="P82" s="317">
        <f>[2]tel!P$2</f>
        <v>4557.0566764619743</v>
      </c>
      <c r="Q82" s="317">
        <f>[2]tel!Q$2</f>
        <v>4422.4203036731651</v>
      </c>
      <c r="R82" s="317">
        <f>[2]tel!R$2</f>
        <v>4469.2063855425004</v>
      </c>
      <c r="S82" s="317">
        <f>[2]tel!S$2</f>
        <v>4467.2750387043125</v>
      </c>
      <c r="T82" s="317">
        <f>[2]tel!T$2</f>
        <v>4482.2290885986458</v>
      </c>
      <c r="U82" s="317">
        <f>[2]tel!U$2</f>
        <v>4421.9277972807713</v>
      </c>
      <c r="V82" s="317">
        <f>[2]tel!V$2</f>
        <v>4337.6500577097022</v>
      </c>
      <c r="W82" s="317">
        <f>[2]tel!W$2</f>
        <v>4338.1547496155663</v>
      </c>
      <c r="X82" s="317">
        <f>[2]tel!X$2</f>
        <v>4305.4635587179246</v>
      </c>
      <c r="Y82" s="317">
        <f>[2]tel!Y$2</f>
        <v>4283.5696266312716</v>
      </c>
      <c r="Z82" s="317">
        <f>[2]tel!Z$2</f>
        <v>4276.3688512532053</v>
      </c>
      <c r="AA82" s="317">
        <f>[2]tel!AA$2</f>
        <v>4277.1228975790518</v>
      </c>
      <c r="AB82" s="317">
        <f>[2]tel!AB$2</f>
        <v>4243.4597076727259</v>
      </c>
      <c r="AC82" s="317">
        <f>[2]tel!AC$2</f>
        <v>4233.0420702819747</v>
      </c>
      <c r="AD82" s="317">
        <f>[2]tel!AD$2</f>
        <v>4220.172782961853</v>
      </c>
      <c r="AE82" s="317">
        <f>[2]tel!AE$2</f>
        <v>4226.6555733540335</v>
      </c>
      <c r="AF82" s="317">
        <f>[2]tel!AF$2</f>
        <v>4222.0733667089762</v>
      </c>
      <c r="AG82" s="317">
        <f>[2]tel!AG$2</f>
        <v>4222.2763427318359</v>
      </c>
      <c r="AH82" s="317">
        <f>[2]tel!AH$2</f>
        <v>4210.1093760081576</v>
      </c>
      <c r="AI82" s="317">
        <f>[2]tel!AI$2</f>
        <v>4202.6438368761392</v>
      </c>
      <c r="AJ82" s="317">
        <f>[2]tel!AJ$2</f>
        <v>4197.3631970266379</v>
      </c>
      <c r="AK82" s="317">
        <f>[2]tel!AK$2</f>
        <v>4197.5212729812238</v>
      </c>
      <c r="AL82" s="317">
        <f>[2]tel!AL$2</f>
        <v>4173.6018591726988</v>
      </c>
      <c r="AM82" s="317">
        <f>[2]tel!AM$2</f>
        <v>4182.5226606046099</v>
      </c>
      <c r="AN82" s="317">
        <f>[2]tel!AN$2</f>
        <v>4177.4674196499609</v>
      </c>
      <c r="AO82" s="317">
        <f>[2]tel!AO$2</f>
        <v>4180.7939860255901</v>
      </c>
      <c r="AP82" s="317">
        <f>[2]tel!AP$2</f>
        <v>4183.4230150379344</v>
      </c>
      <c r="AQ82" s="317">
        <f>[2]tel!AQ$2</f>
        <v>4185.7907829912583</v>
      </c>
      <c r="AR82" s="317">
        <f>[2]tel!AR$2</f>
        <v>4197.0732036483168</v>
      </c>
      <c r="AS82" s="317">
        <f>[2]tel!AS$2</f>
        <v>4191.7704434685647</v>
      </c>
      <c r="AT82" s="317">
        <f>[2]tel!AT$2</f>
        <v>4193.4025090670975</v>
      </c>
      <c r="AU82" s="317">
        <f>[2]tel!AU$2</f>
        <v>4206.6489317265441</v>
      </c>
      <c r="AV82" s="317">
        <f>[2]tel!AV$2</f>
        <v>4218.0861026720195</v>
      </c>
      <c r="AW82" s="317">
        <f>[2]tel!AW$2</f>
        <v>4221.5232863255869</v>
      </c>
      <c r="AX82" s="317">
        <f>[2]tel!AX$2</f>
        <v>4216.7251279857464</v>
      </c>
      <c r="AY82" s="317">
        <f>[2]tel!AY$2</f>
        <v>4229.0623116893166</v>
      </c>
      <c r="AZ82" s="317">
        <f>[2]tel!AZ$2</f>
        <v>4244.6608291420598</v>
      </c>
      <c r="BA82" s="318">
        <f>[2]tel!BA$2</f>
        <v>4249.3128992490101</v>
      </c>
    </row>
    <row r="83" spans="1:53" x14ac:dyDescent="0.35">
      <c r="A83" s="316" t="str">
        <f>[2]wwp!$A$1</f>
        <v>Wood and wood products</v>
      </c>
      <c r="B83" s="306" t="e">
        <f ca="1">HYPERLINK("#"&amp;CELL("address",[2]wwp!$C$2),MID(CELL("filename",[2]wwp!$C$2),FIND("]",CELL("filename",[2]wwp!$C$2))+1,255))</f>
        <v>#N/A</v>
      </c>
      <c r="C83" s="317">
        <f>[2]wwp!C$2</f>
        <v>6468.386917860169</v>
      </c>
      <c r="D83" s="317">
        <f>[2]wwp!D$2</f>
        <v>6173.1098099999999</v>
      </c>
      <c r="E83" s="317">
        <f>[2]wwp!E$2</f>
        <v>6282.109059999998</v>
      </c>
      <c r="F83" s="317">
        <f>[2]wwp!F$2</f>
        <v>6728.6799700000001</v>
      </c>
      <c r="G83" s="317">
        <f>[2]wwp!G$2</f>
        <v>7384.0097899999973</v>
      </c>
      <c r="H83" s="317">
        <f>[2]wwp!H$2</f>
        <v>6971.0624824161414</v>
      </c>
      <c r="I83" s="317">
        <f>[2]wwp!I$2</f>
        <v>6619.6893599999976</v>
      </c>
      <c r="J83" s="317">
        <f>[2]wwp!J$2</f>
        <v>7193.3181999999997</v>
      </c>
      <c r="K83" s="317">
        <f>[2]wwp!K$2</f>
        <v>6920.7062099999985</v>
      </c>
      <c r="L83" s="317">
        <f>[2]wwp!L$2</f>
        <v>6712.1456200000002</v>
      </c>
      <c r="M83" s="317">
        <f>[2]wwp!M$2</f>
        <v>7312.8363804058181</v>
      </c>
      <c r="N83" s="317">
        <f>[2]wwp!N$2</f>
        <v>7416.2654898884648</v>
      </c>
      <c r="O83" s="317">
        <f>[2]wwp!O$2</f>
        <v>7223.4902122931062</v>
      </c>
      <c r="P83" s="317">
        <f>[2]wwp!P$2</f>
        <v>7494.956733822145</v>
      </c>
      <c r="Q83" s="317">
        <f>[2]wwp!Q$2</f>
        <v>7726.4018372030623</v>
      </c>
      <c r="R83" s="317">
        <f>[2]wwp!R$2</f>
        <v>7925.7006324651275</v>
      </c>
      <c r="S83" s="317">
        <f>[2]wwp!S$2</f>
        <v>8310.3053103641942</v>
      </c>
      <c r="T83" s="317">
        <f>[2]wwp!T$2</f>
        <v>8543.0130120267841</v>
      </c>
      <c r="U83" s="317">
        <f>[2]wwp!U$2</f>
        <v>8623.4183310980079</v>
      </c>
      <c r="V83" s="317">
        <f>[2]wwp!V$2</f>
        <v>8644.1923279514358</v>
      </c>
      <c r="W83" s="317">
        <f>[2]wwp!W$2</f>
        <v>8709.2016170970819</v>
      </c>
      <c r="X83" s="317">
        <f>[2]wwp!X$2</f>
        <v>8659.8928899960811</v>
      </c>
      <c r="Y83" s="317">
        <f>[2]wwp!Y$2</f>
        <v>8737.9158092059115</v>
      </c>
      <c r="Z83" s="317">
        <f>[2]wwp!Z$2</f>
        <v>8790.8363779101128</v>
      </c>
      <c r="AA83" s="317">
        <f>[2]wwp!AA$2</f>
        <v>8807.8502538916564</v>
      </c>
      <c r="AB83" s="317">
        <f>[2]wwp!AB$2</f>
        <v>8826.259909374432</v>
      </c>
      <c r="AC83" s="317">
        <f>[2]wwp!AC$2</f>
        <v>8848.4373564195284</v>
      </c>
      <c r="AD83" s="317">
        <f>[2]wwp!AD$2</f>
        <v>8852.1713515957654</v>
      </c>
      <c r="AE83" s="317">
        <f>[2]wwp!AE$2</f>
        <v>8890.5656854663757</v>
      </c>
      <c r="AF83" s="317">
        <f>[2]wwp!AF$2</f>
        <v>8911.9769063385047</v>
      </c>
      <c r="AG83" s="317">
        <f>[2]wwp!AG$2</f>
        <v>8946.7937230178341</v>
      </c>
      <c r="AH83" s="317">
        <f>[2]wwp!AH$2</f>
        <v>8944.1771880913147</v>
      </c>
      <c r="AI83" s="317">
        <f>[2]wwp!AI$2</f>
        <v>8985.5805647812558</v>
      </c>
      <c r="AJ83" s="317">
        <f>[2]wwp!AJ$2</f>
        <v>9019.1848017165776</v>
      </c>
      <c r="AK83" s="317">
        <f>[2]wwp!AK$2</f>
        <v>9027.8516137602728</v>
      </c>
      <c r="AL83" s="317">
        <f>[2]wwp!AL$2</f>
        <v>9035.3963415717262</v>
      </c>
      <c r="AM83" s="317">
        <f>[2]wwp!AM$2</f>
        <v>9075.0119571895539</v>
      </c>
      <c r="AN83" s="317">
        <f>[2]wwp!AN$2</f>
        <v>9103.6702863024966</v>
      </c>
      <c r="AO83" s="317">
        <f>[2]wwp!AO$2</f>
        <v>9154.780821103599</v>
      </c>
      <c r="AP83" s="317">
        <f>[2]wwp!AP$2</f>
        <v>9202.3965583124955</v>
      </c>
      <c r="AQ83" s="317">
        <f>[2]wwp!AQ$2</f>
        <v>9254.9142751468553</v>
      </c>
      <c r="AR83" s="317">
        <f>[2]wwp!AR$2</f>
        <v>9192.5942114151749</v>
      </c>
      <c r="AS83" s="317">
        <f>[2]wwp!AS$2</f>
        <v>9236.111007523632</v>
      </c>
      <c r="AT83" s="317">
        <f>[2]wwp!AT$2</f>
        <v>9260.2487571790552</v>
      </c>
      <c r="AU83" s="317">
        <f>[2]wwp!AU$2</f>
        <v>9265.9500360860602</v>
      </c>
      <c r="AV83" s="317">
        <f>[2]wwp!AV$2</f>
        <v>9273.2812957501155</v>
      </c>
      <c r="AW83" s="317">
        <f>[2]wwp!AW$2</f>
        <v>9283.5255089032617</v>
      </c>
      <c r="AX83" s="317">
        <f>[2]wwp!AX$2</f>
        <v>9270.0362157455347</v>
      </c>
      <c r="AY83" s="317">
        <f>[2]wwp!AY$2</f>
        <v>9296.9511212857542</v>
      </c>
      <c r="AZ83" s="317">
        <f>[2]wwp!AZ$2</f>
        <v>9305.1413413589453</v>
      </c>
      <c r="BA83" s="318">
        <f>[2]wwp!BA$2</f>
        <v>9335.501521386459</v>
      </c>
    </row>
    <row r="84" spans="1:53" x14ac:dyDescent="0.35">
      <c r="A84" s="316" t="str">
        <f>[2]ois!$A$1</f>
        <v>Other industrial sectors</v>
      </c>
      <c r="B84" s="306" t="e">
        <f ca="1">HYPERLINK("#"&amp;CELL("address",[2]ois!$C$2),MID(CELL("filename",[2]ois!$C$2),FIND("]",CELL("filename",[2]ois!$C$2))+1,255))</f>
        <v>#N/A</v>
      </c>
      <c r="C84" s="317">
        <f>[2]ois!C$2</f>
        <v>37984.29449516545</v>
      </c>
      <c r="D84" s="317">
        <f>[2]ois!D$2</f>
        <v>38438.008134001175</v>
      </c>
      <c r="E84" s="317">
        <f>[2]ois!E$2</f>
        <v>37882.827309459622</v>
      </c>
      <c r="F84" s="317">
        <f>[2]ois!F$2</f>
        <v>35124.77443407636</v>
      </c>
      <c r="G84" s="317">
        <f>[2]ois!G$2</f>
        <v>35145.863594297065</v>
      </c>
      <c r="H84" s="317">
        <f>[2]ois!H$2</f>
        <v>35522.882728629629</v>
      </c>
      <c r="I84" s="317">
        <f>[2]ois!I$2</f>
        <v>33874.183963046882</v>
      </c>
      <c r="J84" s="317">
        <f>[2]ois!J$2</f>
        <v>33783.517327721849</v>
      </c>
      <c r="K84" s="317">
        <f>[2]ois!K$2</f>
        <v>32921.362915151622</v>
      </c>
      <c r="L84" s="317">
        <f>[2]ois!L$2</f>
        <v>29053.511617953143</v>
      </c>
      <c r="M84" s="317">
        <f>[2]ois!M$2</f>
        <v>31334.304288769148</v>
      </c>
      <c r="N84" s="317">
        <f>[2]ois!N$2</f>
        <v>28555.19883651545</v>
      </c>
      <c r="O84" s="317">
        <f>[2]ois!O$2</f>
        <v>28271.955792040346</v>
      </c>
      <c r="P84" s="317">
        <f>[2]ois!P$2</f>
        <v>27738.190528227948</v>
      </c>
      <c r="Q84" s="317">
        <f>[2]ois!Q$2</f>
        <v>27421.038986369724</v>
      </c>
      <c r="R84" s="317">
        <f>[2]ois!R$2</f>
        <v>27760.338704799702</v>
      </c>
      <c r="S84" s="317">
        <f>[2]ois!S$2</f>
        <v>28049.285661611477</v>
      </c>
      <c r="T84" s="317">
        <f>[2]ois!T$2</f>
        <v>28404.89558806684</v>
      </c>
      <c r="U84" s="317">
        <f>[2]ois!U$2</f>
        <v>28453.488589816017</v>
      </c>
      <c r="V84" s="317">
        <f>[2]ois!V$2</f>
        <v>28272.77949998403</v>
      </c>
      <c r="W84" s="317">
        <f>[2]ois!W$2</f>
        <v>28442.426546296112</v>
      </c>
      <c r="X84" s="317">
        <f>[2]ois!X$2</f>
        <v>28410.116440130529</v>
      </c>
      <c r="Y84" s="317">
        <f>[2]ois!Y$2</f>
        <v>28550.368058296714</v>
      </c>
      <c r="Z84" s="317">
        <f>[2]ois!Z$2</f>
        <v>28568.964414925147</v>
      </c>
      <c r="AA84" s="317">
        <f>[2]ois!AA$2</f>
        <v>28577.030419011979</v>
      </c>
      <c r="AB84" s="317">
        <f>[2]ois!AB$2</f>
        <v>28545.812703529919</v>
      </c>
      <c r="AC84" s="317">
        <f>[2]ois!AC$2</f>
        <v>28568.319496352186</v>
      </c>
      <c r="AD84" s="317">
        <f>[2]ois!AD$2</f>
        <v>28639.079494560257</v>
      </c>
      <c r="AE84" s="317">
        <f>[2]ois!AE$2</f>
        <v>28685.622157675403</v>
      </c>
      <c r="AF84" s="317">
        <f>[2]ois!AF$2</f>
        <v>28749.551178523088</v>
      </c>
      <c r="AG84" s="317">
        <f>[2]ois!AG$2</f>
        <v>28823.147608932592</v>
      </c>
      <c r="AH84" s="317">
        <f>[2]ois!AH$2</f>
        <v>28907.61192130878</v>
      </c>
      <c r="AI84" s="317">
        <f>[2]ois!AI$2</f>
        <v>28970.291557909135</v>
      </c>
      <c r="AJ84" s="317">
        <f>[2]ois!AJ$2</f>
        <v>29024.798800929424</v>
      </c>
      <c r="AK84" s="317">
        <f>[2]ois!AK$2</f>
        <v>29115.861573216967</v>
      </c>
      <c r="AL84" s="317">
        <f>[2]ois!AL$2</f>
        <v>29127.771544718067</v>
      </c>
      <c r="AM84" s="317">
        <f>[2]ois!AM$2</f>
        <v>29301.493076271272</v>
      </c>
      <c r="AN84" s="317">
        <f>[2]ois!AN$2</f>
        <v>29447.287431102333</v>
      </c>
      <c r="AO84" s="317">
        <f>[2]ois!AO$2</f>
        <v>29610.394049045168</v>
      </c>
      <c r="AP84" s="317">
        <f>[2]ois!AP$2</f>
        <v>29772.65370475563</v>
      </c>
      <c r="AQ84" s="317">
        <f>[2]ois!AQ$2</f>
        <v>29924.348772357254</v>
      </c>
      <c r="AR84" s="317">
        <f>[2]ois!AR$2</f>
        <v>30117.841973706174</v>
      </c>
      <c r="AS84" s="317">
        <f>[2]ois!AS$2</f>
        <v>30305.806272900056</v>
      </c>
      <c r="AT84" s="317">
        <f>[2]ois!AT$2</f>
        <v>30187.690429379767</v>
      </c>
      <c r="AU84" s="317">
        <f>[2]ois!AU$2</f>
        <v>30132.33299631716</v>
      </c>
      <c r="AV84" s="317">
        <f>[2]ois!AV$2</f>
        <v>30192.331223424455</v>
      </c>
      <c r="AW84" s="317">
        <f>[2]ois!AW$2</f>
        <v>30185.274626674811</v>
      </c>
      <c r="AX84" s="317">
        <f>[2]ois!AX$2</f>
        <v>30170.929193685439</v>
      </c>
      <c r="AY84" s="317">
        <f>[2]ois!AY$2</f>
        <v>30095.080759745048</v>
      </c>
      <c r="AZ84" s="317">
        <f>[2]ois!AZ$2</f>
        <v>30123.277056246861</v>
      </c>
      <c r="BA84" s="318">
        <f>[2]ois!BA$2</f>
        <v>30094.686490567874</v>
      </c>
    </row>
    <row r="85" spans="1:53" x14ac:dyDescent="0.35">
      <c r="A85" s="322" t="str">
        <f>[2]CFDOM!$A$1</f>
        <v>Final energy consumption - Residential, Services, Agriculture</v>
      </c>
      <c r="B85" s="323" t="e">
        <f ca="1">HYPERLINK("#"&amp;CELL("address",[2]CFDOM!$C$2),MID(CELL("filename",[2]CFDOM!$C$2),FIND("]",CELL("filename",[2]CFDOM!$C$2))+1,255))</f>
        <v>#N/A</v>
      </c>
      <c r="C85" s="324">
        <f>[2]CFDOM!C$2</f>
        <v>455005.1858590148</v>
      </c>
      <c r="D85" s="324">
        <f>[2]CFDOM!D$2</f>
        <v>476710.12506185524</v>
      </c>
      <c r="E85" s="324">
        <f>[2]CFDOM!E$2</f>
        <v>466386.95557916444</v>
      </c>
      <c r="F85" s="324">
        <f>[2]CFDOM!F$2</f>
        <v>484996.480208005</v>
      </c>
      <c r="G85" s="324">
        <f>[2]CFDOM!G$2</f>
        <v>489057.70342591021</v>
      </c>
      <c r="H85" s="324">
        <f>[2]CFDOM!H$2</f>
        <v>494973.73934907315</v>
      </c>
      <c r="I85" s="324">
        <f>[2]CFDOM!I$2</f>
        <v>494739.37105729693</v>
      </c>
      <c r="J85" s="324">
        <f>[2]CFDOM!J$2</f>
        <v>466059.94664924685</v>
      </c>
      <c r="K85" s="324">
        <f>[2]CFDOM!K$2</f>
        <v>490456.20328766858</v>
      </c>
      <c r="L85" s="324">
        <f>[2]CFDOM!L$2</f>
        <v>482858.23361841473</v>
      </c>
      <c r="M85" s="324">
        <f>[2]CFDOM!M$2</f>
        <v>513278.15981062903</v>
      </c>
      <c r="N85" s="324">
        <f>[2]CFDOM!N$2</f>
        <v>461767.69986076013</v>
      </c>
      <c r="O85" s="324">
        <f>[2]CFDOM!O$2</f>
        <v>478451.5206532646</v>
      </c>
      <c r="P85" s="324">
        <f>[2]CFDOM!P$2</f>
        <v>482035.05066962203</v>
      </c>
      <c r="Q85" s="324">
        <f>[2]CFDOM!Q$2</f>
        <v>435085.5788832783</v>
      </c>
      <c r="R85" s="324">
        <f>[2]CFDOM!R$2</f>
        <v>450620.23141435237</v>
      </c>
      <c r="S85" s="324">
        <f>[2]CFDOM!S$2</f>
        <v>460318.83926704264</v>
      </c>
      <c r="T85" s="324">
        <f>[2]CFDOM!T$2</f>
        <v>458655.27772291738</v>
      </c>
      <c r="U85" s="324">
        <f>[2]CFDOM!U$2</f>
        <v>456061.05561576667</v>
      </c>
      <c r="V85" s="324">
        <f>[2]CFDOM!V$2</f>
        <v>451136.17038982845</v>
      </c>
      <c r="W85" s="324">
        <f>[2]CFDOM!W$2</f>
        <v>448319.43042759824</v>
      </c>
      <c r="X85" s="324">
        <f>[2]CFDOM!X$2</f>
        <v>448035.97178810311</v>
      </c>
      <c r="Y85" s="324">
        <f>[2]CFDOM!Y$2</f>
        <v>447095.94089510047</v>
      </c>
      <c r="Z85" s="324">
        <f>[2]CFDOM!Z$2</f>
        <v>444760.37269380095</v>
      </c>
      <c r="AA85" s="324">
        <f>[2]CFDOM!AA$2</f>
        <v>443358.75615625561</v>
      </c>
      <c r="AB85" s="324">
        <f>[2]CFDOM!AB$2</f>
        <v>442716.49573331652</v>
      </c>
      <c r="AC85" s="324">
        <f>[2]CFDOM!AC$2</f>
        <v>443309.38120029232</v>
      </c>
      <c r="AD85" s="324">
        <f>[2]CFDOM!AD$2</f>
        <v>444268.97871240327</v>
      </c>
      <c r="AE85" s="324">
        <f>[2]CFDOM!AE$2</f>
        <v>445766.32206349878</v>
      </c>
      <c r="AF85" s="324">
        <f>[2]CFDOM!AF$2</f>
        <v>447413.94817706727</v>
      </c>
      <c r="AG85" s="324">
        <f>[2]CFDOM!AG$2</f>
        <v>448892.49333209096</v>
      </c>
      <c r="AH85" s="324">
        <f>[2]CFDOM!AH$2</f>
        <v>451121.79728987411</v>
      </c>
      <c r="AI85" s="324">
        <f>[2]CFDOM!AI$2</f>
        <v>451833.57822720759</v>
      </c>
      <c r="AJ85" s="324">
        <f>[2]CFDOM!AJ$2</f>
        <v>451956.39534696209</v>
      </c>
      <c r="AK85" s="324">
        <f>[2]CFDOM!AK$2</f>
        <v>451294.90242660849</v>
      </c>
      <c r="AL85" s="324">
        <f>[2]CFDOM!AL$2</f>
        <v>450508.60795914562</v>
      </c>
      <c r="AM85" s="324">
        <f>[2]CFDOM!AM$2</f>
        <v>449736.41166144505</v>
      </c>
      <c r="AN85" s="324">
        <f>[2]CFDOM!AN$2</f>
        <v>449193.82818681566</v>
      </c>
      <c r="AO85" s="324">
        <f>[2]CFDOM!AO$2</f>
        <v>448642.12118212291</v>
      </c>
      <c r="AP85" s="324">
        <f>[2]CFDOM!AP$2</f>
        <v>447726.83306131256</v>
      </c>
      <c r="AQ85" s="324">
        <f>[2]CFDOM!AQ$2</f>
        <v>447221.11736458569</v>
      </c>
      <c r="AR85" s="324">
        <f>[2]CFDOM!AR$2</f>
        <v>447131.56375937333</v>
      </c>
      <c r="AS85" s="324">
        <f>[2]CFDOM!AS$2</f>
        <v>446644.06115130766</v>
      </c>
      <c r="AT85" s="324">
        <f>[2]CFDOM!AT$2</f>
        <v>445854.14940233488</v>
      </c>
      <c r="AU85" s="324">
        <f>[2]CFDOM!AU$2</f>
        <v>444888.77817047091</v>
      </c>
      <c r="AV85" s="324">
        <f>[2]CFDOM!AV$2</f>
        <v>444209.58233818685</v>
      </c>
      <c r="AW85" s="324">
        <f>[2]CFDOM!AW$2</f>
        <v>443568.14411388076</v>
      </c>
      <c r="AX85" s="324">
        <f>[2]CFDOM!AX$2</f>
        <v>442928.27449629136</v>
      </c>
      <c r="AY85" s="324">
        <f>[2]CFDOM!AY$2</f>
        <v>442607.02915013576</v>
      </c>
      <c r="AZ85" s="324">
        <f>[2]CFDOM!AZ$2</f>
        <v>441863.8112602121</v>
      </c>
      <c r="BA85" s="325">
        <f>[2]CFDOM!BA$2</f>
        <v>440899.12987660512</v>
      </c>
    </row>
    <row r="86" spans="1:53" x14ac:dyDescent="0.35">
      <c r="A86" s="316" t="str">
        <f>[2]res!$A$1</f>
        <v>Residential</v>
      </c>
      <c r="B86" s="306" t="e">
        <f ca="1">HYPERLINK("#"&amp;CELL("address",[2]res!$C$2),MID(CELL("filename",[2]res!$C$2),FIND("]",CELL("filename",[2]res!$C$2))+1,255))</f>
        <v>#N/A</v>
      </c>
      <c r="C86" s="317">
        <f>[2]res!C$2</f>
        <v>293048.55733303539</v>
      </c>
      <c r="D86" s="317">
        <f>[2]res!D$2</f>
        <v>307921.51796089194</v>
      </c>
      <c r="E86" s="317">
        <f>[2]res!E$2</f>
        <v>301735.9539976138</v>
      </c>
      <c r="F86" s="317">
        <f>[2]res!F$2</f>
        <v>311659.65387588146</v>
      </c>
      <c r="G86" s="317">
        <f>[2]res!G$2</f>
        <v>311915.84719534504</v>
      </c>
      <c r="H86" s="317">
        <f>[2]res!H$2</f>
        <v>311693.90603739041</v>
      </c>
      <c r="I86" s="317">
        <f>[2]res!I$2</f>
        <v>308233.48837915168</v>
      </c>
      <c r="J86" s="317">
        <f>[2]res!J$2</f>
        <v>288908.59062403202</v>
      </c>
      <c r="K86" s="317">
        <f>[2]res!K$2</f>
        <v>303285.26794201648</v>
      </c>
      <c r="L86" s="317">
        <f>[2]res!L$2</f>
        <v>300201.92458108492</v>
      </c>
      <c r="M86" s="317">
        <f>[2]res!M$2</f>
        <v>321246.87915223656</v>
      </c>
      <c r="N86" s="317">
        <f>[2]res!N$2</f>
        <v>283639.48585557204</v>
      </c>
      <c r="O86" s="317">
        <f>[2]res!O$2</f>
        <v>298188.48817662138</v>
      </c>
      <c r="P86" s="317">
        <f>[2]res!P$2</f>
        <v>301076.36968902423</v>
      </c>
      <c r="Q86" s="317">
        <f>[2]res!Q$2</f>
        <v>265206.28600802191</v>
      </c>
      <c r="R86" s="317">
        <f>[2]res!R$2</f>
        <v>275587.34558950516</v>
      </c>
      <c r="S86" s="317">
        <f>[2]res!S$2</f>
        <v>283644.40928819508</v>
      </c>
      <c r="T86" s="317">
        <f>[2]res!T$2</f>
        <v>282028.24177082127</v>
      </c>
      <c r="U86" s="317">
        <f>[2]res!U$2</f>
        <v>279971.66154645348</v>
      </c>
      <c r="V86" s="317">
        <f>[2]res!V$2</f>
        <v>276535.78024616261</v>
      </c>
      <c r="W86" s="317">
        <f>[2]res!W$2</f>
        <v>275075.43440625805</v>
      </c>
      <c r="X86" s="317">
        <f>[2]res!X$2</f>
        <v>275454.10577761539</v>
      </c>
      <c r="Y86" s="317">
        <f>[2]res!Y$2</f>
        <v>275030.98396126425</v>
      </c>
      <c r="Z86" s="317">
        <f>[2]res!Z$2</f>
        <v>273675.21600200771</v>
      </c>
      <c r="AA86" s="317">
        <f>[2]res!AA$2</f>
        <v>273192.114138123</v>
      </c>
      <c r="AB86" s="317">
        <f>[2]res!AB$2</f>
        <v>272967.62149677833</v>
      </c>
      <c r="AC86" s="317">
        <f>[2]res!AC$2</f>
        <v>273520.02230804245</v>
      </c>
      <c r="AD86" s="317">
        <f>[2]res!AD$2</f>
        <v>274281.04598922154</v>
      </c>
      <c r="AE86" s="317">
        <f>[2]res!AE$2</f>
        <v>275367.30372996087</v>
      </c>
      <c r="AF86" s="317">
        <f>[2]res!AF$2</f>
        <v>276468.28785835992</v>
      </c>
      <c r="AG86" s="317">
        <f>[2]res!AG$2</f>
        <v>277354.16656253219</v>
      </c>
      <c r="AH86" s="317">
        <f>[2]res!AH$2</f>
        <v>278747.84563761088</v>
      </c>
      <c r="AI86" s="317">
        <f>[2]res!AI$2</f>
        <v>278810.16412905778</v>
      </c>
      <c r="AJ86" s="317">
        <f>[2]res!AJ$2</f>
        <v>278658.98052967474</v>
      </c>
      <c r="AK86" s="317">
        <f>[2]res!AK$2</f>
        <v>278023.73350978893</v>
      </c>
      <c r="AL86" s="317">
        <f>[2]res!AL$2</f>
        <v>277352.12828808586</v>
      </c>
      <c r="AM86" s="317">
        <f>[2]res!AM$2</f>
        <v>276501.93211318005</v>
      </c>
      <c r="AN86" s="317">
        <f>[2]res!AN$2</f>
        <v>275799.83215551637</v>
      </c>
      <c r="AO86" s="317">
        <f>[2]res!AO$2</f>
        <v>275087.63374729181</v>
      </c>
      <c r="AP86" s="317">
        <f>[2]res!AP$2</f>
        <v>274124.62123018288</v>
      </c>
      <c r="AQ86" s="317">
        <f>[2]res!AQ$2</f>
        <v>273385.68556371029</v>
      </c>
      <c r="AR86" s="317">
        <f>[2]res!AR$2</f>
        <v>272839.47916291119</v>
      </c>
      <c r="AS86" s="317">
        <f>[2]res!AS$2</f>
        <v>272023.47752230836</v>
      </c>
      <c r="AT86" s="317">
        <f>[2]res!AT$2</f>
        <v>271093.96816113981</v>
      </c>
      <c r="AU86" s="317">
        <f>[2]res!AU$2</f>
        <v>269940.10472992784</v>
      </c>
      <c r="AV86" s="317">
        <f>[2]res!AV$2</f>
        <v>269029.92012750293</v>
      </c>
      <c r="AW86" s="317">
        <f>[2]res!AW$2</f>
        <v>268052.77675067575</v>
      </c>
      <c r="AX86" s="317">
        <f>[2]res!AX$2</f>
        <v>267068.50821636012</v>
      </c>
      <c r="AY86" s="317">
        <f>[2]res!AY$2</f>
        <v>266316.21326115739</v>
      </c>
      <c r="AZ86" s="317">
        <f>[2]res!AZ$2</f>
        <v>265259.9711063751</v>
      </c>
      <c r="BA86" s="318">
        <f>[2]res!BA$2</f>
        <v>264037.09154372622</v>
      </c>
    </row>
    <row r="87" spans="1:53" x14ac:dyDescent="0.35">
      <c r="A87" s="319" t="str">
        <f>[2]rsh!$A$1</f>
        <v>Residential: Space heating</v>
      </c>
      <c r="B87" s="306" t="e">
        <f ca="1">HYPERLINK("#"&amp;CELL("address",[2]rsh!$C$2),MID(CELL("filename",[2]rsh!$C$2),FIND("]",CELL("filename",[2]rsh!$C$2))+1,255))</f>
        <v>#N/A</v>
      </c>
      <c r="C87" s="320">
        <f>[2]rsh!C$2</f>
        <v>201202.27096455061</v>
      </c>
      <c r="D87" s="320">
        <f>[2]rsh!D$2</f>
        <v>214696.91430633017</v>
      </c>
      <c r="E87" s="320">
        <f>[2]rsh!E$2</f>
        <v>206826.9334703655</v>
      </c>
      <c r="F87" s="320">
        <f>[2]rsh!F$2</f>
        <v>214179.71676192072</v>
      </c>
      <c r="G87" s="320">
        <f>[2]rsh!G$2</f>
        <v>212691.57813935858</v>
      </c>
      <c r="H87" s="320">
        <f>[2]rsh!H$2</f>
        <v>210709.75158272331</v>
      </c>
      <c r="I87" s="320">
        <f>[2]rsh!I$2</f>
        <v>206119.18989558832</v>
      </c>
      <c r="J87" s="320">
        <f>[2]rsh!J$2</f>
        <v>185718.8198522334</v>
      </c>
      <c r="K87" s="320">
        <f>[2]rsh!K$2</f>
        <v>198695.26037304656</v>
      </c>
      <c r="L87" s="320">
        <f>[2]rsh!L$2</f>
        <v>194238.01820483699</v>
      </c>
      <c r="M87" s="320">
        <f>[2]rsh!M$2</f>
        <v>213119.31586729284</v>
      </c>
      <c r="N87" s="320">
        <f>[2]rsh!N$2</f>
        <v>176436.71006400752</v>
      </c>
      <c r="O87" s="320">
        <f>[2]rsh!O$2</f>
        <v>189484.61373697655</v>
      </c>
      <c r="P87" s="320">
        <f>[2]rsh!P$2</f>
        <v>192586.61685074173</v>
      </c>
      <c r="Q87" s="320">
        <f>[2]rsh!Q$2</f>
        <v>158001.65998517553</v>
      </c>
      <c r="R87" s="320">
        <f>[2]rsh!R$2</f>
        <v>168850.0583587939</v>
      </c>
      <c r="S87" s="320">
        <f>[2]rsh!S$2</f>
        <v>175511.57468118961</v>
      </c>
      <c r="T87" s="320">
        <f>[2]rsh!T$2</f>
        <v>174749.79437009068</v>
      </c>
      <c r="U87" s="320">
        <f>[2]rsh!U$2</f>
        <v>173809.15639808431</v>
      </c>
      <c r="V87" s="320">
        <f>[2]rsh!V$2</f>
        <v>171440.36977750002</v>
      </c>
      <c r="W87" s="320">
        <f>[2]rsh!W$2</f>
        <v>170519.50142586697</v>
      </c>
      <c r="X87" s="320">
        <f>[2]rsh!X$2</f>
        <v>170852.96813381626</v>
      </c>
      <c r="Y87" s="320">
        <f>[2]rsh!Y$2</f>
        <v>170539.67682250729</v>
      </c>
      <c r="Z87" s="320">
        <f>[2]rsh!Z$2</f>
        <v>169777.2223831969</v>
      </c>
      <c r="AA87" s="320">
        <f>[2]rsh!AA$2</f>
        <v>169502.27989411438</v>
      </c>
      <c r="AB87" s="320">
        <f>[2]rsh!AB$2</f>
        <v>169434.28285796344</v>
      </c>
      <c r="AC87" s="320">
        <f>[2]rsh!AC$2</f>
        <v>169881.78554628961</v>
      </c>
      <c r="AD87" s="320">
        <f>[2]rsh!AD$2</f>
        <v>170557.43311269584</v>
      </c>
      <c r="AE87" s="320">
        <f>[2]rsh!AE$2</f>
        <v>171605.58777969319</v>
      </c>
      <c r="AF87" s="320">
        <f>[2]rsh!AF$2</f>
        <v>172669.44130469664</v>
      </c>
      <c r="AG87" s="320">
        <f>[2]rsh!AG$2</f>
        <v>173663.69155324029</v>
      </c>
      <c r="AH87" s="320">
        <f>[2]rsh!AH$2</f>
        <v>175166.96916865138</v>
      </c>
      <c r="AI87" s="320">
        <f>[2]rsh!AI$2</f>
        <v>175153.9534868075</v>
      </c>
      <c r="AJ87" s="320">
        <f>[2]rsh!AJ$2</f>
        <v>175100.1414151596</v>
      </c>
      <c r="AK87" s="320">
        <f>[2]rsh!AK$2</f>
        <v>174831.62199034149</v>
      </c>
      <c r="AL87" s="320">
        <f>[2]rsh!AL$2</f>
        <v>174467.53744433046</v>
      </c>
      <c r="AM87" s="320">
        <f>[2]rsh!AM$2</f>
        <v>173944.28965833486</v>
      </c>
      <c r="AN87" s="320">
        <f>[2]rsh!AN$2</f>
        <v>173494.78765350211</v>
      </c>
      <c r="AO87" s="320">
        <f>[2]rsh!AO$2</f>
        <v>173051.90898333982</v>
      </c>
      <c r="AP87" s="320">
        <f>[2]rsh!AP$2</f>
        <v>172420.40473783787</v>
      </c>
      <c r="AQ87" s="320">
        <f>[2]rsh!AQ$2</f>
        <v>171904.45048185953</v>
      </c>
      <c r="AR87" s="320">
        <f>[2]rsh!AR$2</f>
        <v>171476.81674524079</v>
      </c>
      <c r="AS87" s="320">
        <f>[2]rsh!AS$2</f>
        <v>170911.17926746904</v>
      </c>
      <c r="AT87" s="320">
        <f>[2]rsh!AT$2</f>
        <v>170299.81483308334</v>
      </c>
      <c r="AU87" s="320">
        <f>[2]rsh!AU$2</f>
        <v>169495.03848168638</v>
      </c>
      <c r="AV87" s="320">
        <f>[2]rsh!AV$2</f>
        <v>168843.87110353122</v>
      </c>
      <c r="AW87" s="320">
        <f>[2]rsh!AW$2</f>
        <v>168097.9486594419</v>
      </c>
      <c r="AX87" s="320">
        <f>[2]rsh!AX$2</f>
        <v>167376.30355198099</v>
      </c>
      <c r="AY87" s="320">
        <f>[2]rsh!AY$2</f>
        <v>166910.39534566767</v>
      </c>
      <c r="AZ87" s="320">
        <f>[2]rsh!AZ$2</f>
        <v>166155.58957486699</v>
      </c>
      <c r="BA87" s="321">
        <f>[2]rsh!BA$2</f>
        <v>165262.14422249407</v>
      </c>
    </row>
    <row r="88" spans="1:53" x14ac:dyDescent="0.35">
      <c r="A88" s="319" t="str">
        <f>[2]rsc!$A$1</f>
        <v>Residential: Space cooling</v>
      </c>
      <c r="B88" s="306" t="e">
        <f ca="1">HYPERLINK("#"&amp;CELL("address",[2]rsc!$C$2),MID(CELL("filename",[2]rsc!$C$2),FIND("]",CELL("filename",[2]rsc!$C$2))+1,255))</f>
        <v>#N/A</v>
      </c>
      <c r="C88" s="320">
        <f>[2]rsc!C$2</f>
        <v>547.80678428256283</v>
      </c>
      <c r="D88" s="320">
        <f>[2]rsc!D$2</f>
        <v>596.95333357841253</v>
      </c>
      <c r="E88" s="320">
        <f>[2]rsc!E$2</f>
        <v>642.7743217301271</v>
      </c>
      <c r="F88" s="320">
        <f>[2]rsc!F$2</f>
        <v>689.40290974070888</v>
      </c>
      <c r="G88" s="320">
        <f>[2]rsc!G$2</f>
        <v>746.13878922174365</v>
      </c>
      <c r="H88" s="320">
        <f>[2]rsc!H$2</f>
        <v>810.65633366492023</v>
      </c>
      <c r="I88" s="320">
        <f>[2]rsc!I$2</f>
        <v>879.64032070221117</v>
      </c>
      <c r="J88" s="320">
        <f>[2]rsc!J$2</f>
        <v>939.50459298869396</v>
      </c>
      <c r="K88" s="320">
        <f>[2]rsc!K$2</f>
        <v>1015.283694068103</v>
      </c>
      <c r="L88" s="320">
        <f>[2]rsc!L$2</f>
        <v>1070.1037852564775</v>
      </c>
      <c r="M88" s="320">
        <f>[2]rsc!M$2</f>
        <v>1129.1743079294629</v>
      </c>
      <c r="N88" s="320">
        <f>[2]rsc!N$2</f>
        <v>1215.9925153097779</v>
      </c>
      <c r="O88" s="320">
        <f>[2]rsc!O$2</f>
        <v>1296.9642605433241</v>
      </c>
      <c r="P88" s="320">
        <f>[2]rsc!P$2</f>
        <v>1315.5688699121495</v>
      </c>
      <c r="Q88" s="320">
        <f>[2]rsc!Q$2</f>
        <v>1340.5916597618761</v>
      </c>
      <c r="R88" s="320">
        <f>[2]rsc!R$2</f>
        <v>1361.2416299431793</v>
      </c>
      <c r="S88" s="320">
        <f>[2]rsc!S$2</f>
        <v>1381.9298080819001</v>
      </c>
      <c r="T88" s="320">
        <f>[2]rsc!T$2</f>
        <v>1434.9128348471295</v>
      </c>
      <c r="U88" s="320">
        <f>[2]rsc!U$2</f>
        <v>1472.4272629857257</v>
      </c>
      <c r="V88" s="320">
        <f>[2]rsc!V$2</f>
        <v>1530.8764138354816</v>
      </c>
      <c r="W88" s="320">
        <f>[2]rsc!W$2</f>
        <v>1563.051904549953</v>
      </c>
      <c r="X88" s="320">
        <f>[2]rsc!X$2</f>
        <v>1626.1524578186588</v>
      </c>
      <c r="Y88" s="320">
        <f>[2]rsc!Y$2</f>
        <v>1663.184343804114</v>
      </c>
      <c r="Z88" s="320">
        <f>[2]rsc!Z$2</f>
        <v>1712.1597704438864</v>
      </c>
      <c r="AA88" s="320">
        <f>[2]rsc!AA$2</f>
        <v>1790.2281851545624</v>
      </c>
      <c r="AB88" s="320">
        <f>[2]rsc!AB$2</f>
        <v>1863.1302391915472</v>
      </c>
      <c r="AC88" s="320">
        <f>[2]rsc!AC$2</f>
        <v>1936.383682317392</v>
      </c>
      <c r="AD88" s="320">
        <f>[2]rsc!AD$2</f>
        <v>2007.2230251551582</v>
      </c>
      <c r="AE88" s="320">
        <f>[2]rsc!AE$2</f>
        <v>2081.944788019252</v>
      </c>
      <c r="AF88" s="320">
        <f>[2]rsc!AF$2</f>
        <v>2147.9022889877383</v>
      </c>
      <c r="AG88" s="320">
        <f>[2]rsc!AG$2</f>
        <v>2204.1977433602374</v>
      </c>
      <c r="AH88" s="320">
        <f>[2]rsc!AH$2</f>
        <v>2258.1444367968106</v>
      </c>
      <c r="AI88" s="320">
        <f>[2]rsc!AI$2</f>
        <v>2314.706713808253</v>
      </c>
      <c r="AJ88" s="320">
        <f>[2]rsc!AJ$2</f>
        <v>2378.0547927941534</v>
      </c>
      <c r="AK88" s="320">
        <f>[2]rsc!AK$2</f>
        <v>2437.9071701344851</v>
      </c>
      <c r="AL88" s="320">
        <f>[2]rsc!AL$2</f>
        <v>2497.8966234826448</v>
      </c>
      <c r="AM88" s="320">
        <f>[2]rsc!AM$2</f>
        <v>2560.9288952155871</v>
      </c>
      <c r="AN88" s="320">
        <f>[2]rsc!AN$2</f>
        <v>2619.0722252661226</v>
      </c>
      <c r="AO88" s="320">
        <f>[2]rsc!AO$2</f>
        <v>2681.0379077734074</v>
      </c>
      <c r="AP88" s="320">
        <f>[2]rsc!AP$2</f>
        <v>2743.6739986342304</v>
      </c>
      <c r="AQ88" s="320">
        <f>[2]rsc!AQ$2</f>
        <v>2804.2748894606057</v>
      </c>
      <c r="AR88" s="320">
        <f>[2]rsc!AR$2</f>
        <v>2876.247344293623</v>
      </c>
      <c r="AS88" s="320">
        <f>[2]rsc!AS$2</f>
        <v>2952.9160666981729</v>
      </c>
      <c r="AT88" s="320">
        <f>[2]rsc!AT$2</f>
        <v>3029.0345921997518</v>
      </c>
      <c r="AU88" s="320">
        <f>[2]rsc!AU$2</f>
        <v>3110.3853030703635</v>
      </c>
      <c r="AV88" s="320">
        <f>[2]rsc!AV$2</f>
        <v>3192.6126220549727</v>
      </c>
      <c r="AW88" s="320">
        <f>[2]rsc!AW$2</f>
        <v>3282.6126128000133</v>
      </c>
      <c r="AX88" s="320">
        <f>[2]rsc!AX$2</f>
        <v>3374.1897099869216</v>
      </c>
      <c r="AY88" s="320">
        <f>[2]rsc!AY$2</f>
        <v>3454.0240989884524</v>
      </c>
      <c r="AZ88" s="320">
        <f>[2]rsc!AZ$2</f>
        <v>3548.476673367587</v>
      </c>
      <c r="BA88" s="321">
        <f>[2]rsc!BA$2</f>
        <v>3654.9344420345424</v>
      </c>
    </row>
    <row r="89" spans="1:53" x14ac:dyDescent="0.35">
      <c r="A89" s="319" t="str">
        <f>[2]rwh!$A$1</f>
        <v>Residential: Water heating</v>
      </c>
      <c r="B89" s="306" t="e">
        <f ca="1">HYPERLINK("#"&amp;CELL("address",[2]rwh!$C$2),MID(CELL("filename",[2]rwh!$C$2),FIND("]",CELL("filename",[2]rwh!$C$2))+1,255))</f>
        <v>#N/A</v>
      </c>
      <c r="C89" s="320">
        <f>[2]rwh!C$2</f>
        <v>42408.618315886815</v>
      </c>
      <c r="D89" s="320">
        <f>[2]rwh!D$2</f>
        <v>42798.958545317437</v>
      </c>
      <c r="E89" s="320">
        <f>[2]rwh!E$2</f>
        <v>43070.090249173896</v>
      </c>
      <c r="F89" s="320">
        <f>[2]rwh!F$2</f>
        <v>43753.885403805791</v>
      </c>
      <c r="G89" s="320">
        <f>[2]rwh!G$2</f>
        <v>44031.809530952516</v>
      </c>
      <c r="H89" s="320">
        <f>[2]rwh!H$2</f>
        <v>44245.588028530903</v>
      </c>
      <c r="I89" s="320">
        <f>[2]rwh!I$2</f>
        <v>44328.88252177299</v>
      </c>
      <c r="J89" s="320">
        <f>[2]rwh!J$2</f>
        <v>44157.385219976357</v>
      </c>
      <c r="K89" s="320">
        <f>[2]rwh!K$2</f>
        <v>44464.977028835587</v>
      </c>
      <c r="L89" s="320">
        <f>[2]rwh!L$2</f>
        <v>44589.298761403275</v>
      </c>
      <c r="M89" s="320">
        <f>[2]rwh!M$2</f>
        <v>45331.555600091568</v>
      </c>
      <c r="N89" s="320">
        <f>[2]rwh!N$2</f>
        <v>44684.355542619727</v>
      </c>
      <c r="O89" s="320">
        <f>[2]rwh!O$2</f>
        <v>45952.423821492259</v>
      </c>
      <c r="P89" s="320">
        <f>[2]rwh!P$2</f>
        <v>46198.209232194735</v>
      </c>
      <c r="Q89" s="320">
        <f>[2]rwh!Q$2</f>
        <v>45880.379502402255</v>
      </c>
      <c r="R89" s="320">
        <f>[2]rwh!R$2</f>
        <v>45948.192318619011</v>
      </c>
      <c r="S89" s="320">
        <f>[2]rwh!S$2</f>
        <v>47476.314428554244</v>
      </c>
      <c r="T89" s="320">
        <f>[2]rwh!T$2</f>
        <v>46973.51320605103</v>
      </c>
      <c r="U89" s="320">
        <f>[2]rwh!U$2</f>
        <v>46239.961705294256</v>
      </c>
      <c r="V89" s="320">
        <f>[2]rwh!V$2</f>
        <v>45370.236639857801</v>
      </c>
      <c r="W89" s="320">
        <f>[2]rwh!W$2</f>
        <v>44833.504567815049</v>
      </c>
      <c r="X89" s="320">
        <f>[2]rwh!X$2</f>
        <v>44559.077053945999</v>
      </c>
      <c r="Y89" s="320">
        <f>[2]rwh!Y$2</f>
        <v>44216.914523576022</v>
      </c>
      <c r="Z89" s="320">
        <f>[2]rwh!Z$2</f>
        <v>43753.544221067888</v>
      </c>
      <c r="AA89" s="320">
        <f>[2]rwh!AA$2</f>
        <v>43429.592891328975</v>
      </c>
      <c r="AB89" s="320">
        <f>[2]rwh!AB$2</f>
        <v>43174.034619751568</v>
      </c>
      <c r="AC89" s="320">
        <f>[2]rwh!AC$2</f>
        <v>43099.911379174097</v>
      </c>
      <c r="AD89" s="320">
        <f>[2]rwh!AD$2</f>
        <v>43049.03768464231</v>
      </c>
      <c r="AE89" s="320">
        <f>[2]rwh!AE$2</f>
        <v>43010.27690789738</v>
      </c>
      <c r="AF89" s="320">
        <f>[2]rwh!AF$2</f>
        <v>42980.886568061847</v>
      </c>
      <c r="AG89" s="320">
        <f>[2]rwh!AG$2</f>
        <v>42872.638235201317</v>
      </c>
      <c r="AH89" s="320">
        <f>[2]rwh!AH$2</f>
        <v>42794.275834150721</v>
      </c>
      <c r="AI89" s="320">
        <f>[2]rwh!AI$2</f>
        <v>42836.503859590353</v>
      </c>
      <c r="AJ89" s="320">
        <f>[2]rwh!AJ$2</f>
        <v>42817.28212763802</v>
      </c>
      <c r="AK89" s="320">
        <f>[2]rwh!AK$2</f>
        <v>42665.491795938484</v>
      </c>
      <c r="AL89" s="320">
        <f>[2]rwh!AL$2</f>
        <v>42523.1263801897</v>
      </c>
      <c r="AM89" s="320">
        <f>[2]rwh!AM$2</f>
        <v>42347.125478748327</v>
      </c>
      <c r="AN89" s="320">
        <f>[2]rwh!AN$2</f>
        <v>42202.443639494239</v>
      </c>
      <c r="AO89" s="320">
        <f>[2]rwh!AO$2</f>
        <v>42058.447506767472</v>
      </c>
      <c r="AP89" s="320">
        <f>[2]rwh!AP$2</f>
        <v>41876.567277599606</v>
      </c>
      <c r="AQ89" s="320">
        <f>[2]rwh!AQ$2</f>
        <v>41753.157130463194</v>
      </c>
      <c r="AR89" s="320">
        <f>[2]rwh!AR$2</f>
        <v>41674.170364411235</v>
      </c>
      <c r="AS89" s="320">
        <f>[2]rwh!AS$2</f>
        <v>41537.894285995513</v>
      </c>
      <c r="AT89" s="320">
        <f>[2]rwh!AT$2</f>
        <v>41379.670765178445</v>
      </c>
      <c r="AU89" s="320">
        <f>[2]rwh!AU$2</f>
        <v>41189.273965219531</v>
      </c>
      <c r="AV89" s="320">
        <f>[2]rwh!AV$2</f>
        <v>41053.943700573196</v>
      </c>
      <c r="AW89" s="320">
        <f>[2]rwh!AW$2</f>
        <v>40923.143905860197</v>
      </c>
      <c r="AX89" s="320">
        <f>[2]rwh!AX$2</f>
        <v>40788.085596534249</v>
      </c>
      <c r="AY89" s="320">
        <f>[2]rwh!AY$2</f>
        <v>40672.159594990146</v>
      </c>
      <c r="AZ89" s="320">
        <f>[2]rwh!AZ$2</f>
        <v>40518.536470046805</v>
      </c>
      <c r="BA89" s="321">
        <f>[2]rwh!BA$2</f>
        <v>40334.090100421403</v>
      </c>
    </row>
    <row r="90" spans="1:53" x14ac:dyDescent="0.35">
      <c r="A90" s="319" t="str">
        <f>[2]rco!$A$1</f>
        <v>Residential: Cooking</v>
      </c>
      <c r="B90" s="306" t="e">
        <f ca="1">HYPERLINK("#"&amp;CELL("address",[2]rco!$C$2),MID(CELL("filename",[2]rco!$C$2),FIND("]",CELL("filename",[2]rco!$C$2))+1,255))</f>
        <v>#N/A</v>
      </c>
      <c r="C90" s="320">
        <f>[2]rco!C$2</f>
        <v>18826.511428712314</v>
      </c>
      <c r="D90" s="320">
        <f>[2]rco!D$2</f>
        <v>18900.489835692355</v>
      </c>
      <c r="E90" s="320">
        <f>[2]rco!E$2</f>
        <v>19378.751245602198</v>
      </c>
      <c r="F90" s="320">
        <f>[2]rco!F$2</f>
        <v>20112.858495969413</v>
      </c>
      <c r="G90" s="320">
        <f>[2]rco!G$2</f>
        <v>20454.720179758475</v>
      </c>
      <c r="H90" s="320">
        <f>[2]rco!H$2</f>
        <v>20867.745870803719</v>
      </c>
      <c r="I90" s="320">
        <f>[2]rco!I$2</f>
        <v>20786.9241172277</v>
      </c>
      <c r="J90" s="320">
        <f>[2]rco!J$2</f>
        <v>20864.78656645511</v>
      </c>
      <c r="K90" s="320">
        <f>[2]rco!K$2</f>
        <v>20810.251316173428</v>
      </c>
      <c r="L90" s="320">
        <f>[2]rco!L$2</f>
        <v>21087.989019107328</v>
      </c>
      <c r="M90" s="320">
        <f>[2]rco!M$2</f>
        <v>21677.667986572589</v>
      </c>
      <c r="N90" s="320">
        <f>[2]rco!N$2</f>
        <v>21309.30290854409</v>
      </c>
      <c r="O90" s="320">
        <f>[2]rco!O$2</f>
        <v>21722.60511776882</v>
      </c>
      <c r="P90" s="320">
        <f>[2]rco!P$2</f>
        <v>21879.518486357763</v>
      </c>
      <c r="Q90" s="320">
        <f>[2]rco!Q$2</f>
        <v>21579.013325757463</v>
      </c>
      <c r="R90" s="320">
        <f>[2]rco!R$2</f>
        <v>21994.54434118246</v>
      </c>
      <c r="S90" s="320">
        <f>[2]rco!S$2</f>
        <v>22508.044163651735</v>
      </c>
      <c r="T90" s="320">
        <f>[2]rco!T$2</f>
        <v>22437.371968045412</v>
      </c>
      <c r="U90" s="320">
        <f>[2]rco!U$2</f>
        <v>22173.928998285257</v>
      </c>
      <c r="V90" s="320">
        <f>[2]rco!V$2</f>
        <v>21853.36305834931</v>
      </c>
      <c r="W90" s="320">
        <f>[2]rco!W$2</f>
        <v>21618.091214139611</v>
      </c>
      <c r="X90" s="320">
        <f>[2]rco!X$2</f>
        <v>21512.256505602189</v>
      </c>
      <c r="Y90" s="320">
        <f>[2]rco!Y$2</f>
        <v>21401.841285157025</v>
      </c>
      <c r="Z90" s="320">
        <f>[2]rco!Z$2</f>
        <v>21181.262604856911</v>
      </c>
      <c r="AA90" s="320">
        <f>[2]rco!AA$2</f>
        <v>21162.351341035715</v>
      </c>
      <c r="AB90" s="320">
        <f>[2]rco!AB$2</f>
        <v>21062.203551626051</v>
      </c>
      <c r="AC90" s="320">
        <f>[2]rco!AC$2</f>
        <v>21031.515862760582</v>
      </c>
      <c r="AD90" s="320">
        <f>[2]rco!AD$2</f>
        <v>21029.347139278369</v>
      </c>
      <c r="AE90" s="320">
        <f>[2]rco!AE$2</f>
        <v>20991.208187356373</v>
      </c>
      <c r="AF90" s="320">
        <f>[2]rco!AF$2</f>
        <v>20972.468777316193</v>
      </c>
      <c r="AG90" s="320">
        <f>[2]rco!AG$2</f>
        <v>20921.741161550442</v>
      </c>
      <c r="AH90" s="320">
        <f>[2]rco!AH$2</f>
        <v>20846.161983694412</v>
      </c>
      <c r="AI90" s="320">
        <f>[2]rco!AI$2</f>
        <v>20773.167641641849</v>
      </c>
      <c r="AJ90" s="320">
        <f>[2]rco!AJ$2</f>
        <v>20703.824491679326</v>
      </c>
      <c r="AK90" s="320">
        <f>[2]rco!AK$2</f>
        <v>20589.105605074663</v>
      </c>
      <c r="AL90" s="320">
        <f>[2]rco!AL$2</f>
        <v>20483.020131796769</v>
      </c>
      <c r="AM90" s="320">
        <f>[2]rco!AM$2</f>
        <v>20358.469177602943</v>
      </c>
      <c r="AN90" s="320">
        <f>[2]rco!AN$2</f>
        <v>20252.264127600669</v>
      </c>
      <c r="AO90" s="320">
        <f>[2]rco!AO$2</f>
        <v>20145.320690476743</v>
      </c>
      <c r="AP90" s="320">
        <f>[2]rco!AP$2</f>
        <v>20028.708577862752</v>
      </c>
      <c r="AQ90" s="320">
        <f>[2]rco!AQ$2</f>
        <v>19936.997307928079</v>
      </c>
      <c r="AR90" s="320">
        <f>[2]rco!AR$2</f>
        <v>19857.298351425161</v>
      </c>
      <c r="AS90" s="320">
        <f>[2]rco!AS$2</f>
        <v>19759.047970004631</v>
      </c>
      <c r="AT90" s="320">
        <f>[2]rco!AT$2</f>
        <v>19651.048177453184</v>
      </c>
      <c r="AU90" s="320">
        <f>[2]rco!AU$2</f>
        <v>19538.618587139485</v>
      </c>
      <c r="AV90" s="320">
        <f>[2]rco!AV$2</f>
        <v>19432.422175421514</v>
      </c>
      <c r="AW90" s="320">
        <f>[2]rco!AW$2</f>
        <v>19333.507696777491</v>
      </c>
      <c r="AX90" s="320">
        <f>[2]rco!AX$2</f>
        <v>19229.808904847407</v>
      </c>
      <c r="AY90" s="320">
        <f>[2]rco!AY$2</f>
        <v>19123.462662364487</v>
      </c>
      <c r="AZ90" s="320">
        <f>[2]rco!AZ$2</f>
        <v>19012.21721188628</v>
      </c>
      <c r="BA90" s="321">
        <f>[2]rco!BA$2</f>
        <v>18897.780800774031</v>
      </c>
    </row>
    <row r="91" spans="1:53" x14ac:dyDescent="0.35">
      <c r="A91" s="319" t="str">
        <f>[2]rch!$A$1</f>
        <v>Residential: Complementary heating</v>
      </c>
      <c r="B91" s="306" t="e">
        <f ca="1">HYPERLINK("#"&amp;CELL("address",[2]rch!$C$2),MID(CELL("filename",[2]rch!$C$2),FIND("]",CELL("filename",[2]rch!$C$2))+1,255))</f>
        <v>#N/A</v>
      </c>
      <c r="C91" s="320">
        <f>[2]rch!C$2</f>
        <v>0</v>
      </c>
      <c r="D91" s="320">
        <f>[2]rch!D$2</f>
        <v>0</v>
      </c>
      <c r="E91" s="320">
        <f>[2]rch!E$2</f>
        <v>0</v>
      </c>
      <c r="F91" s="320">
        <f>[2]rch!F$2</f>
        <v>0</v>
      </c>
      <c r="G91" s="320">
        <f>[2]rch!G$2</f>
        <v>0</v>
      </c>
      <c r="H91" s="320">
        <f>[2]rch!H$2</f>
        <v>0</v>
      </c>
      <c r="I91" s="320">
        <f>[2]rch!I$2</f>
        <v>0</v>
      </c>
      <c r="J91" s="320">
        <f>[2]rch!J$2</f>
        <v>0</v>
      </c>
      <c r="K91" s="320">
        <f>[2]rch!K$2</f>
        <v>0</v>
      </c>
      <c r="L91" s="320">
        <f>[2]rch!L$2</f>
        <v>0</v>
      </c>
      <c r="M91" s="320">
        <f>[2]rch!M$2</f>
        <v>0</v>
      </c>
      <c r="N91" s="320">
        <f>[2]rch!N$2</f>
        <v>0</v>
      </c>
      <c r="O91" s="320">
        <f>[2]rch!O$2</f>
        <v>0</v>
      </c>
      <c r="P91" s="320">
        <f>[2]rch!P$2</f>
        <v>0</v>
      </c>
      <c r="Q91" s="320">
        <f>[2]rch!Q$2</f>
        <v>0</v>
      </c>
      <c r="R91" s="320">
        <f>[2]rch!R$2</f>
        <v>0</v>
      </c>
      <c r="S91" s="320">
        <f>[2]rch!S$2</f>
        <v>0</v>
      </c>
      <c r="T91" s="320">
        <f>[2]rch!T$2</f>
        <v>0</v>
      </c>
      <c r="U91" s="320">
        <f>[2]rch!U$2</f>
        <v>0</v>
      </c>
      <c r="V91" s="320">
        <f>[2]rch!V$2</f>
        <v>0</v>
      </c>
      <c r="W91" s="320">
        <f>[2]rch!W$2</f>
        <v>0</v>
      </c>
      <c r="X91" s="320">
        <f>[2]rch!X$2</f>
        <v>0</v>
      </c>
      <c r="Y91" s="320">
        <f>[2]rch!Y$2</f>
        <v>0</v>
      </c>
      <c r="Z91" s="320">
        <f>[2]rch!Z$2</f>
        <v>0</v>
      </c>
      <c r="AA91" s="320">
        <f>[2]rch!AA$2</f>
        <v>0</v>
      </c>
      <c r="AB91" s="320">
        <f>[2]rch!AB$2</f>
        <v>0</v>
      </c>
      <c r="AC91" s="320">
        <f>[2]rch!AC$2</f>
        <v>0</v>
      </c>
      <c r="AD91" s="320">
        <f>[2]rch!AD$2</f>
        <v>0</v>
      </c>
      <c r="AE91" s="320">
        <f>[2]rch!AE$2</f>
        <v>0</v>
      </c>
      <c r="AF91" s="320">
        <f>[2]rch!AF$2</f>
        <v>0</v>
      </c>
      <c r="AG91" s="320">
        <f>[2]rch!AG$2</f>
        <v>0</v>
      </c>
      <c r="AH91" s="320">
        <f>[2]rch!AH$2</f>
        <v>0</v>
      </c>
      <c r="AI91" s="320">
        <f>[2]rch!AI$2</f>
        <v>0</v>
      </c>
      <c r="AJ91" s="320">
        <f>[2]rch!AJ$2</f>
        <v>0</v>
      </c>
      <c r="AK91" s="320">
        <f>[2]rch!AK$2</f>
        <v>0</v>
      </c>
      <c r="AL91" s="320">
        <f>[2]rch!AL$2</f>
        <v>0</v>
      </c>
      <c r="AM91" s="320">
        <f>[2]rch!AM$2</f>
        <v>0</v>
      </c>
      <c r="AN91" s="320">
        <f>[2]rch!AN$2</f>
        <v>0</v>
      </c>
      <c r="AO91" s="320">
        <f>[2]rch!AO$2</f>
        <v>0</v>
      </c>
      <c r="AP91" s="320">
        <f>[2]rch!AP$2</f>
        <v>0</v>
      </c>
      <c r="AQ91" s="320">
        <f>[2]rch!AQ$2</f>
        <v>0</v>
      </c>
      <c r="AR91" s="320">
        <f>[2]rch!AR$2</f>
        <v>0</v>
      </c>
      <c r="AS91" s="320">
        <f>[2]rch!AS$2</f>
        <v>0</v>
      </c>
      <c r="AT91" s="320">
        <f>[2]rch!AT$2</f>
        <v>0</v>
      </c>
      <c r="AU91" s="320">
        <f>[2]rch!AU$2</f>
        <v>0</v>
      </c>
      <c r="AV91" s="320">
        <f>[2]rch!AV$2</f>
        <v>0</v>
      </c>
      <c r="AW91" s="320">
        <f>[2]rch!AW$2</f>
        <v>0</v>
      </c>
      <c r="AX91" s="320">
        <f>[2]rch!AX$2</f>
        <v>0</v>
      </c>
      <c r="AY91" s="320">
        <f>[2]rch!AY$2</f>
        <v>0</v>
      </c>
      <c r="AZ91" s="320">
        <f>[2]rch!AZ$2</f>
        <v>0</v>
      </c>
      <c r="BA91" s="321">
        <f>[2]rch!BA$2</f>
        <v>0</v>
      </c>
    </row>
    <row r="92" spans="1:53" x14ac:dyDescent="0.35">
      <c r="A92" s="319" t="str">
        <f>[2]rli!$A$1</f>
        <v>Residential: Household lighting</v>
      </c>
      <c r="B92" s="306" t="e">
        <f ca="1">HYPERLINK("#"&amp;CELL("address",[2]rli!$C$2),MID(CELL("filename",[2]rli!$C$2),FIND("]",CELL("filename",[2]rli!$C$2))+1,255))</f>
        <v>#N/A</v>
      </c>
      <c r="C92" s="320">
        <f>[2]rli!C$2</f>
        <v>8068.0409645981417</v>
      </c>
      <c r="D92" s="320">
        <f>[2]rli!D$2</f>
        <v>8126.9424127366565</v>
      </c>
      <c r="E92" s="320">
        <f>[2]rli!E$2</f>
        <v>8109.1133487777888</v>
      </c>
      <c r="F92" s="320">
        <f>[2]rli!F$2</f>
        <v>8098.2772045965203</v>
      </c>
      <c r="G92" s="320">
        <f>[2]rli!G$2</f>
        <v>8077.5998538396461</v>
      </c>
      <c r="H92" s="320">
        <f>[2]rli!H$2</f>
        <v>8038.5190960750069</v>
      </c>
      <c r="I92" s="320">
        <f>[2]rli!I$2</f>
        <v>7994.1725174212597</v>
      </c>
      <c r="J92" s="320">
        <f>[2]rli!J$2</f>
        <v>7940.5193933621231</v>
      </c>
      <c r="K92" s="320">
        <f>[2]rli!K$2</f>
        <v>7832.6965126233636</v>
      </c>
      <c r="L92" s="320">
        <f>[2]rli!L$2</f>
        <v>7627.7390017231564</v>
      </c>
      <c r="M92" s="320">
        <f>[2]rli!M$2</f>
        <v>7303.8750655273734</v>
      </c>
      <c r="N92" s="320">
        <f>[2]rli!N$2</f>
        <v>6706.5742243184768</v>
      </c>
      <c r="O92" s="320">
        <f>[2]rli!O$2</f>
        <v>5874.6399589593566</v>
      </c>
      <c r="P92" s="320">
        <f>[2]rli!P$2</f>
        <v>4909.7719712279468</v>
      </c>
      <c r="Q92" s="320">
        <f>[2]rli!Q$2</f>
        <v>3907.9590430315629</v>
      </c>
      <c r="R92" s="320">
        <f>[2]rli!R$2</f>
        <v>2871.7962172338703</v>
      </c>
      <c r="S92" s="320">
        <f>[2]rli!S$2</f>
        <v>2380.5417212938069</v>
      </c>
      <c r="T92" s="320">
        <f>[2]rli!T$2</f>
        <v>2127.9248690818285</v>
      </c>
      <c r="U92" s="320">
        <f>[2]rli!U$2</f>
        <v>2067.878078660452</v>
      </c>
      <c r="V92" s="320">
        <f>[2]rli!V$2</f>
        <v>2055.4478848453605</v>
      </c>
      <c r="W92" s="320">
        <f>[2]rli!W$2</f>
        <v>2039.6576126447742</v>
      </c>
      <c r="X92" s="320">
        <f>[2]rli!X$2</f>
        <v>2029.8043582097196</v>
      </c>
      <c r="Y92" s="320">
        <f>[2]rli!Y$2</f>
        <v>2010.9317295383651</v>
      </c>
      <c r="Z92" s="320">
        <f>[2]rli!Z$2</f>
        <v>1975.8560122948554</v>
      </c>
      <c r="AA92" s="320">
        <f>[2]rli!AA$2</f>
        <v>1939.0514081295346</v>
      </c>
      <c r="AB92" s="320">
        <f>[2]rli!AB$2</f>
        <v>1900.8387994484233</v>
      </c>
      <c r="AC92" s="320">
        <f>[2]rli!AC$2</f>
        <v>1867.1808310143599</v>
      </c>
      <c r="AD92" s="320">
        <f>[2]rli!AD$2</f>
        <v>1841.6402472333232</v>
      </c>
      <c r="AE92" s="320">
        <f>[2]rli!AE$2</f>
        <v>1827.3904770256775</v>
      </c>
      <c r="AF92" s="320">
        <f>[2]rli!AF$2</f>
        <v>1822.935009087752</v>
      </c>
      <c r="AG92" s="320">
        <f>[2]rli!AG$2</f>
        <v>1823.7287413712561</v>
      </c>
      <c r="AH92" s="320">
        <f>[2]rli!AH$2</f>
        <v>1827.4142157066544</v>
      </c>
      <c r="AI92" s="320">
        <f>[2]rli!AI$2</f>
        <v>1835.2170866244478</v>
      </c>
      <c r="AJ92" s="320">
        <f>[2]rli!AJ$2</f>
        <v>1839.3319833571425</v>
      </c>
      <c r="AK92" s="320">
        <f>[2]rli!AK$2</f>
        <v>1837.9181423215332</v>
      </c>
      <c r="AL92" s="320">
        <f>[2]rli!AL$2</f>
        <v>1837.941753748788</v>
      </c>
      <c r="AM92" s="320">
        <f>[2]rli!AM$2</f>
        <v>1841.006961017536</v>
      </c>
      <c r="AN92" s="320">
        <f>[2]rli!AN$2</f>
        <v>1844.8854331068801</v>
      </c>
      <c r="AO92" s="320">
        <f>[2]rli!AO$2</f>
        <v>1848.5352558986642</v>
      </c>
      <c r="AP92" s="320">
        <f>[2]rli!AP$2</f>
        <v>1851.709601037014</v>
      </c>
      <c r="AQ92" s="320">
        <f>[2]rli!AQ$2</f>
        <v>1855.9837735557667</v>
      </c>
      <c r="AR92" s="320">
        <f>[2]rli!AR$2</f>
        <v>1863.0437640779096</v>
      </c>
      <c r="AS92" s="320">
        <f>[2]rli!AS$2</f>
        <v>1867.2528281659374</v>
      </c>
      <c r="AT92" s="320">
        <f>[2]rli!AT$2</f>
        <v>1869.2252091337714</v>
      </c>
      <c r="AU92" s="320">
        <f>[2]rli!AU$2</f>
        <v>1871.5707056974263</v>
      </c>
      <c r="AV92" s="320">
        <f>[2]rli!AV$2</f>
        <v>1874.7858976203352</v>
      </c>
      <c r="AW92" s="320">
        <f>[2]rli!AW$2</f>
        <v>1878.5223630858109</v>
      </c>
      <c r="AX92" s="320">
        <f>[2]rli!AX$2</f>
        <v>1880.6391487310752</v>
      </c>
      <c r="AY92" s="320">
        <f>[2]rli!AY$2</f>
        <v>1879.7459128049754</v>
      </c>
      <c r="AZ92" s="320">
        <f>[2]rli!AZ$2</f>
        <v>1876.5303404147894</v>
      </c>
      <c r="BA92" s="321">
        <f>[2]rli!BA$2</f>
        <v>1867.6349285924573</v>
      </c>
    </row>
    <row r="93" spans="1:53" x14ac:dyDescent="0.35">
      <c r="A93" s="319" t="str">
        <f>[2]rrf!$A$1</f>
        <v>Residential: Refrigerators and freezers</v>
      </c>
      <c r="B93" s="306" t="e">
        <f ca="1">HYPERLINK("#"&amp;CELL("address",[2]rrf!$C$2),MID(CELL("filename",[2]rrf!$C$2),FIND("]",CELL("filename",[2]rrf!$C$2))+1,255))</f>
        <v>#N/A</v>
      </c>
      <c r="C93" s="320">
        <f>[2]rrf!C$2</f>
        <v>7439.334727032604</v>
      </c>
      <c r="D93" s="320">
        <f>[2]rrf!D$2</f>
        <v>7510.6947480769522</v>
      </c>
      <c r="E93" s="320">
        <f>[2]rrf!E$2</f>
        <v>7569.0953318482862</v>
      </c>
      <c r="F93" s="320">
        <f>[2]rrf!F$2</f>
        <v>7655.7143426530129</v>
      </c>
      <c r="G93" s="320">
        <f>[2]rrf!G$2</f>
        <v>7710.7167835267628</v>
      </c>
      <c r="H93" s="320">
        <f>[2]rrf!H$2</f>
        <v>7753.4169937782481</v>
      </c>
      <c r="I93" s="320">
        <f>[2]rrf!I$2</f>
        <v>7817.8642710185677</v>
      </c>
      <c r="J93" s="320">
        <f>[2]rrf!J$2</f>
        <v>7882.6857353672667</v>
      </c>
      <c r="K93" s="320">
        <f>[2]rrf!K$2</f>
        <v>7981.969382022904</v>
      </c>
      <c r="L93" s="320">
        <f>[2]rrf!L$2</f>
        <v>8075.9527674811206</v>
      </c>
      <c r="M93" s="320">
        <f>[2]rrf!M$2</f>
        <v>8168.9380191501432</v>
      </c>
      <c r="N93" s="320">
        <f>[2]rrf!N$2</f>
        <v>8233.872222010099</v>
      </c>
      <c r="O93" s="320">
        <f>[2]rrf!O$2</f>
        <v>8318.9031096460021</v>
      </c>
      <c r="P93" s="320">
        <f>[2]rrf!P$2</f>
        <v>8346.1386083174348</v>
      </c>
      <c r="Q93" s="320">
        <f>[2]rrf!Q$2</f>
        <v>8493.2751680082201</v>
      </c>
      <c r="R93" s="320">
        <f>[2]rrf!R$2</f>
        <v>8591.758586389531</v>
      </c>
      <c r="S93" s="320">
        <f>[2]rrf!S$2</f>
        <v>8718.6009509532232</v>
      </c>
      <c r="T93" s="320">
        <f>[2]rrf!T$2</f>
        <v>8851.0587678627799</v>
      </c>
      <c r="U93" s="320">
        <f>[2]rrf!U$2</f>
        <v>8974.2057936666733</v>
      </c>
      <c r="V93" s="320">
        <f>[2]rrf!V$2</f>
        <v>9066.620727973228</v>
      </c>
      <c r="W93" s="320">
        <f>[2]rrf!W$2</f>
        <v>9124.2043634483944</v>
      </c>
      <c r="X93" s="320">
        <f>[2]rrf!X$2</f>
        <v>9169.078815469722</v>
      </c>
      <c r="Y93" s="320">
        <f>[2]rrf!Y$2</f>
        <v>9196.9891313637818</v>
      </c>
      <c r="Z93" s="320">
        <f>[2]rrf!Z$2</f>
        <v>9202.3132539802609</v>
      </c>
      <c r="AA93" s="320">
        <f>[2]rrf!AA$2</f>
        <v>9180.6772279328616</v>
      </c>
      <c r="AB93" s="320">
        <f>[2]rrf!AB$2</f>
        <v>9162.8492741059763</v>
      </c>
      <c r="AC93" s="320">
        <f>[2]rrf!AC$2</f>
        <v>9124.749572546114</v>
      </c>
      <c r="AD93" s="320">
        <f>[2]rrf!AD$2</f>
        <v>9070.4145743324025</v>
      </c>
      <c r="AE93" s="320">
        <f>[2]rrf!AE$2</f>
        <v>9004.9328971258346</v>
      </c>
      <c r="AF93" s="320">
        <f>[2]rrf!AF$2</f>
        <v>8933.6901955141493</v>
      </c>
      <c r="AG93" s="320">
        <f>[2]rrf!AG$2</f>
        <v>8866.212785510932</v>
      </c>
      <c r="AH93" s="320">
        <f>[2]rrf!AH$2</f>
        <v>8799.9054460133484</v>
      </c>
      <c r="AI93" s="320">
        <f>[2]rrf!AI$2</f>
        <v>8728.0465371780847</v>
      </c>
      <c r="AJ93" s="320">
        <f>[2]rrf!AJ$2</f>
        <v>8658.9916992447361</v>
      </c>
      <c r="AK93" s="320">
        <f>[2]rrf!AK$2</f>
        <v>8585.4020260657508</v>
      </c>
      <c r="AL93" s="320">
        <f>[2]rrf!AL$2</f>
        <v>8510.7026738604873</v>
      </c>
      <c r="AM93" s="320">
        <f>[2]rrf!AM$2</f>
        <v>8443.9086749028684</v>
      </c>
      <c r="AN93" s="320">
        <f>[2]rrf!AN$2</f>
        <v>8370.0683677718425</v>
      </c>
      <c r="AO93" s="320">
        <f>[2]rrf!AO$2</f>
        <v>8298.1581896549433</v>
      </c>
      <c r="AP93" s="320">
        <f>[2]rrf!AP$2</f>
        <v>8224.1854595303957</v>
      </c>
      <c r="AQ93" s="320">
        <f>[2]rrf!AQ$2</f>
        <v>8147.5618004057451</v>
      </c>
      <c r="AR93" s="320">
        <f>[2]rrf!AR$2</f>
        <v>8072.2669620798097</v>
      </c>
      <c r="AS93" s="320">
        <f>[2]rrf!AS$2</f>
        <v>7996.2570661620521</v>
      </c>
      <c r="AT93" s="320">
        <f>[2]rrf!AT$2</f>
        <v>7917.1490929684114</v>
      </c>
      <c r="AU93" s="320">
        <f>[2]rrf!AU$2</f>
        <v>7838.5090794529797</v>
      </c>
      <c r="AV93" s="320">
        <f>[2]rrf!AV$2</f>
        <v>7757.8488663664775</v>
      </c>
      <c r="AW93" s="320">
        <f>[2]rrf!AW$2</f>
        <v>7678.9611490466232</v>
      </c>
      <c r="AX93" s="320">
        <f>[2]rrf!AX$2</f>
        <v>7600.4504646117875</v>
      </c>
      <c r="AY93" s="320">
        <f>[2]rrf!AY$2</f>
        <v>7523.5085018566369</v>
      </c>
      <c r="AZ93" s="320">
        <f>[2]rrf!AZ$2</f>
        <v>7445.2816890861395</v>
      </c>
      <c r="BA93" s="321">
        <f>[2]rrf!BA$2</f>
        <v>7370.7534099113263</v>
      </c>
    </row>
    <row r="94" spans="1:53" x14ac:dyDescent="0.35">
      <c r="A94" s="319" t="str">
        <f>[2]rwm!$A$1</f>
        <v>Residential: Washing machines</v>
      </c>
      <c r="B94" s="306" t="e">
        <f ca="1">HYPERLINK("#"&amp;CELL("address",[2]rwm!$C$2),MID(CELL("filename",[2]rwm!$C$2),FIND("]",CELL("filename",[2]rwm!$C$2))+1,255))</f>
        <v>#N/A</v>
      </c>
      <c r="C94" s="320">
        <f>[2]rwm!C$2</f>
        <v>2945.4578001707628</v>
      </c>
      <c r="D94" s="320">
        <f>[2]rwm!D$2</f>
        <v>2887.3430048424516</v>
      </c>
      <c r="E94" s="320">
        <f>[2]rwm!E$2</f>
        <v>2884.6146174909845</v>
      </c>
      <c r="F94" s="320">
        <f>[2]rwm!F$2</f>
        <v>2907.5496201521037</v>
      </c>
      <c r="G94" s="320">
        <f>[2]rwm!G$2</f>
        <v>2933.4745042739723</v>
      </c>
      <c r="H94" s="320">
        <f>[2]rwm!H$2</f>
        <v>2960.6784048046156</v>
      </c>
      <c r="I94" s="320">
        <f>[2]rwm!I$2</f>
        <v>2976.5987749730411</v>
      </c>
      <c r="J94" s="320">
        <f>[2]rwm!J$2</f>
        <v>2994.5294415279295</v>
      </c>
      <c r="K94" s="320">
        <f>[2]rwm!K$2</f>
        <v>3007.5742118247344</v>
      </c>
      <c r="L94" s="320">
        <f>[2]rwm!L$2</f>
        <v>3020.1345085431103</v>
      </c>
      <c r="M94" s="320">
        <f>[2]rwm!M$2</f>
        <v>3042.6251009619637</v>
      </c>
      <c r="N94" s="320">
        <f>[2]rwm!N$2</f>
        <v>3059.3659318779041</v>
      </c>
      <c r="O94" s="320">
        <f>[2]rwm!O$2</f>
        <v>3091.4701735555568</v>
      </c>
      <c r="P94" s="320">
        <f>[2]rwm!P$2</f>
        <v>3101.4925463652903</v>
      </c>
      <c r="Q94" s="320">
        <f>[2]rwm!Q$2</f>
        <v>3124.9795397871144</v>
      </c>
      <c r="R94" s="320">
        <f>[2]rwm!R$2</f>
        <v>3145.9876462863999</v>
      </c>
      <c r="S94" s="320">
        <f>[2]rwm!S$2</f>
        <v>3215.5197836933266</v>
      </c>
      <c r="T94" s="320">
        <f>[2]rwm!T$2</f>
        <v>3269.3906697044695</v>
      </c>
      <c r="U94" s="320">
        <f>[2]rwm!U$2</f>
        <v>3264.4028983926169</v>
      </c>
      <c r="V94" s="320">
        <f>[2]rwm!V$2</f>
        <v>3237.9520994122336</v>
      </c>
      <c r="W94" s="320">
        <f>[2]rwm!W$2</f>
        <v>3208.081108382019</v>
      </c>
      <c r="X94" s="320">
        <f>[2]rwm!X$2</f>
        <v>3190.9677717757995</v>
      </c>
      <c r="Y94" s="320">
        <f>[2]rwm!Y$2</f>
        <v>3169.6733363300805</v>
      </c>
      <c r="Z94" s="320">
        <f>[2]rwm!Z$2</f>
        <v>3119.6915586261775</v>
      </c>
      <c r="AA94" s="320">
        <f>[2]rwm!AA$2</f>
        <v>3080.4391283793807</v>
      </c>
      <c r="AB94" s="320">
        <f>[2]rwm!AB$2</f>
        <v>3049.7103714957534</v>
      </c>
      <c r="AC94" s="320">
        <f>[2]rwm!AC$2</f>
        <v>3023.9361524282872</v>
      </c>
      <c r="AD94" s="320">
        <f>[2]rwm!AD$2</f>
        <v>2995.3215471561284</v>
      </c>
      <c r="AE94" s="320">
        <f>[2]rwm!AE$2</f>
        <v>2969.2220271955789</v>
      </c>
      <c r="AF94" s="320">
        <f>[2]rwm!AF$2</f>
        <v>2943.383736707864</v>
      </c>
      <c r="AG94" s="320">
        <f>[2]rwm!AG$2</f>
        <v>2918.8558171794689</v>
      </c>
      <c r="AH94" s="320">
        <f>[2]rwm!AH$2</f>
        <v>2899.2756818844241</v>
      </c>
      <c r="AI94" s="320">
        <f>[2]rwm!AI$2</f>
        <v>2890.7943836711556</v>
      </c>
      <c r="AJ94" s="320">
        <f>[2]rwm!AJ$2</f>
        <v>2871.271612247705</v>
      </c>
      <c r="AK94" s="320">
        <f>[2]rwm!AK$2</f>
        <v>2844.6221404836815</v>
      </c>
      <c r="AL94" s="320">
        <f>[2]rwm!AL$2</f>
        <v>2824.7056287465748</v>
      </c>
      <c r="AM94" s="320">
        <f>[2]rwm!AM$2</f>
        <v>2809.3586126569239</v>
      </c>
      <c r="AN94" s="320">
        <f>[2]rwm!AN$2</f>
        <v>2800.4973263974352</v>
      </c>
      <c r="AO94" s="320">
        <f>[2]rwm!AO$2</f>
        <v>2791.0872583383521</v>
      </c>
      <c r="AP94" s="320">
        <f>[2]rwm!AP$2</f>
        <v>2782.0533767065986</v>
      </c>
      <c r="AQ94" s="320">
        <f>[2]rwm!AQ$2</f>
        <v>2777.4794757552295</v>
      </c>
      <c r="AR94" s="320">
        <f>[2]rwm!AR$2</f>
        <v>2778.1014325969754</v>
      </c>
      <c r="AS94" s="320">
        <f>[2]rwm!AS$2</f>
        <v>2772.1674750225425</v>
      </c>
      <c r="AT94" s="320">
        <f>[2]rwm!AT$2</f>
        <v>2762.2342107107052</v>
      </c>
      <c r="AU94" s="320">
        <f>[2]rwm!AU$2</f>
        <v>2751.3417980141139</v>
      </c>
      <c r="AV94" s="320">
        <f>[2]rwm!AV$2</f>
        <v>2743.4527144188382</v>
      </c>
      <c r="AW94" s="320">
        <f>[2]rwm!AW$2</f>
        <v>2736.3002502034374</v>
      </c>
      <c r="AX94" s="320">
        <f>[2]rwm!AX$2</f>
        <v>2726.4732355357232</v>
      </c>
      <c r="AY94" s="320">
        <f>[2]rwm!AY$2</f>
        <v>2712.1523818656738</v>
      </c>
      <c r="AZ94" s="320">
        <f>[2]rwm!AZ$2</f>
        <v>2699.3741081127505</v>
      </c>
      <c r="BA94" s="321">
        <f>[2]rwm!BA$2</f>
        <v>2686.3857243998577</v>
      </c>
    </row>
    <row r="95" spans="1:53" x14ac:dyDescent="0.35">
      <c r="A95" s="319" t="str">
        <f>[2]rdr!$A$1</f>
        <v>Residential: Clothes dryers</v>
      </c>
      <c r="B95" s="306" t="e">
        <f ca="1">HYPERLINK("#"&amp;CELL("address",[2]rdr!$C$2),MID(CELL("filename",[2]rdr!$C$2),FIND("]",CELL("filename",[2]rdr!$C$2))+1,255))</f>
        <v>#N/A</v>
      </c>
      <c r="C95" s="320">
        <f>[2]rdr!C$2</f>
        <v>1042.9873960222778</v>
      </c>
      <c r="D95" s="320">
        <f>[2]rdr!D$2</f>
        <v>1118.6073130259497</v>
      </c>
      <c r="E95" s="320">
        <f>[2]rdr!E$2</f>
        <v>1200.5000871887612</v>
      </c>
      <c r="F95" s="320">
        <f>[2]rdr!F$2</f>
        <v>1320.0437468672401</v>
      </c>
      <c r="G95" s="320">
        <f>[2]rdr!G$2</f>
        <v>1416.3748147107822</v>
      </c>
      <c r="H95" s="320">
        <f>[2]rdr!H$2</f>
        <v>1532.9187557988305</v>
      </c>
      <c r="I95" s="320">
        <f>[2]rdr!I$2</f>
        <v>1644.7567563259736</v>
      </c>
      <c r="J95" s="320">
        <f>[2]rdr!J$2</f>
        <v>1767.9002437096256</v>
      </c>
      <c r="K95" s="320">
        <f>[2]rdr!K$2</f>
        <v>1889.9304534964788</v>
      </c>
      <c r="L95" s="320">
        <f>[2]rdr!L$2</f>
        <v>2024.3781280571989</v>
      </c>
      <c r="M95" s="320">
        <f>[2]rdr!M$2</f>
        <v>2173.8247642636734</v>
      </c>
      <c r="N95" s="320">
        <f>[2]rdr!N$2</f>
        <v>2210.643902295732</v>
      </c>
      <c r="O95" s="320">
        <f>[2]rdr!O$2</f>
        <v>2257.8096538570171</v>
      </c>
      <c r="P95" s="320">
        <f>[2]rdr!P$2</f>
        <v>2309.678489473129</v>
      </c>
      <c r="Q95" s="320">
        <f>[2]rdr!Q$2</f>
        <v>2351.4537859769675</v>
      </c>
      <c r="R95" s="320">
        <f>[2]rdr!R$2</f>
        <v>2386.8088507575794</v>
      </c>
      <c r="S95" s="320">
        <f>[2]rdr!S$2</f>
        <v>2453.3161895922253</v>
      </c>
      <c r="T95" s="320">
        <f>[2]rdr!T$2</f>
        <v>2493.2700037414825</v>
      </c>
      <c r="U95" s="320">
        <f>[2]rdr!U$2</f>
        <v>2504.8660237875965</v>
      </c>
      <c r="V95" s="320">
        <f>[2]rdr!V$2</f>
        <v>2509.7807311822185</v>
      </c>
      <c r="W95" s="320">
        <f>[2]rdr!W$2</f>
        <v>2516.7210393115879</v>
      </c>
      <c r="X95" s="320">
        <f>[2]rdr!X$2</f>
        <v>2542.5380718190304</v>
      </c>
      <c r="Y95" s="320">
        <f>[2]rdr!Y$2</f>
        <v>2568.2792431172588</v>
      </c>
      <c r="Z95" s="320">
        <f>[2]rdr!Z$2</f>
        <v>2579.4000089052092</v>
      </c>
      <c r="AA95" s="320">
        <f>[2]rdr!AA$2</f>
        <v>2596.8624941129942</v>
      </c>
      <c r="AB95" s="320">
        <f>[2]rdr!AB$2</f>
        <v>2622.2861387397693</v>
      </c>
      <c r="AC95" s="320">
        <f>[2]rdr!AC$2</f>
        <v>2653.592862227214</v>
      </c>
      <c r="AD95" s="320">
        <f>[2]rdr!AD$2</f>
        <v>2686.1643959310054</v>
      </c>
      <c r="AE95" s="320">
        <f>[2]rdr!AE$2</f>
        <v>2719.8911558823047</v>
      </c>
      <c r="AF95" s="320">
        <f>[2]rdr!AF$2</f>
        <v>2753.0163987030737</v>
      </c>
      <c r="AG95" s="320">
        <f>[2]rdr!AG$2</f>
        <v>2784.5573836192148</v>
      </c>
      <c r="AH95" s="320">
        <f>[2]rdr!AH$2</f>
        <v>2815.1468623119526</v>
      </c>
      <c r="AI95" s="320">
        <f>[2]rdr!AI$2</f>
        <v>2851.7079270336553</v>
      </c>
      <c r="AJ95" s="320">
        <f>[2]rdr!AJ$2</f>
        <v>2877.600852081674</v>
      </c>
      <c r="AK95" s="320">
        <f>[2]rdr!AK$2</f>
        <v>2893.5850904769218</v>
      </c>
      <c r="AL95" s="320">
        <f>[2]rdr!AL$2</f>
        <v>2913.6745279416796</v>
      </c>
      <c r="AM95" s="320">
        <f>[2]rdr!AM$2</f>
        <v>2935.7095419192087</v>
      </c>
      <c r="AN95" s="320">
        <f>[2]rdr!AN$2</f>
        <v>2964.4523660108403</v>
      </c>
      <c r="AO95" s="320">
        <f>[2]rdr!AO$2</f>
        <v>2989.8979640679177</v>
      </c>
      <c r="AP95" s="320">
        <f>[2]rdr!AP$2</f>
        <v>3014.3118309224637</v>
      </c>
      <c r="AQ95" s="320">
        <f>[2]rdr!AQ$2</f>
        <v>3043.4201495231096</v>
      </c>
      <c r="AR95" s="320">
        <f>[2]rdr!AR$2</f>
        <v>3077.3779721609671</v>
      </c>
      <c r="AS95" s="320">
        <f>[2]rdr!AS$2</f>
        <v>3103.4016154066494</v>
      </c>
      <c r="AT95" s="320">
        <f>[2]rdr!AT$2</f>
        <v>3125.6279954687607</v>
      </c>
      <c r="AU95" s="320">
        <f>[2]rdr!AU$2</f>
        <v>3146.9535866624947</v>
      </c>
      <c r="AV95" s="320">
        <f>[2]rdr!AV$2</f>
        <v>3172.3374945806777</v>
      </c>
      <c r="AW95" s="320">
        <f>[2]rdr!AW$2</f>
        <v>3195.4186695760136</v>
      </c>
      <c r="AX95" s="320">
        <f>[2]rdr!AX$2</f>
        <v>3217.3220946637216</v>
      </c>
      <c r="AY95" s="320">
        <f>[2]rdr!AY$2</f>
        <v>3235.8675337837308</v>
      </c>
      <c r="AZ95" s="320">
        <f>[2]rdr!AZ$2</f>
        <v>3254.3008862096976</v>
      </c>
      <c r="BA95" s="321">
        <f>[2]rdr!BA$2</f>
        <v>3272.4684960801105</v>
      </c>
    </row>
    <row r="96" spans="1:53" x14ac:dyDescent="0.35">
      <c r="A96" s="319" t="str">
        <f>[2]rdw!$A$1</f>
        <v>Residential: Dishwashers</v>
      </c>
      <c r="B96" s="306" t="e">
        <f ca="1">HYPERLINK("#"&amp;CELL("address",[2]rdw!$C$2),MID(CELL("filename",[2]rdw!$C$2),FIND("]",CELL("filename",[2]rdw!$C$2))+1,255))</f>
        <v>#N/A</v>
      </c>
      <c r="C96" s="320">
        <f>[2]rdw!C$2</f>
        <v>1122.4460048875765</v>
      </c>
      <c r="D96" s="320">
        <f>[2]rdw!D$2</f>
        <v>1165.9237830024356</v>
      </c>
      <c r="E96" s="320">
        <f>[2]rdw!E$2</f>
        <v>1218.78086361131</v>
      </c>
      <c r="F96" s="320">
        <f>[2]rdw!F$2</f>
        <v>1283.0387731431083</v>
      </c>
      <c r="G96" s="320">
        <f>[2]rdw!G$2</f>
        <v>1347.5681274934143</v>
      </c>
      <c r="H96" s="320">
        <f>[2]rdw!H$2</f>
        <v>1412.7315215748376</v>
      </c>
      <c r="I96" s="320">
        <f>[2]rdw!I$2</f>
        <v>1483.5592733356775</v>
      </c>
      <c r="J96" s="320">
        <f>[2]rdw!J$2</f>
        <v>1562.7971738975723</v>
      </c>
      <c r="K96" s="320">
        <f>[2]rdw!K$2</f>
        <v>1653.2523413186432</v>
      </c>
      <c r="L96" s="320">
        <f>[2]rdw!L$2</f>
        <v>1735.728182352454</v>
      </c>
      <c r="M96" s="320">
        <f>[2]rdw!M$2</f>
        <v>1819.7301982061176</v>
      </c>
      <c r="N96" s="320">
        <f>[2]rdw!N$2</f>
        <v>1853.3643672255653</v>
      </c>
      <c r="O96" s="320">
        <f>[2]rdw!O$2</f>
        <v>1901.357287229343</v>
      </c>
      <c r="P96" s="320">
        <f>[2]rdw!P$2</f>
        <v>1946.6262167413752</v>
      </c>
      <c r="Q96" s="320">
        <f>[2]rdw!Q$2</f>
        <v>1993.602368427381</v>
      </c>
      <c r="R96" s="320">
        <f>[2]rdw!R$2</f>
        <v>2023.1765147239655</v>
      </c>
      <c r="S96" s="320">
        <f>[2]rdw!S$2</f>
        <v>2109.8027998813841</v>
      </c>
      <c r="T96" s="320">
        <f>[2]rdw!T$2</f>
        <v>2189.5129113815024</v>
      </c>
      <c r="U96" s="320">
        <f>[2]rdw!U$2</f>
        <v>2229.0799442567618</v>
      </c>
      <c r="V96" s="320">
        <f>[2]rdw!V$2</f>
        <v>2258.6932706369685</v>
      </c>
      <c r="W96" s="320">
        <f>[2]rdw!W$2</f>
        <v>2289.5211360363724</v>
      </c>
      <c r="X96" s="320">
        <f>[2]rdw!X$2</f>
        <v>2342.273855761855</v>
      </c>
      <c r="Y96" s="320">
        <f>[2]rdw!Y$2</f>
        <v>2395.8083921155444</v>
      </c>
      <c r="Z96" s="320">
        <f>[2]rdw!Z$2</f>
        <v>2426.627401756059</v>
      </c>
      <c r="AA96" s="320">
        <f>[2]rdw!AA$2</f>
        <v>2461.7905696393723</v>
      </c>
      <c r="AB96" s="320">
        <f>[2]rdw!AB$2</f>
        <v>2498.9656475455176</v>
      </c>
      <c r="AC96" s="320">
        <f>[2]rdw!AC$2</f>
        <v>2535.142405959813</v>
      </c>
      <c r="AD96" s="320">
        <f>[2]rdw!AD$2</f>
        <v>2565.5766282379277</v>
      </c>
      <c r="AE96" s="320">
        <f>[2]rdw!AE$2</f>
        <v>2593.1531460634178</v>
      </c>
      <c r="AF96" s="320">
        <f>[2]rdw!AF$2</f>
        <v>2616.7213960766085</v>
      </c>
      <c r="AG96" s="320">
        <f>[2]rdw!AG$2</f>
        <v>2634.9107145012158</v>
      </c>
      <c r="AH96" s="320">
        <f>[2]rdw!AH$2</f>
        <v>2649.3858333658918</v>
      </c>
      <c r="AI96" s="320">
        <f>[2]rdw!AI$2</f>
        <v>2672.0585996172576</v>
      </c>
      <c r="AJ96" s="320">
        <f>[2]rdw!AJ$2</f>
        <v>2678.1128735894135</v>
      </c>
      <c r="AK96" s="320">
        <f>[2]rdw!AK$2</f>
        <v>2672.7744792302783</v>
      </c>
      <c r="AL96" s="320">
        <f>[2]rdw!AL$2</f>
        <v>2674.2511074949502</v>
      </c>
      <c r="AM96" s="320">
        <f>[2]rdw!AM$2</f>
        <v>2679.265437187596</v>
      </c>
      <c r="AN96" s="320">
        <f>[2]rdw!AN$2</f>
        <v>2690.7896010158024</v>
      </c>
      <c r="AO96" s="320">
        <f>[2]rdw!AO$2</f>
        <v>2699.7330201326713</v>
      </c>
      <c r="AP96" s="320">
        <f>[2]rdw!AP$2</f>
        <v>2707.9946441070547</v>
      </c>
      <c r="AQ96" s="320">
        <f>[2]rdw!AQ$2</f>
        <v>2721.027534105066</v>
      </c>
      <c r="AR96" s="320">
        <f>[2]rdw!AR$2</f>
        <v>2741.1188849025589</v>
      </c>
      <c r="AS96" s="320">
        <f>[2]rdw!AS$2</f>
        <v>2753.6994755069613</v>
      </c>
      <c r="AT96" s="320">
        <f>[2]rdw!AT$2</f>
        <v>2761.8927630020166</v>
      </c>
      <c r="AU96" s="320">
        <f>[2]rdw!AU$2</f>
        <v>2768.8612923281726</v>
      </c>
      <c r="AV96" s="320">
        <f>[2]rdw!AV$2</f>
        <v>2780.3622204961143</v>
      </c>
      <c r="AW96" s="320">
        <f>[2]rdw!AW$2</f>
        <v>2791.6395625671685</v>
      </c>
      <c r="AX96" s="320">
        <f>[2]rdw!AX$2</f>
        <v>2800.2663947228393</v>
      </c>
      <c r="AY96" s="320">
        <f>[2]rdw!AY$2</f>
        <v>2803.9317013495183</v>
      </c>
      <c r="AZ96" s="320">
        <f>[2]rdw!AZ$2</f>
        <v>2809.5233203928096</v>
      </c>
      <c r="BA96" s="321">
        <f>[2]rdw!BA$2</f>
        <v>2813.5799364511117</v>
      </c>
    </row>
    <row r="97" spans="1:53" x14ac:dyDescent="0.35">
      <c r="A97" s="319" t="str">
        <f>[2]rtv!$A$1</f>
        <v>Residential: TV and multimedia</v>
      </c>
      <c r="B97" s="306" t="e">
        <f ca="1">HYPERLINK("#"&amp;CELL("address",[2]rtv!$C$2),MID(CELL("filename",[2]rtv!$C$2),FIND("]",CELL("filename",[2]rtv!$C$2))+1,255))</f>
        <v>#N/A</v>
      </c>
      <c r="C97" s="320">
        <f>[2]rtv!C$2</f>
        <v>5307.1738401444227</v>
      </c>
      <c r="D97" s="320">
        <f>[2]rtv!D$2</f>
        <v>5779.6346565815547</v>
      </c>
      <c r="E97" s="320">
        <f>[2]rtv!E$2</f>
        <v>6288.0451283154798</v>
      </c>
      <c r="F97" s="320">
        <f>[2]rtv!F$2</f>
        <v>6863.5034612528352</v>
      </c>
      <c r="G97" s="320">
        <f>[2]rtv!G$2</f>
        <v>7444.6556677910648</v>
      </c>
      <c r="H97" s="320">
        <f>[2]rtv!H$2</f>
        <v>8057.4848159788799</v>
      </c>
      <c r="I97" s="320">
        <f>[2]rtv!I$2</f>
        <v>8656.1401363925597</v>
      </c>
      <c r="J97" s="320">
        <f>[2]rtv!J$2</f>
        <v>9269.1809269485184</v>
      </c>
      <c r="K97" s="320">
        <f>[2]rtv!K$2</f>
        <v>9873.5299452391555</v>
      </c>
      <c r="L97" s="320">
        <f>[2]rtv!L$2</f>
        <v>10445.096824014614</v>
      </c>
      <c r="M97" s="320">
        <f>[2]rtv!M$2</f>
        <v>10960.094269172489</v>
      </c>
      <c r="N97" s="320">
        <f>[2]rtv!N$2</f>
        <v>11240.826562181826</v>
      </c>
      <c r="O97" s="320">
        <f>[2]rtv!O$2</f>
        <v>11423.682477854347</v>
      </c>
      <c r="P97" s="320">
        <f>[2]rtv!P$2</f>
        <v>11489.840130477116</v>
      </c>
      <c r="Q97" s="320">
        <f>[2]rtv!Q$2</f>
        <v>11451.50323865949</v>
      </c>
      <c r="R97" s="320">
        <f>[2]rtv!R$2</f>
        <v>11304.641668043569</v>
      </c>
      <c r="S97" s="320">
        <f>[2]rtv!S$2</f>
        <v>10780.406612398672</v>
      </c>
      <c r="T97" s="320">
        <f>[2]rtv!T$2</f>
        <v>10405.776581913447</v>
      </c>
      <c r="U97" s="320">
        <f>[2]rtv!U$2</f>
        <v>10189.959626480228</v>
      </c>
      <c r="V97" s="320">
        <f>[2]rtv!V$2</f>
        <v>10195.009870938231</v>
      </c>
      <c r="W97" s="320">
        <f>[2]rtv!W$2</f>
        <v>10331.805628011563</v>
      </c>
      <c r="X97" s="320">
        <f>[2]rtv!X$2</f>
        <v>10549.286130353801</v>
      </c>
      <c r="Y97" s="320">
        <f>[2]rtv!Y$2</f>
        <v>10753.473556337163</v>
      </c>
      <c r="Z97" s="320">
        <f>[2]rtv!Z$2</f>
        <v>10856.472831400188</v>
      </c>
      <c r="AA97" s="320">
        <f>[2]rtv!AA$2</f>
        <v>10966.477287660677</v>
      </c>
      <c r="AB97" s="320">
        <f>[2]rtv!AB$2</f>
        <v>11097.907810547305</v>
      </c>
      <c r="AC97" s="320">
        <f>[2]rtv!AC$2</f>
        <v>11230.440811577215</v>
      </c>
      <c r="AD97" s="320">
        <f>[2]rtv!AD$2</f>
        <v>11320.917413415147</v>
      </c>
      <c r="AE97" s="320">
        <f>[2]rtv!AE$2</f>
        <v>11387.388370431763</v>
      </c>
      <c r="AF97" s="320">
        <f>[2]rtv!AF$2</f>
        <v>11436.425972178922</v>
      </c>
      <c r="AG97" s="320">
        <f>[2]rtv!AG$2</f>
        <v>11466.189722785568</v>
      </c>
      <c r="AH97" s="320">
        <f>[2]rtv!AH$2</f>
        <v>11489.055771267105</v>
      </c>
      <c r="AI97" s="320">
        <f>[2]rtv!AI$2</f>
        <v>11530.963595815958</v>
      </c>
      <c r="AJ97" s="320">
        <f>[2]rtv!AJ$2</f>
        <v>11520.720948347729</v>
      </c>
      <c r="AK97" s="320">
        <f>[2]rtv!AK$2</f>
        <v>11479.476319193833</v>
      </c>
      <c r="AL97" s="320">
        <f>[2]rtv!AL$2</f>
        <v>11452.744523471785</v>
      </c>
      <c r="AM97" s="320">
        <f>[2]rtv!AM$2</f>
        <v>11429.033709745656</v>
      </c>
      <c r="AN97" s="320">
        <f>[2]rtv!AN$2</f>
        <v>11415.397394941219</v>
      </c>
      <c r="AO97" s="320">
        <f>[2]rtv!AO$2</f>
        <v>11389.771331560443</v>
      </c>
      <c r="AP97" s="320">
        <f>[2]rtv!AP$2</f>
        <v>11355.637712285694</v>
      </c>
      <c r="AQ97" s="320">
        <f>[2]rtv!AQ$2</f>
        <v>11328.711871382924</v>
      </c>
      <c r="AR97" s="320">
        <f>[2]rtv!AR$2</f>
        <v>11309.068781006876</v>
      </c>
      <c r="AS97" s="320">
        <f>[2]rtv!AS$2</f>
        <v>11266.004003214173</v>
      </c>
      <c r="AT97" s="320">
        <f>[2]rtv!AT$2</f>
        <v>11211.683084795799</v>
      </c>
      <c r="AU97" s="320">
        <f>[2]rtv!AU$2</f>
        <v>11158.596401139765</v>
      </c>
      <c r="AV97" s="320">
        <f>[2]rtv!AV$2</f>
        <v>11115.758623643938</v>
      </c>
      <c r="AW97" s="320">
        <f>[2]rtv!AW$2</f>
        <v>11076.752491632691</v>
      </c>
      <c r="AX97" s="320">
        <f>[2]rtv!AX$2</f>
        <v>11026.720207780938</v>
      </c>
      <c r="AY97" s="320">
        <f>[2]rtv!AY$2</f>
        <v>10968.47332847723</v>
      </c>
      <c r="AZ97" s="320">
        <f>[2]rtv!AZ$2</f>
        <v>10917.757063130235</v>
      </c>
      <c r="BA97" s="321">
        <f>[2]rtv!BA$2</f>
        <v>10865.737444608731</v>
      </c>
    </row>
    <row r="98" spans="1:53" x14ac:dyDescent="0.35">
      <c r="A98" s="319" t="str">
        <f>[2]rit!$A$1</f>
        <v>Residential: ICT equipment</v>
      </c>
      <c r="B98" s="306" t="e">
        <f ca="1">HYPERLINK("#"&amp;CELL("address",[2]rit!$C$2),MID(CELL("filename",[2]rit!$C$2),FIND("]",CELL("filename",[2]rit!$C$2))+1,255))</f>
        <v>#N/A</v>
      </c>
      <c r="C98" s="320">
        <f>[2]rit!C$2</f>
        <v>1376.4523792936636</v>
      </c>
      <c r="D98" s="320">
        <f>[2]rit!D$2</f>
        <v>1476.9307572266725</v>
      </c>
      <c r="E98" s="320">
        <f>[2]rit!E$2</f>
        <v>1581.518489995638</v>
      </c>
      <c r="F98" s="320">
        <f>[2]rit!F$2</f>
        <v>1725.8386242107838</v>
      </c>
      <c r="G98" s="320">
        <f>[2]rit!G$2</f>
        <v>1890.64453316398</v>
      </c>
      <c r="H98" s="320">
        <f>[2]rit!H$2</f>
        <v>2028.4851475003923</v>
      </c>
      <c r="I98" s="320">
        <f>[2]rit!I$2</f>
        <v>2170.6436476191543</v>
      </c>
      <c r="J98" s="320">
        <f>[2]rit!J$2</f>
        <v>2322.1224508398159</v>
      </c>
      <c r="K98" s="320">
        <f>[2]rit!K$2</f>
        <v>2454.0424607056871</v>
      </c>
      <c r="L98" s="320">
        <f>[2]rit!L$2</f>
        <v>2585.7890046189959</v>
      </c>
      <c r="M98" s="320">
        <f>[2]rit!M$2</f>
        <v>2715.4523087107209</v>
      </c>
      <c r="N98" s="320">
        <f>[2]rit!N$2</f>
        <v>2800.0107123991388</v>
      </c>
      <c r="O98" s="320">
        <f>[2]rit!O$2</f>
        <v>2891.8282335450581</v>
      </c>
      <c r="P98" s="320">
        <f>[2]rit!P$2</f>
        <v>2957.4033773203041</v>
      </c>
      <c r="Q98" s="320">
        <f>[2]rit!Q$2</f>
        <v>2986.9354212350631</v>
      </c>
      <c r="R98" s="320">
        <f>[2]rit!R$2</f>
        <v>2977.3159221704896</v>
      </c>
      <c r="S98" s="320">
        <f>[2]rit!S$2</f>
        <v>2974.0148301870977</v>
      </c>
      <c r="T98" s="320">
        <f>[2]rit!T$2</f>
        <v>2977.5907314185356</v>
      </c>
      <c r="U98" s="320">
        <f>[2]rit!U$2</f>
        <v>2992.8488901456431</v>
      </c>
      <c r="V98" s="320">
        <f>[2]rit!V$2</f>
        <v>3037.4213984090879</v>
      </c>
      <c r="W98" s="320">
        <f>[2]rit!W$2</f>
        <v>3110.3040123425226</v>
      </c>
      <c r="X98" s="320">
        <f>[2]rit!X$2</f>
        <v>3187.0185711279869</v>
      </c>
      <c r="Y98" s="320">
        <f>[2]rit!Y$2</f>
        <v>3241.3370171296697</v>
      </c>
      <c r="Z98" s="320">
        <f>[2]rit!Z$2</f>
        <v>3254.3298694738996</v>
      </c>
      <c r="AA98" s="320">
        <f>[2]rit!AA$2</f>
        <v>3265.1726998008257</v>
      </c>
      <c r="AB98" s="320">
        <f>[2]rit!AB$2</f>
        <v>3279.9980682388809</v>
      </c>
      <c r="AC98" s="320">
        <f>[2]rit!AC$2</f>
        <v>3295.3260497674028</v>
      </c>
      <c r="AD98" s="320">
        <f>[2]rit!AD$2</f>
        <v>3296.605749868188</v>
      </c>
      <c r="AE98" s="320">
        <f>[2]rit!AE$2</f>
        <v>3290.5404422775568</v>
      </c>
      <c r="AF98" s="320">
        <f>[2]rit!AF$2</f>
        <v>3279.9568124672151</v>
      </c>
      <c r="AG98" s="320">
        <f>[2]rit!AG$2</f>
        <v>3266.3193677408385</v>
      </c>
      <c r="AH98" s="320">
        <f>[2]rit!AH$2</f>
        <v>3251.704372579808</v>
      </c>
      <c r="AI98" s="320">
        <f>[2]rit!AI$2</f>
        <v>3244.7416836419075</v>
      </c>
      <c r="AJ98" s="320">
        <f>[2]rit!AJ$2</f>
        <v>3223.2239987111047</v>
      </c>
      <c r="AK98" s="320">
        <f>[2]rit!AK$2</f>
        <v>3196.2967638209293</v>
      </c>
      <c r="AL98" s="320">
        <f>[2]rit!AL$2</f>
        <v>3174.4096057032421</v>
      </c>
      <c r="AM98" s="320">
        <f>[2]rit!AM$2</f>
        <v>3154.6017949274801</v>
      </c>
      <c r="AN98" s="320">
        <f>[2]rit!AN$2</f>
        <v>3137.0515801373463</v>
      </c>
      <c r="AO98" s="320">
        <f>[2]rit!AO$2</f>
        <v>3116.1592072195454</v>
      </c>
      <c r="AP98" s="320">
        <f>[2]rit!AP$2</f>
        <v>3093.0850091763587</v>
      </c>
      <c r="AQ98" s="320">
        <f>[2]rit!AQ$2</f>
        <v>3072.2558733197411</v>
      </c>
      <c r="AR98" s="320">
        <f>[2]rit!AR$2</f>
        <v>3054.2582362363692</v>
      </c>
      <c r="AS98" s="320">
        <f>[2]rit!AS$2</f>
        <v>3032.2574347996419</v>
      </c>
      <c r="AT98" s="320">
        <f>[2]rit!AT$2</f>
        <v>3008.4025076709472</v>
      </c>
      <c r="AU98" s="320">
        <f>[2]rit!AU$2</f>
        <v>2985.6627294208092</v>
      </c>
      <c r="AV98" s="320">
        <f>[2]rit!AV$2</f>
        <v>2967.2197027901534</v>
      </c>
      <c r="AW98" s="320">
        <f>[2]rit!AW$2</f>
        <v>2950.3261386522913</v>
      </c>
      <c r="AX98" s="320">
        <f>[2]rit!AX$2</f>
        <v>2931.0572951966979</v>
      </c>
      <c r="AY98" s="320">
        <f>[2]rit!AY$2</f>
        <v>2909.9503845891895</v>
      </c>
      <c r="AZ98" s="320">
        <f>[2]rit!AZ$2</f>
        <v>2891.7660642850187</v>
      </c>
      <c r="BA98" s="321">
        <f>[2]rit!BA$2</f>
        <v>2872.7350900038377</v>
      </c>
    </row>
    <row r="99" spans="1:53" x14ac:dyDescent="0.35">
      <c r="A99" s="319" t="str">
        <f>[2]roa!$A$1</f>
        <v>Residential: Other appliances</v>
      </c>
      <c r="B99" s="306" t="e">
        <f ca="1">HYPERLINK("#"&amp;CELL("address",[2]roa!$C$2),MID(CELL("filename",[2]roa!$C$2),FIND("]",CELL("filename",[2]roa!$C$2))+1,255))</f>
        <v>#N/A</v>
      </c>
      <c r="C99" s="320">
        <f>[2]roa!C$2</f>
        <v>2761.4567274535971</v>
      </c>
      <c r="D99" s="320">
        <f>[2]roa!D$2</f>
        <v>2862.1252644809192</v>
      </c>
      <c r="E99" s="320">
        <f>[2]roa!E$2</f>
        <v>2965.7368435138378</v>
      </c>
      <c r="F99" s="320">
        <f>[2]roa!F$2</f>
        <v>3069.8245315692707</v>
      </c>
      <c r="G99" s="320">
        <f>[2]roa!G$2</f>
        <v>3170.5662712541671</v>
      </c>
      <c r="H99" s="320">
        <f>[2]roa!H$2</f>
        <v>3275.929486156595</v>
      </c>
      <c r="I99" s="320">
        <f>[2]roa!I$2</f>
        <v>3375.1161467741931</v>
      </c>
      <c r="J99" s="320">
        <f>[2]roa!J$2</f>
        <v>3488.35902672562</v>
      </c>
      <c r="K99" s="320">
        <f>[2]roa!K$2</f>
        <v>3606.5002226619858</v>
      </c>
      <c r="L99" s="320">
        <f>[2]roa!L$2</f>
        <v>3701.696393690228</v>
      </c>
      <c r="M99" s="320">
        <f>[2]roa!M$2</f>
        <v>3804.6256643576348</v>
      </c>
      <c r="N99" s="320">
        <f>[2]roa!N$2</f>
        <v>3888.4669027821346</v>
      </c>
      <c r="O99" s="320">
        <f>[2]roa!O$2</f>
        <v>3972.1903451937933</v>
      </c>
      <c r="P99" s="320">
        <f>[2]roa!P$2</f>
        <v>4035.5049098952081</v>
      </c>
      <c r="Q99" s="320">
        <f>[2]roa!Q$2</f>
        <v>4094.9329697990679</v>
      </c>
      <c r="R99" s="320">
        <f>[2]roa!R$2</f>
        <v>4131.8235353611244</v>
      </c>
      <c r="S99" s="320">
        <f>[2]roa!S$2</f>
        <v>4134.3433187178734</v>
      </c>
      <c r="T99" s="320">
        <f>[2]roa!T$2</f>
        <v>4118.1248566829072</v>
      </c>
      <c r="U99" s="320">
        <f>[2]roa!U$2</f>
        <v>4052.9459264139114</v>
      </c>
      <c r="V99" s="320">
        <f>[2]roa!V$2</f>
        <v>3980.0083732227267</v>
      </c>
      <c r="W99" s="320">
        <f>[2]roa!W$2</f>
        <v>3920.9903937092613</v>
      </c>
      <c r="X99" s="320">
        <f>[2]roa!X$2</f>
        <v>3892.6840519145021</v>
      </c>
      <c r="Y99" s="320">
        <f>[2]roa!Y$2</f>
        <v>3872.8745802879594</v>
      </c>
      <c r="Z99" s="320">
        <f>[2]roa!Z$2</f>
        <v>3836.3360860055918</v>
      </c>
      <c r="AA99" s="320">
        <f>[2]roa!AA$2</f>
        <v>3817.1910108337329</v>
      </c>
      <c r="AB99" s="320">
        <f>[2]roa!AB$2</f>
        <v>3821.4141181240675</v>
      </c>
      <c r="AC99" s="320">
        <f>[2]roa!AC$2</f>
        <v>3840.0571519803898</v>
      </c>
      <c r="AD99" s="320">
        <f>[2]roa!AD$2</f>
        <v>3861.3644712757105</v>
      </c>
      <c r="AE99" s="320">
        <f>[2]roa!AE$2</f>
        <v>3885.767550992462</v>
      </c>
      <c r="AF99" s="320">
        <f>[2]roa!AF$2</f>
        <v>3911.4593985620095</v>
      </c>
      <c r="AG99" s="320">
        <f>[2]roa!AG$2</f>
        <v>3931.1233364714349</v>
      </c>
      <c r="AH99" s="320">
        <f>[2]roa!AH$2</f>
        <v>3950.4060311884514</v>
      </c>
      <c r="AI99" s="320">
        <f>[2]roa!AI$2</f>
        <v>3978.3026136273356</v>
      </c>
      <c r="AJ99" s="320">
        <f>[2]roa!AJ$2</f>
        <v>3990.4237348240949</v>
      </c>
      <c r="AK99" s="320">
        <f>[2]roa!AK$2</f>
        <v>3989.5319867068642</v>
      </c>
      <c r="AL99" s="320">
        <f>[2]roa!AL$2</f>
        <v>3992.1178873187978</v>
      </c>
      <c r="AM99" s="320">
        <f>[2]roa!AM$2</f>
        <v>3998.2341709210978</v>
      </c>
      <c r="AN99" s="320">
        <f>[2]roa!AN$2</f>
        <v>4008.1224402718408</v>
      </c>
      <c r="AO99" s="320">
        <f>[2]roa!AO$2</f>
        <v>4017.5764320618064</v>
      </c>
      <c r="AP99" s="320">
        <f>[2]roa!AP$2</f>
        <v>4026.2890044829392</v>
      </c>
      <c r="AQ99" s="320">
        <f>[2]roa!AQ$2</f>
        <v>4040.3652759512288</v>
      </c>
      <c r="AR99" s="320">
        <f>[2]roa!AR$2</f>
        <v>4059.7103244789205</v>
      </c>
      <c r="AS99" s="320">
        <f>[2]roa!AS$2</f>
        <v>4071.400033863109</v>
      </c>
      <c r="AT99" s="320">
        <f>[2]roa!AT$2</f>
        <v>4078.1849294747544</v>
      </c>
      <c r="AU99" s="320">
        <f>[2]roa!AU$2</f>
        <v>4085.2928000962966</v>
      </c>
      <c r="AV99" s="320">
        <f>[2]roa!AV$2</f>
        <v>4095.3050060055612</v>
      </c>
      <c r="AW99" s="320">
        <f>[2]roa!AW$2</f>
        <v>4107.6432510321565</v>
      </c>
      <c r="AX99" s="320">
        <f>[2]roa!AX$2</f>
        <v>4117.1916117678647</v>
      </c>
      <c r="AY99" s="320">
        <f>[2]roa!AY$2</f>
        <v>4122.5418144197256</v>
      </c>
      <c r="AZ99" s="320">
        <f>[2]roa!AZ$2</f>
        <v>4130.6177045760087</v>
      </c>
      <c r="BA99" s="321">
        <f>[2]roa!BA$2</f>
        <v>4138.8469479547266</v>
      </c>
    </row>
    <row r="100" spans="1:53" x14ac:dyDescent="0.35">
      <c r="A100" s="316" t="str">
        <f>[2]ser!$A$1</f>
        <v>Services</v>
      </c>
      <c r="B100" s="306" t="e">
        <f ca="1">HYPERLINK("#"&amp;CELL("address",[2]ser!$C$2),MID(CELL("filename",[2]ser!$C$2),FIND("]",CELL("filename",[2]ser!$C$2))+1,255))</f>
        <v>#N/A</v>
      </c>
      <c r="C100" s="317">
        <f>[2]ser!C$2</f>
        <v>130777.45713545667</v>
      </c>
      <c r="D100" s="317">
        <f>[2]ser!D$2</f>
        <v>137563.88729705711</v>
      </c>
      <c r="E100" s="317">
        <f>[2]ser!E$2</f>
        <v>134127.2607476619</v>
      </c>
      <c r="F100" s="317">
        <f>[2]ser!F$2</f>
        <v>142451.86321196303</v>
      </c>
      <c r="G100" s="317">
        <f>[2]ser!G$2</f>
        <v>145633.94424776727</v>
      </c>
      <c r="H100" s="317">
        <f>[2]ser!H$2</f>
        <v>151489.24014446768</v>
      </c>
      <c r="I100" s="317">
        <f>[2]ser!I$2</f>
        <v>156586.15194754337</v>
      </c>
      <c r="J100" s="317">
        <f>[2]ser!J$2</f>
        <v>148112.68298257215</v>
      </c>
      <c r="K100" s="317">
        <f>[2]ser!K$2</f>
        <v>158377.84220103189</v>
      </c>
      <c r="L100" s="317">
        <f>[2]ser!L$2</f>
        <v>154717.66665825256</v>
      </c>
      <c r="M100" s="317">
        <f>[2]ser!M$2</f>
        <v>163450.20997568915</v>
      </c>
      <c r="N100" s="317">
        <f>[2]ser!N$2</f>
        <v>150482.58029029885</v>
      </c>
      <c r="O100" s="317">
        <f>[2]ser!O$2</f>
        <v>152666.57481540969</v>
      </c>
      <c r="P100" s="317">
        <f>[2]ser!P$2</f>
        <v>153014.55072606239</v>
      </c>
      <c r="Q100" s="317">
        <f>[2]ser!Q$2</f>
        <v>143205.34248766172</v>
      </c>
      <c r="R100" s="317">
        <f>[2]ser!R$2</f>
        <v>148539.39951892209</v>
      </c>
      <c r="S100" s="317">
        <f>[2]ser!S$2</f>
        <v>150287.52620115032</v>
      </c>
      <c r="T100" s="317">
        <f>[2]ser!T$2</f>
        <v>149855.35213324346</v>
      </c>
      <c r="U100" s="317">
        <f>[2]ser!U$2</f>
        <v>149040.26071256743</v>
      </c>
      <c r="V100" s="317">
        <f>[2]ser!V$2</f>
        <v>147276.98516558987</v>
      </c>
      <c r="W100" s="317">
        <f>[2]ser!W$2</f>
        <v>145704.30876107645</v>
      </c>
      <c r="X100" s="317">
        <f>[2]ser!X$2</f>
        <v>144782.61229983877</v>
      </c>
      <c r="Y100" s="317">
        <f>[2]ser!Y$2</f>
        <v>143997.72836425167</v>
      </c>
      <c r="Z100" s="317">
        <f>[2]ser!Z$2</f>
        <v>142788.87076909398</v>
      </c>
      <c r="AA100" s="317">
        <f>[2]ser!AA$2</f>
        <v>141746.20098618008</v>
      </c>
      <c r="AB100" s="317">
        <f>[2]ser!AB$2</f>
        <v>141174.29304340784</v>
      </c>
      <c r="AC100" s="317">
        <f>[2]ser!AC$2</f>
        <v>140997.34548805881</v>
      </c>
      <c r="AD100" s="317">
        <f>[2]ser!AD$2</f>
        <v>140980.46443097308</v>
      </c>
      <c r="AE100" s="317">
        <f>[2]ser!AE$2</f>
        <v>141220.84096399343</v>
      </c>
      <c r="AF100" s="317">
        <f>[2]ser!AF$2</f>
        <v>141571.39211515218</v>
      </c>
      <c r="AG100" s="317">
        <f>[2]ser!AG$2</f>
        <v>142012.62637184086</v>
      </c>
      <c r="AH100" s="317">
        <f>[2]ser!AH$2</f>
        <v>142748.32230596084</v>
      </c>
      <c r="AI100" s="317">
        <f>[2]ser!AI$2</f>
        <v>143219.29021990817</v>
      </c>
      <c r="AJ100" s="317">
        <f>[2]ser!AJ$2</f>
        <v>143380.28388036843</v>
      </c>
      <c r="AK100" s="317">
        <f>[2]ser!AK$2</f>
        <v>143227.66212817156</v>
      </c>
      <c r="AL100" s="317">
        <f>[2]ser!AL$2</f>
        <v>143038.11393691163</v>
      </c>
      <c r="AM100" s="317">
        <f>[2]ser!AM$2</f>
        <v>142880.14637037026</v>
      </c>
      <c r="AN100" s="317">
        <f>[2]ser!AN$2</f>
        <v>142857.88817082884</v>
      </c>
      <c r="AO100" s="317">
        <f>[2]ser!AO$2</f>
        <v>142831.21436006838</v>
      </c>
      <c r="AP100" s="317">
        <f>[2]ser!AP$2</f>
        <v>142713.73205363139</v>
      </c>
      <c r="AQ100" s="317">
        <f>[2]ser!AQ$2</f>
        <v>142802.18752969979</v>
      </c>
      <c r="AR100" s="317">
        <f>[2]ser!AR$2</f>
        <v>143131.19318175333</v>
      </c>
      <c r="AS100" s="317">
        <f>[2]ser!AS$2</f>
        <v>143269.06566766219</v>
      </c>
      <c r="AT100" s="317">
        <f>[2]ser!AT$2</f>
        <v>143292.85003808685</v>
      </c>
      <c r="AU100" s="317">
        <f>[2]ser!AU$2</f>
        <v>143267.62828566539</v>
      </c>
      <c r="AV100" s="317">
        <f>[2]ser!AV$2</f>
        <v>143316.85886019754</v>
      </c>
      <c r="AW100" s="317">
        <f>[2]ser!AW$2</f>
        <v>143417.58925719024</v>
      </c>
      <c r="AX100" s="317">
        <f>[2]ser!AX$2</f>
        <v>143516.57307963201</v>
      </c>
      <c r="AY100" s="317">
        <f>[2]ser!AY$2</f>
        <v>143716.66697793506</v>
      </c>
      <c r="AZ100" s="317">
        <f>[2]ser!AZ$2</f>
        <v>143813.0202667492</v>
      </c>
      <c r="BA100" s="318">
        <f>[2]ser!BA$2</f>
        <v>143843.95705252481</v>
      </c>
    </row>
    <row r="101" spans="1:53" x14ac:dyDescent="0.35">
      <c r="A101" s="319" t="str">
        <f>[2]ssh!$A$1</f>
        <v>Services: Space heating</v>
      </c>
      <c r="B101" s="306" t="e">
        <f ca="1">HYPERLINK("#"&amp;CELL("address",[2]ssh!$C$2),MID(CELL("filename",[2]ssh!$C$2),FIND("]",CELL("filename",[2]ssh!$C$2))+1,255))</f>
        <v>#N/A</v>
      </c>
      <c r="C101" s="320">
        <f>[2]ssh!C$2</f>
        <v>68807.833091410183</v>
      </c>
      <c r="D101" s="320">
        <f>[2]ssh!D$2</f>
        <v>73851.38824196237</v>
      </c>
      <c r="E101" s="320">
        <f>[2]ssh!E$2</f>
        <v>69115.423986201378</v>
      </c>
      <c r="F101" s="320">
        <f>[2]ssh!F$2</f>
        <v>75800.191436860739</v>
      </c>
      <c r="G101" s="320">
        <f>[2]ssh!G$2</f>
        <v>77324.888610600217</v>
      </c>
      <c r="H101" s="320">
        <f>[2]ssh!H$2</f>
        <v>81523.160776746736</v>
      </c>
      <c r="I101" s="320">
        <f>[2]ssh!I$2</f>
        <v>84540.959843076213</v>
      </c>
      <c r="J101" s="320">
        <f>[2]ssh!J$2</f>
        <v>73990.359308425468</v>
      </c>
      <c r="K101" s="320">
        <f>[2]ssh!K$2</f>
        <v>82915.553627931164</v>
      </c>
      <c r="L101" s="320">
        <f>[2]ssh!L$2</f>
        <v>78812.052782809798</v>
      </c>
      <c r="M101" s="320">
        <f>[2]ssh!M$2</f>
        <v>86836.992660855394</v>
      </c>
      <c r="N101" s="320">
        <f>[2]ssh!N$2</f>
        <v>73448.636984715689</v>
      </c>
      <c r="O101" s="320">
        <f>[2]ssh!O$2</f>
        <v>75134.408977374173</v>
      </c>
      <c r="P101" s="320">
        <f>[2]ssh!P$2</f>
        <v>75259.5049280721</v>
      </c>
      <c r="Q101" s="320">
        <f>[2]ssh!Q$2</f>
        <v>64921.054811926697</v>
      </c>
      <c r="R101" s="320">
        <f>[2]ssh!R$2</f>
        <v>69945.583187393684</v>
      </c>
      <c r="S101" s="320">
        <f>[2]ssh!S$2</f>
        <v>71220.691946726045</v>
      </c>
      <c r="T101" s="320">
        <f>[2]ssh!T$2</f>
        <v>70919.811706726512</v>
      </c>
      <c r="U101" s="320">
        <f>[2]ssh!U$2</f>
        <v>70946.447870741162</v>
      </c>
      <c r="V101" s="320">
        <f>[2]ssh!V$2</f>
        <v>70051.613766598966</v>
      </c>
      <c r="W101" s="320">
        <f>[2]ssh!W$2</f>
        <v>69042.703955463774</v>
      </c>
      <c r="X101" s="320">
        <f>[2]ssh!X$2</f>
        <v>68164.352642571277</v>
      </c>
      <c r="Y101" s="320">
        <f>[2]ssh!Y$2</f>
        <v>67427.044853191968</v>
      </c>
      <c r="Z101" s="320">
        <f>[2]ssh!Z$2</f>
        <v>66548.611394947337</v>
      </c>
      <c r="AA101" s="320">
        <f>[2]ssh!AA$2</f>
        <v>65729.24874389499</v>
      </c>
      <c r="AB101" s="320">
        <f>[2]ssh!AB$2</f>
        <v>65183.161658269069</v>
      </c>
      <c r="AC101" s="320">
        <f>[2]ssh!AC$2</f>
        <v>64957.260815479021</v>
      </c>
      <c r="AD101" s="320">
        <f>[2]ssh!AD$2</f>
        <v>64878.620237264018</v>
      </c>
      <c r="AE101" s="320">
        <f>[2]ssh!AE$2</f>
        <v>64952.093031952114</v>
      </c>
      <c r="AF101" s="320">
        <f>[2]ssh!AF$2</f>
        <v>65109.903359534204</v>
      </c>
      <c r="AG101" s="320">
        <f>[2]ssh!AG$2</f>
        <v>65408.447855948056</v>
      </c>
      <c r="AH101" s="320">
        <f>[2]ssh!AH$2</f>
        <v>66061.508829536149</v>
      </c>
      <c r="AI101" s="320">
        <f>[2]ssh!AI$2</f>
        <v>66249.415784564393</v>
      </c>
      <c r="AJ101" s="320">
        <f>[2]ssh!AJ$2</f>
        <v>66291.312281497681</v>
      </c>
      <c r="AK101" s="320">
        <f>[2]ssh!AK$2</f>
        <v>66201.191320883445</v>
      </c>
      <c r="AL101" s="320">
        <f>[2]ssh!AL$2</f>
        <v>66005.448365979886</v>
      </c>
      <c r="AM101" s="320">
        <f>[2]ssh!AM$2</f>
        <v>65762.859917710506</v>
      </c>
      <c r="AN101" s="320">
        <f>[2]ssh!AN$2</f>
        <v>65562.546232495064</v>
      </c>
      <c r="AO101" s="320">
        <f>[2]ssh!AO$2</f>
        <v>65351.803240428497</v>
      </c>
      <c r="AP101" s="320">
        <f>[2]ssh!AP$2</f>
        <v>65065.730546049082</v>
      </c>
      <c r="AQ101" s="320">
        <f>[2]ssh!AQ$2</f>
        <v>64874.5895898464</v>
      </c>
      <c r="AR101" s="320">
        <f>[2]ssh!AR$2</f>
        <v>64815.244565824396</v>
      </c>
      <c r="AS101" s="320">
        <f>[2]ssh!AS$2</f>
        <v>64668.873286026821</v>
      </c>
      <c r="AT101" s="320">
        <f>[2]ssh!AT$2</f>
        <v>64476.781344476942</v>
      </c>
      <c r="AU101" s="320">
        <f>[2]ssh!AU$2</f>
        <v>64235.88342587011</v>
      </c>
      <c r="AV101" s="320">
        <f>[2]ssh!AV$2</f>
        <v>64005.01915004247</v>
      </c>
      <c r="AW101" s="320">
        <f>[2]ssh!AW$2</f>
        <v>63813.108781727089</v>
      </c>
      <c r="AX101" s="320">
        <f>[2]ssh!AX$2</f>
        <v>63633.928727482678</v>
      </c>
      <c r="AY101" s="320">
        <f>[2]ssh!AY$2</f>
        <v>63597.096734298189</v>
      </c>
      <c r="AZ101" s="320">
        <f>[2]ssh!AZ$2</f>
        <v>63482.969744692535</v>
      </c>
      <c r="BA101" s="321">
        <f>[2]ssh!BA$2</f>
        <v>63315.959627141681</v>
      </c>
    </row>
    <row r="102" spans="1:53" x14ac:dyDescent="0.35">
      <c r="A102" s="319" t="str">
        <f>[2]ssc!$A$1</f>
        <v>Services: Space cooling</v>
      </c>
      <c r="B102" s="306" t="e">
        <f ca="1">HYPERLINK("#"&amp;CELL("address",[2]ssc!$C$2),MID(CELL("filename",[2]ssc!$C$2),FIND("]",CELL("filename",[2]ssc!$C$2))+1,255))</f>
        <v>#N/A</v>
      </c>
      <c r="C102" s="320">
        <f>[2]ssc!C$2</f>
        <v>2198.6106537091619</v>
      </c>
      <c r="D102" s="320">
        <f>[2]ssc!D$2</f>
        <v>2385.0764540106961</v>
      </c>
      <c r="E102" s="320">
        <f>[2]ssc!E$2</f>
        <v>2626.3863566346913</v>
      </c>
      <c r="F102" s="320">
        <f>[2]ssc!F$2</f>
        <v>2776.310507016432</v>
      </c>
      <c r="G102" s="320">
        <f>[2]ssc!G$2</f>
        <v>3000.2506598184832</v>
      </c>
      <c r="H102" s="320">
        <f>[2]ssc!H$2</f>
        <v>3218.5841237850291</v>
      </c>
      <c r="I102" s="320">
        <f>[2]ssc!I$2</f>
        <v>3555.4838921217133</v>
      </c>
      <c r="J102" s="320">
        <f>[2]ssc!J$2</f>
        <v>3938.7358443317798</v>
      </c>
      <c r="K102" s="320">
        <f>[2]ssc!K$2</f>
        <v>4176.0888456392504</v>
      </c>
      <c r="L102" s="320">
        <f>[2]ssc!L$2</f>
        <v>4400.9874661159565</v>
      </c>
      <c r="M102" s="320">
        <f>[2]ssc!M$2</f>
        <v>4598.0647972386023</v>
      </c>
      <c r="N102" s="320">
        <f>[2]ssc!N$2</f>
        <v>4634.0077613343656</v>
      </c>
      <c r="O102" s="320">
        <f>[2]ssc!O$2</f>
        <v>4632.3612011433488</v>
      </c>
      <c r="P102" s="320">
        <f>[2]ssc!P$2</f>
        <v>4622.8199866794848</v>
      </c>
      <c r="Q102" s="320">
        <f>[2]ssc!Q$2</f>
        <v>4661.1037107090406</v>
      </c>
      <c r="R102" s="320">
        <f>[2]ssc!R$2</f>
        <v>4644.539040801239</v>
      </c>
      <c r="S102" s="320">
        <f>[2]ssc!S$2</f>
        <v>4792.9420724782003</v>
      </c>
      <c r="T102" s="320">
        <f>[2]ssc!T$2</f>
        <v>4907.1019810665712</v>
      </c>
      <c r="U102" s="320">
        <f>[2]ssc!U$2</f>
        <v>5002.4707020846927</v>
      </c>
      <c r="V102" s="320">
        <f>[2]ssc!V$2</f>
        <v>5019.5761891957864</v>
      </c>
      <c r="W102" s="320">
        <f>[2]ssc!W$2</f>
        <v>5045.501305235578</v>
      </c>
      <c r="X102" s="320">
        <f>[2]ssc!X$2</f>
        <v>5072.7924552472987</v>
      </c>
      <c r="Y102" s="320">
        <f>[2]ssc!Y$2</f>
        <v>5114.9093367126716</v>
      </c>
      <c r="Z102" s="320">
        <f>[2]ssc!Z$2</f>
        <v>5145.5197495071307</v>
      </c>
      <c r="AA102" s="320">
        <f>[2]ssc!AA$2</f>
        <v>5219.7663967833378</v>
      </c>
      <c r="AB102" s="320">
        <f>[2]ssc!AB$2</f>
        <v>5348.8978580302646</v>
      </c>
      <c r="AC102" s="320">
        <f>[2]ssc!AC$2</f>
        <v>5405.6005759925529</v>
      </c>
      <c r="AD102" s="320">
        <f>[2]ssc!AD$2</f>
        <v>5469.1118039670455</v>
      </c>
      <c r="AE102" s="320">
        <f>[2]ssc!AE$2</f>
        <v>5526.7984360816472</v>
      </c>
      <c r="AF102" s="320">
        <f>[2]ssc!AF$2</f>
        <v>5585.1409832116296</v>
      </c>
      <c r="AG102" s="320">
        <f>[2]ssc!AG$2</f>
        <v>5631.0989633985009</v>
      </c>
      <c r="AH102" s="320">
        <f>[2]ssc!AH$2</f>
        <v>5670.5554658716055</v>
      </c>
      <c r="AI102" s="320">
        <f>[2]ssc!AI$2</f>
        <v>5724.8797179792145</v>
      </c>
      <c r="AJ102" s="320">
        <f>[2]ssc!AJ$2</f>
        <v>5760.7684132507884</v>
      </c>
      <c r="AK102" s="320">
        <f>[2]ssc!AK$2</f>
        <v>5760.6115604719062</v>
      </c>
      <c r="AL102" s="320">
        <f>[2]ssc!AL$2</f>
        <v>5767.6422085648801</v>
      </c>
      <c r="AM102" s="320">
        <f>[2]ssc!AM$2</f>
        <v>5801.7513891070466</v>
      </c>
      <c r="AN102" s="320">
        <f>[2]ssc!AN$2</f>
        <v>5842.214916101243</v>
      </c>
      <c r="AO102" s="320">
        <f>[2]ssc!AO$2</f>
        <v>5883.2675187371851</v>
      </c>
      <c r="AP102" s="320">
        <f>[2]ssc!AP$2</f>
        <v>5919.7500317139311</v>
      </c>
      <c r="AQ102" s="320">
        <f>[2]ssc!AQ$2</f>
        <v>5970.18381842504</v>
      </c>
      <c r="AR102" s="320">
        <f>[2]ssc!AR$2</f>
        <v>6026.0905093363199</v>
      </c>
      <c r="AS102" s="320">
        <f>[2]ssc!AS$2</f>
        <v>6069.0270653623047</v>
      </c>
      <c r="AT102" s="320">
        <f>[2]ssc!AT$2</f>
        <v>6106.5693541145656</v>
      </c>
      <c r="AU102" s="320">
        <f>[2]ssc!AU$2</f>
        <v>6136.0035851024695</v>
      </c>
      <c r="AV102" s="320">
        <f>[2]ssc!AV$2</f>
        <v>6168.2977729248814</v>
      </c>
      <c r="AW102" s="320">
        <f>[2]ssc!AW$2</f>
        <v>6230.5654075076463</v>
      </c>
      <c r="AX102" s="320">
        <f>[2]ssc!AX$2</f>
        <v>6277.7440851889014</v>
      </c>
      <c r="AY102" s="320">
        <f>[2]ssc!AY$2</f>
        <v>6310.8160674122582</v>
      </c>
      <c r="AZ102" s="320">
        <f>[2]ssc!AZ$2</f>
        <v>6345.6215224908328</v>
      </c>
      <c r="BA102" s="321">
        <f>[2]ssc!BA$2</f>
        <v>6392.223817959939</v>
      </c>
    </row>
    <row r="103" spans="1:53" x14ac:dyDescent="0.35">
      <c r="A103" s="319" t="str">
        <f>[2]shw!$A$1</f>
        <v>Services: Hot water services</v>
      </c>
      <c r="B103" s="306" t="e">
        <f ca="1">HYPERLINK("#"&amp;CELL("address",[2]shw!$C$2),MID(CELL("filename",[2]shw!$C$2),FIND("]",CELL("filename",[2]shw!$C$2))+1,255))</f>
        <v>#N/A</v>
      </c>
      <c r="C103" s="320">
        <f>[2]shw!C$2</f>
        <v>12624.427605000934</v>
      </c>
      <c r="D103" s="320">
        <f>[2]shw!D$2</f>
        <v>12894.863898031137</v>
      </c>
      <c r="E103" s="320">
        <f>[2]shw!E$2</f>
        <v>13093.166410641541</v>
      </c>
      <c r="F103" s="320">
        <f>[2]shw!F$2</f>
        <v>13394.79305998273</v>
      </c>
      <c r="G103" s="320">
        <f>[2]shw!G$2</f>
        <v>13660.81960761447</v>
      </c>
      <c r="H103" s="320">
        <f>[2]shw!H$2</f>
        <v>13851.775633649599</v>
      </c>
      <c r="I103" s="320">
        <f>[2]shw!I$2</f>
        <v>14157.907867170745</v>
      </c>
      <c r="J103" s="320">
        <f>[2]shw!J$2</f>
        <v>14421.295142669846</v>
      </c>
      <c r="K103" s="320">
        <f>[2]shw!K$2</f>
        <v>14603.943932898794</v>
      </c>
      <c r="L103" s="320">
        <f>[2]shw!L$2</f>
        <v>14614.950030653827</v>
      </c>
      <c r="M103" s="320">
        <f>[2]shw!M$2</f>
        <v>14632.095614856491</v>
      </c>
      <c r="N103" s="320">
        <f>[2]shw!N$2</f>
        <v>14807.59000838636</v>
      </c>
      <c r="O103" s="320">
        <f>[2]shw!O$2</f>
        <v>14981.296177473863</v>
      </c>
      <c r="P103" s="320">
        <f>[2]shw!P$2</f>
        <v>15085.18231176985</v>
      </c>
      <c r="Q103" s="320">
        <f>[2]shw!Q$2</f>
        <v>15310.8441198524</v>
      </c>
      <c r="R103" s="320">
        <f>[2]shw!R$2</f>
        <v>15573.477736380084</v>
      </c>
      <c r="S103" s="320">
        <f>[2]shw!S$2</f>
        <v>15881.393807652721</v>
      </c>
      <c r="T103" s="320">
        <f>[2]shw!T$2</f>
        <v>15855.278017224122</v>
      </c>
      <c r="U103" s="320">
        <f>[2]shw!U$2</f>
        <v>15595.169072310542</v>
      </c>
      <c r="V103" s="320">
        <f>[2]shw!V$2</f>
        <v>15282.676473415722</v>
      </c>
      <c r="W103" s="320">
        <f>[2]shw!W$2</f>
        <v>15075.215043787181</v>
      </c>
      <c r="X103" s="320">
        <f>[2]shw!X$2</f>
        <v>15078.307298264072</v>
      </c>
      <c r="Y103" s="320">
        <f>[2]shw!Y$2</f>
        <v>15062.408336591841</v>
      </c>
      <c r="Z103" s="320">
        <f>[2]shw!Z$2</f>
        <v>14995.507975605897</v>
      </c>
      <c r="AA103" s="320">
        <f>[2]shw!AA$2</f>
        <v>14980.987845736894</v>
      </c>
      <c r="AB103" s="320">
        <f>[2]shw!AB$2</f>
        <v>14996.80003933692</v>
      </c>
      <c r="AC103" s="320">
        <f>[2]shw!AC$2</f>
        <v>15077.86156632078</v>
      </c>
      <c r="AD103" s="320">
        <f>[2]shw!AD$2</f>
        <v>15161.067066965141</v>
      </c>
      <c r="AE103" s="320">
        <f>[2]shw!AE$2</f>
        <v>15250.672822833259</v>
      </c>
      <c r="AF103" s="320">
        <f>[2]shw!AF$2</f>
        <v>15338.853181810984</v>
      </c>
      <c r="AG103" s="320">
        <f>[2]shw!AG$2</f>
        <v>15395.939522632605</v>
      </c>
      <c r="AH103" s="320">
        <f>[2]shw!AH$2</f>
        <v>15410.544057493249</v>
      </c>
      <c r="AI103" s="320">
        <f>[2]shw!AI$2</f>
        <v>15512.89943929419</v>
      </c>
      <c r="AJ103" s="320">
        <f>[2]shw!AJ$2</f>
        <v>15542.560975953529</v>
      </c>
      <c r="AK103" s="320">
        <f>[2]shw!AK$2</f>
        <v>15495.163856114168</v>
      </c>
      <c r="AL103" s="320">
        <f>[2]shw!AL$2</f>
        <v>15451.666279943876</v>
      </c>
      <c r="AM103" s="320">
        <f>[2]shw!AM$2</f>
        <v>15408.383360577944</v>
      </c>
      <c r="AN103" s="320">
        <f>[2]shw!AN$2</f>
        <v>15374.50237072828</v>
      </c>
      <c r="AO103" s="320">
        <f>[2]shw!AO$2</f>
        <v>15330.530778759354</v>
      </c>
      <c r="AP103" s="320">
        <f>[2]shw!AP$2</f>
        <v>15270.797988405007</v>
      </c>
      <c r="AQ103" s="320">
        <f>[2]shw!AQ$2</f>
        <v>15244.463970300347</v>
      </c>
      <c r="AR103" s="320">
        <f>[2]shw!AR$2</f>
        <v>15266.357412575999</v>
      </c>
      <c r="AS103" s="320">
        <f>[2]shw!AS$2</f>
        <v>15241.649853349898</v>
      </c>
      <c r="AT103" s="320">
        <f>[2]shw!AT$2</f>
        <v>15196.474706880785</v>
      </c>
      <c r="AU103" s="320">
        <f>[2]shw!AU$2</f>
        <v>15156.668814009654</v>
      </c>
      <c r="AV103" s="320">
        <f>[2]shw!AV$2</f>
        <v>15136.176082549344</v>
      </c>
      <c r="AW103" s="320">
        <f>[2]shw!AW$2</f>
        <v>15091.841374667909</v>
      </c>
      <c r="AX103" s="320">
        <f>[2]shw!AX$2</f>
        <v>15063.7554354925</v>
      </c>
      <c r="AY103" s="320">
        <f>[2]shw!AY$2</f>
        <v>15051.471474194946</v>
      </c>
      <c r="AZ103" s="320">
        <f>[2]shw!AZ$2</f>
        <v>15007.158860752535</v>
      </c>
      <c r="BA103" s="321">
        <f>[2]shw!BA$2</f>
        <v>14958.870188746225</v>
      </c>
    </row>
    <row r="104" spans="1:53" x14ac:dyDescent="0.35">
      <c r="A104" s="319" t="str">
        <f>[2]sca!$A$1</f>
        <v>Services: Catering</v>
      </c>
      <c r="B104" s="306" t="e">
        <f ca="1">HYPERLINK("#"&amp;CELL("address",[2]sca!$C$2),MID(CELL("filename",[2]sca!$C$2),FIND("]",CELL("filename",[2]sca!$C$2))+1,255))</f>
        <v>#N/A</v>
      </c>
      <c r="C104" s="320">
        <f>[2]sca!C$2</f>
        <v>14559.273645352567</v>
      </c>
      <c r="D104" s="320">
        <f>[2]sca!D$2</f>
        <v>15002.728121360266</v>
      </c>
      <c r="E104" s="320">
        <f>[2]sca!E$2</f>
        <v>15119.174147173871</v>
      </c>
      <c r="F104" s="320">
        <f>[2]sca!F$2</f>
        <v>15542.837923725783</v>
      </c>
      <c r="G104" s="320">
        <f>[2]sca!G$2</f>
        <v>15894.673091024992</v>
      </c>
      <c r="H104" s="320">
        <f>[2]sca!H$2</f>
        <v>16183.385347992771</v>
      </c>
      <c r="I104" s="320">
        <f>[2]sca!I$2</f>
        <v>16425.958106228758</v>
      </c>
      <c r="J104" s="320">
        <f>[2]sca!J$2</f>
        <v>16777.017157147304</v>
      </c>
      <c r="K104" s="320">
        <f>[2]sca!K$2</f>
        <v>16972.766806531734</v>
      </c>
      <c r="L104" s="320">
        <f>[2]sca!L$2</f>
        <v>16951.32012689998</v>
      </c>
      <c r="M104" s="320">
        <f>[2]sca!M$2</f>
        <v>17070.605025586701</v>
      </c>
      <c r="N104" s="320">
        <f>[2]sca!N$2</f>
        <v>17096.293415904391</v>
      </c>
      <c r="O104" s="320">
        <f>[2]sca!O$2</f>
        <v>17286.423591621322</v>
      </c>
      <c r="P104" s="320">
        <f>[2]sca!P$2</f>
        <v>17428.614002043043</v>
      </c>
      <c r="Q104" s="320">
        <f>[2]sca!Q$2</f>
        <v>17600.984910407806</v>
      </c>
      <c r="R104" s="320">
        <f>[2]sca!R$2</f>
        <v>17702.990903156864</v>
      </c>
      <c r="S104" s="320">
        <f>[2]sca!S$2</f>
        <v>18107.111996698648</v>
      </c>
      <c r="T104" s="320">
        <f>[2]sca!T$2</f>
        <v>18285.482824456481</v>
      </c>
      <c r="U104" s="320">
        <f>[2]sca!U$2</f>
        <v>18373.759066273298</v>
      </c>
      <c r="V104" s="320">
        <f>[2]sca!V$2</f>
        <v>18378.976035348609</v>
      </c>
      <c r="W104" s="320">
        <f>[2]sca!W$2</f>
        <v>18373.344052259003</v>
      </c>
      <c r="X104" s="320">
        <f>[2]sca!X$2</f>
        <v>18470.122700652377</v>
      </c>
      <c r="Y104" s="320">
        <f>[2]sca!Y$2</f>
        <v>18595.999983388305</v>
      </c>
      <c r="Z104" s="320">
        <f>[2]sca!Z$2</f>
        <v>18689.210588972735</v>
      </c>
      <c r="AA104" s="320">
        <f>[2]sca!AA$2</f>
        <v>18726.574502689535</v>
      </c>
      <c r="AB104" s="320">
        <f>[2]sca!AB$2</f>
        <v>18803.900164230658</v>
      </c>
      <c r="AC104" s="320">
        <f>[2]sca!AC$2</f>
        <v>18900.123036719659</v>
      </c>
      <c r="AD104" s="320">
        <f>[2]sca!AD$2</f>
        <v>18991.828698730475</v>
      </c>
      <c r="AE104" s="320">
        <f>[2]sca!AE$2</f>
        <v>19162.852210681194</v>
      </c>
      <c r="AF104" s="320">
        <f>[2]sca!AF$2</f>
        <v>19335.709117372902</v>
      </c>
      <c r="AG104" s="320">
        <f>[2]sca!AG$2</f>
        <v>19499.28661640441</v>
      </c>
      <c r="AH104" s="320">
        <f>[2]sca!AH$2</f>
        <v>19654.130947581412</v>
      </c>
      <c r="AI104" s="320">
        <f>[2]sca!AI$2</f>
        <v>19818.453487627787</v>
      </c>
      <c r="AJ104" s="320">
        <f>[2]sca!AJ$2</f>
        <v>19960.431097544231</v>
      </c>
      <c r="AK104" s="320">
        <f>[2]sca!AK$2</f>
        <v>20046.261674511123</v>
      </c>
      <c r="AL104" s="320">
        <f>[2]sca!AL$2</f>
        <v>20123.304460723084</v>
      </c>
      <c r="AM104" s="320">
        <f>[2]sca!AM$2</f>
        <v>20202.19695042336</v>
      </c>
      <c r="AN104" s="320">
        <f>[2]sca!AN$2</f>
        <v>20298.762626605559</v>
      </c>
      <c r="AO104" s="320">
        <f>[2]sca!AO$2</f>
        <v>20390.468301276367</v>
      </c>
      <c r="AP104" s="320">
        <f>[2]sca!AP$2</f>
        <v>20466.727372925838</v>
      </c>
      <c r="AQ104" s="320">
        <f>[2]sca!AQ$2</f>
        <v>20570.301561489588</v>
      </c>
      <c r="AR104" s="320">
        <f>[2]sca!AR$2</f>
        <v>20683.78057814945</v>
      </c>
      <c r="AS104" s="320">
        <f>[2]sca!AS$2</f>
        <v>20778.061840901984</v>
      </c>
      <c r="AT104" s="320">
        <f>[2]sca!AT$2</f>
        <v>20843.326538306337</v>
      </c>
      <c r="AU104" s="320">
        <f>[2]sca!AU$2</f>
        <v>20907.769674303992</v>
      </c>
      <c r="AV104" s="320">
        <f>[2]sca!AV$2</f>
        <v>20986.714430165979</v>
      </c>
      <c r="AW104" s="320">
        <f>[2]sca!AW$2</f>
        <v>21061.281731232997</v>
      </c>
      <c r="AX104" s="320">
        <f>[2]sca!AX$2</f>
        <v>21121.304653298455</v>
      </c>
      <c r="AY104" s="320">
        <f>[2]sca!AY$2</f>
        <v>21164.979192079445</v>
      </c>
      <c r="AZ104" s="320">
        <f>[2]sca!AZ$2</f>
        <v>21201.334442751333</v>
      </c>
      <c r="BA104" s="321">
        <f>[2]sca!BA$2</f>
        <v>21234.713664941632</v>
      </c>
    </row>
    <row r="105" spans="1:53" x14ac:dyDescent="0.35">
      <c r="A105" s="319" t="str">
        <f>[2]svo!$A$1</f>
        <v>Services: Ventilation and others</v>
      </c>
      <c r="B105" s="306" t="e">
        <f ca="1">HYPERLINK("#"&amp;CELL("address",[2]svo!$C$2),MID(CELL("filename",[2]svo!$C$2),FIND("]",CELL("filename",[2]svo!$C$2))+1,255))</f>
        <v>#N/A</v>
      </c>
      <c r="C105" s="320">
        <f>[2]svo!C$2</f>
        <v>5370.5093337772114</v>
      </c>
      <c r="D105" s="320">
        <f>[2]svo!D$2</f>
        <v>5495.9330789217192</v>
      </c>
      <c r="E105" s="320">
        <f>[2]svo!E$2</f>
        <v>5606.2825381835592</v>
      </c>
      <c r="F105" s="320">
        <f>[2]svo!F$2</f>
        <v>5728.2337551539276</v>
      </c>
      <c r="G105" s="320">
        <f>[2]svo!G$2</f>
        <v>5861.2147978268176</v>
      </c>
      <c r="H105" s="320">
        <f>[2]svo!H$2</f>
        <v>5996.9332326337253</v>
      </c>
      <c r="I105" s="320">
        <f>[2]svo!I$2</f>
        <v>6180.2179754044664</v>
      </c>
      <c r="J105" s="320">
        <f>[2]svo!J$2</f>
        <v>6373.3634577912735</v>
      </c>
      <c r="K105" s="320">
        <f>[2]svo!K$2</f>
        <v>6509.4311785052423</v>
      </c>
      <c r="L105" s="320">
        <f>[2]svo!L$2</f>
        <v>6566.0636791814532</v>
      </c>
      <c r="M105" s="320">
        <f>[2]svo!M$2</f>
        <v>6678.956564535104</v>
      </c>
      <c r="N105" s="320">
        <f>[2]svo!N$2</f>
        <v>6780.2133028888684</v>
      </c>
      <c r="O105" s="320">
        <f>[2]svo!O$2</f>
        <v>6878.0416378702766</v>
      </c>
      <c r="P105" s="320">
        <f>[2]svo!P$2</f>
        <v>6958.292441530999</v>
      </c>
      <c r="Q105" s="320">
        <f>[2]svo!Q$2</f>
        <v>7066.145130393099</v>
      </c>
      <c r="R105" s="320">
        <f>[2]svo!R$2</f>
        <v>7165.7911830226149</v>
      </c>
      <c r="S105" s="320">
        <f>[2]svo!S$2</f>
        <v>7274.4191273164697</v>
      </c>
      <c r="T105" s="320">
        <f>[2]svo!T$2</f>
        <v>7382.7825094512618</v>
      </c>
      <c r="U105" s="320">
        <f>[2]svo!U$2</f>
        <v>7484.1097323418808</v>
      </c>
      <c r="V105" s="320">
        <f>[2]svo!V$2</f>
        <v>7574.8608912969103</v>
      </c>
      <c r="W105" s="320">
        <f>[2]svo!W$2</f>
        <v>7654.5382297749766</v>
      </c>
      <c r="X105" s="320">
        <f>[2]svo!X$2</f>
        <v>7723.5376718446305</v>
      </c>
      <c r="Y105" s="320">
        <f>[2]svo!Y$2</f>
        <v>7785.0278790714028</v>
      </c>
      <c r="Z105" s="320">
        <f>[2]svo!Z$2</f>
        <v>7842.153225909602</v>
      </c>
      <c r="AA105" s="320">
        <f>[2]svo!AA$2</f>
        <v>7897.8398456766872</v>
      </c>
      <c r="AB105" s="320">
        <f>[2]svo!AB$2</f>
        <v>7955.3049756332202</v>
      </c>
      <c r="AC105" s="320">
        <f>[2]svo!AC$2</f>
        <v>8015.4922905815356</v>
      </c>
      <c r="AD105" s="320">
        <f>[2]svo!AD$2</f>
        <v>8076.9903597006696</v>
      </c>
      <c r="AE105" s="320">
        <f>[2]svo!AE$2</f>
        <v>8139.6319329813132</v>
      </c>
      <c r="AF105" s="320">
        <f>[2]svo!AF$2</f>
        <v>8203.6057507489386</v>
      </c>
      <c r="AG105" s="320">
        <f>[2]svo!AG$2</f>
        <v>8268.6896339639425</v>
      </c>
      <c r="AH105" s="320">
        <f>[2]svo!AH$2</f>
        <v>8334.1871245960428</v>
      </c>
      <c r="AI105" s="320">
        <f>[2]svo!AI$2</f>
        <v>8400.0160792556544</v>
      </c>
      <c r="AJ105" s="320">
        <f>[2]svo!AJ$2</f>
        <v>8465.8292666802226</v>
      </c>
      <c r="AK105" s="320">
        <f>[2]svo!AK$2</f>
        <v>8530.2660993227619</v>
      </c>
      <c r="AL105" s="320">
        <f>[2]svo!AL$2</f>
        <v>8593.9029406781283</v>
      </c>
      <c r="AM105" s="320">
        <f>[2]svo!AM$2</f>
        <v>8656.4082179703673</v>
      </c>
      <c r="AN105" s="320">
        <f>[2]svo!AN$2</f>
        <v>8717.6917779562391</v>
      </c>
      <c r="AO105" s="320">
        <f>[2]svo!AO$2</f>
        <v>8777.4318207483047</v>
      </c>
      <c r="AP105" s="320">
        <f>[2]svo!AP$2</f>
        <v>8835.3731096325955</v>
      </c>
      <c r="AQ105" s="320">
        <f>[2]svo!AQ$2</f>
        <v>8891.6894293410387</v>
      </c>
      <c r="AR105" s="320">
        <f>[2]svo!AR$2</f>
        <v>8946.0141819388591</v>
      </c>
      <c r="AS105" s="320">
        <f>[2]svo!AS$2</f>
        <v>8998.5973918985837</v>
      </c>
      <c r="AT105" s="320">
        <f>[2]svo!AT$2</f>
        <v>9049.972301055861</v>
      </c>
      <c r="AU105" s="320">
        <f>[2]svo!AU$2</f>
        <v>9100.5099850138813</v>
      </c>
      <c r="AV105" s="320">
        <f>[2]svo!AV$2</f>
        <v>9151.2759248477887</v>
      </c>
      <c r="AW105" s="320">
        <f>[2]svo!AW$2</f>
        <v>9202.5409028216891</v>
      </c>
      <c r="AX105" s="320">
        <f>[2]svo!AX$2</f>
        <v>9253.2645215399734</v>
      </c>
      <c r="AY105" s="320">
        <f>[2]svo!AY$2</f>
        <v>9303.1189222487101</v>
      </c>
      <c r="AZ105" s="320">
        <f>[2]svo!AZ$2</f>
        <v>9352.093434017821</v>
      </c>
      <c r="BA105" s="321">
        <f>[2]svo!BA$2</f>
        <v>9400.2333213262209</v>
      </c>
    </row>
    <row r="106" spans="1:53" x14ac:dyDescent="0.35">
      <c r="A106" s="319" t="str">
        <f>[2]ssl!$A$1</f>
        <v>Services: Street lighting</v>
      </c>
      <c r="B106" s="306" t="e">
        <f ca="1">HYPERLINK("#"&amp;CELL("address",[2]ssl!$C$2),MID(CELL("filename",[2]ssl!$C$2),FIND("]",CELL("filename",[2]ssl!$C$2))+1,255))</f>
        <v>#N/A</v>
      </c>
      <c r="C106" s="320">
        <f>[2]ssl!C$2</f>
        <v>3232.1104529476142</v>
      </c>
      <c r="D106" s="320">
        <f>[2]ssl!D$2</f>
        <v>3255.8003864738484</v>
      </c>
      <c r="E106" s="320">
        <f>[2]ssl!E$2</f>
        <v>3276.535167442386</v>
      </c>
      <c r="F106" s="320">
        <f>[2]ssl!F$2</f>
        <v>3291.062763290252</v>
      </c>
      <c r="G106" s="320">
        <f>[2]ssl!G$2</f>
        <v>3288.6112274539087</v>
      </c>
      <c r="H106" s="320">
        <f>[2]ssl!H$2</f>
        <v>3322.5221964750476</v>
      </c>
      <c r="I106" s="320">
        <f>[2]ssl!I$2</f>
        <v>3355.7065179106621</v>
      </c>
      <c r="J106" s="320">
        <f>[2]ssl!J$2</f>
        <v>3376.130574869881</v>
      </c>
      <c r="K106" s="320">
        <f>[2]ssl!K$2</f>
        <v>3386.2457283834292</v>
      </c>
      <c r="L106" s="320">
        <f>[2]ssl!L$2</f>
        <v>3402.999870193707</v>
      </c>
      <c r="M106" s="320">
        <f>[2]ssl!M$2</f>
        <v>3421.0931417605657</v>
      </c>
      <c r="N106" s="320">
        <f>[2]ssl!N$2</f>
        <v>3420.9480587460735</v>
      </c>
      <c r="O106" s="320">
        <f>[2]ssl!O$2</f>
        <v>3418.2269238325944</v>
      </c>
      <c r="P106" s="320">
        <f>[2]ssl!P$2</f>
        <v>3408.3884605150752</v>
      </c>
      <c r="Q106" s="320">
        <f>[2]ssl!Q$2</f>
        <v>3399.1974096392273</v>
      </c>
      <c r="R106" s="320">
        <f>[2]ssl!R$2</f>
        <v>3377.5433433051303</v>
      </c>
      <c r="S106" s="320">
        <f>[2]ssl!S$2</f>
        <v>3397.3480344417076</v>
      </c>
      <c r="T106" s="320">
        <f>[2]ssl!T$2</f>
        <v>3412.0072768256637</v>
      </c>
      <c r="U106" s="320">
        <f>[2]ssl!U$2</f>
        <v>3412.691913669094</v>
      </c>
      <c r="V106" s="320">
        <f>[2]ssl!V$2</f>
        <v>3433.7582620959229</v>
      </c>
      <c r="W106" s="320">
        <f>[2]ssl!W$2</f>
        <v>3474.1015752996368</v>
      </c>
      <c r="X106" s="320">
        <f>[2]ssl!X$2</f>
        <v>3529.9905389933861</v>
      </c>
      <c r="Y106" s="320">
        <f>[2]ssl!Y$2</f>
        <v>3577.9589164678946</v>
      </c>
      <c r="Z106" s="320">
        <f>[2]ssl!Z$2</f>
        <v>3597.0847990289612</v>
      </c>
      <c r="AA106" s="320">
        <f>[2]ssl!AA$2</f>
        <v>3616.0759818733927</v>
      </c>
      <c r="AB106" s="320">
        <f>[2]ssl!AB$2</f>
        <v>3635.2660848230548</v>
      </c>
      <c r="AC106" s="320">
        <f>[2]ssl!AC$2</f>
        <v>3653.935412274906</v>
      </c>
      <c r="AD106" s="320">
        <f>[2]ssl!AD$2</f>
        <v>3664.7901921780008</v>
      </c>
      <c r="AE106" s="320">
        <f>[2]ssl!AE$2</f>
        <v>3668.0330170068755</v>
      </c>
      <c r="AF106" s="320">
        <f>[2]ssl!AF$2</f>
        <v>3661.1138049340925</v>
      </c>
      <c r="AG106" s="320">
        <f>[2]ssl!AG$2</f>
        <v>3640.7465165115077</v>
      </c>
      <c r="AH106" s="320">
        <f>[2]ssl!AH$2</f>
        <v>3611.1053384543602</v>
      </c>
      <c r="AI106" s="320">
        <f>[2]ssl!AI$2</f>
        <v>3583.7764541977126</v>
      </c>
      <c r="AJ106" s="320">
        <f>[2]ssl!AJ$2</f>
        <v>3541.5563669945382</v>
      </c>
      <c r="AK106" s="320">
        <f>[2]ssl!AK$2</f>
        <v>3493.3893386559953</v>
      </c>
      <c r="AL106" s="320">
        <f>[2]ssl!AL$2</f>
        <v>3454.4295729023115</v>
      </c>
      <c r="AM106" s="320">
        <f>[2]ssl!AM$2</f>
        <v>3421.4991992125583</v>
      </c>
      <c r="AN106" s="320">
        <f>[2]ssl!AN$2</f>
        <v>3400.1086028274513</v>
      </c>
      <c r="AO106" s="320">
        <f>[2]ssl!AO$2</f>
        <v>3383.8607011698746</v>
      </c>
      <c r="AP106" s="320">
        <f>[2]ssl!AP$2</f>
        <v>3371.2598011067557</v>
      </c>
      <c r="AQ106" s="320">
        <f>[2]ssl!AQ$2</f>
        <v>3365.3193897264482</v>
      </c>
      <c r="AR106" s="320">
        <f>[2]ssl!AR$2</f>
        <v>3366.6238750908506</v>
      </c>
      <c r="AS106" s="320">
        <f>[2]ssl!AS$2</f>
        <v>3363.1831234534384</v>
      </c>
      <c r="AT106" s="320">
        <f>[2]ssl!AT$2</f>
        <v>3357.136130874891</v>
      </c>
      <c r="AU106" s="320">
        <f>[2]ssl!AU$2</f>
        <v>3350.1955113597951</v>
      </c>
      <c r="AV106" s="320">
        <f>[2]ssl!AV$2</f>
        <v>3346.2440889570325</v>
      </c>
      <c r="AW106" s="320">
        <f>[2]ssl!AW$2</f>
        <v>3340.8790389463106</v>
      </c>
      <c r="AX106" s="320">
        <f>[2]ssl!AX$2</f>
        <v>3333.3136044458206</v>
      </c>
      <c r="AY106" s="320">
        <f>[2]ssl!AY$2</f>
        <v>3320.8772191587827</v>
      </c>
      <c r="AZ106" s="320">
        <f>[2]ssl!AZ$2</f>
        <v>3309.6994730461461</v>
      </c>
      <c r="BA106" s="321">
        <f>[2]ssl!BA$2</f>
        <v>3295.1119493730357</v>
      </c>
    </row>
    <row r="107" spans="1:53" x14ac:dyDescent="0.35">
      <c r="A107" s="319" t="str">
        <f>[2]sbl!$A$1</f>
        <v>Services: Building lighting</v>
      </c>
      <c r="B107" s="306" t="e">
        <f ca="1">HYPERLINK("#"&amp;CELL("address",[2]sbl!$C$2),MID(CELL("filename",[2]sbl!$C$2),FIND("]",CELL("filename",[2]sbl!$C$2))+1,255))</f>
        <v>#N/A</v>
      </c>
      <c r="C107" s="320">
        <f>[2]sbl!C$2</f>
        <v>13730.791918165527</v>
      </c>
      <c r="D107" s="320">
        <f>[2]sbl!D$2</f>
        <v>13961.705537751324</v>
      </c>
      <c r="E107" s="320">
        <f>[2]sbl!E$2</f>
        <v>14073.129586303769</v>
      </c>
      <c r="F107" s="320">
        <f>[2]sbl!F$2</f>
        <v>14100.956658417004</v>
      </c>
      <c r="G107" s="320">
        <f>[2]sbl!G$2</f>
        <v>14107.863463557052</v>
      </c>
      <c r="H107" s="320">
        <f>[2]sbl!H$2</f>
        <v>14190.788411480224</v>
      </c>
      <c r="I107" s="320">
        <f>[2]sbl!I$2</f>
        <v>14443.987698275436</v>
      </c>
      <c r="J107" s="320">
        <f>[2]sbl!J$2</f>
        <v>14683.79985311786</v>
      </c>
      <c r="K107" s="320">
        <f>[2]sbl!K$2</f>
        <v>14779.310936915661</v>
      </c>
      <c r="L107" s="320">
        <f>[2]sbl!L$2</f>
        <v>14641.237405547501</v>
      </c>
      <c r="M107" s="320">
        <f>[2]sbl!M$2</f>
        <v>14643.678641063596</v>
      </c>
      <c r="N107" s="320">
        <f>[2]sbl!N$2</f>
        <v>14619.417229775599</v>
      </c>
      <c r="O107" s="320">
        <f>[2]sbl!O$2</f>
        <v>14566.091360911214</v>
      </c>
      <c r="P107" s="320">
        <f>[2]sbl!P$2</f>
        <v>14439.420796121223</v>
      </c>
      <c r="Q107" s="320">
        <f>[2]sbl!Q$2</f>
        <v>14383.620690532662</v>
      </c>
      <c r="R107" s="320">
        <f>[2]sbl!R$2</f>
        <v>14265.078838848223</v>
      </c>
      <c r="S107" s="320">
        <f>[2]sbl!S$2</f>
        <v>13779.946539534667</v>
      </c>
      <c r="T107" s="320">
        <f>[2]sbl!T$2</f>
        <v>13195.394880005202</v>
      </c>
      <c r="U107" s="320">
        <f>[2]sbl!U$2</f>
        <v>12242.105825160917</v>
      </c>
      <c r="V107" s="320">
        <f>[2]sbl!V$2</f>
        <v>11397.560544023152</v>
      </c>
      <c r="W107" s="320">
        <f>[2]sbl!W$2</f>
        <v>10689.515072116823</v>
      </c>
      <c r="X107" s="320">
        <f>[2]sbl!X$2</f>
        <v>10135.967673554811</v>
      </c>
      <c r="Y107" s="320">
        <f>[2]sbl!Y$2</f>
        <v>9565.4374000617336</v>
      </c>
      <c r="Z107" s="320">
        <f>[2]sbl!Z$2</f>
        <v>8902.8493022171715</v>
      </c>
      <c r="AA107" s="320">
        <f>[2]sbl!AA$2</f>
        <v>8297.9390635783784</v>
      </c>
      <c r="AB107" s="320">
        <f>[2]sbl!AB$2</f>
        <v>7744.1281185779808</v>
      </c>
      <c r="AC107" s="320">
        <f>[2]sbl!AC$2</f>
        <v>7243.0214843600634</v>
      </c>
      <c r="AD107" s="320">
        <f>[2]sbl!AD$2</f>
        <v>6769.3249663067973</v>
      </c>
      <c r="AE107" s="320">
        <f>[2]sbl!AE$2</f>
        <v>6335.3089603194921</v>
      </c>
      <c r="AF107" s="320">
        <f>[2]sbl!AF$2</f>
        <v>5940.33457933311</v>
      </c>
      <c r="AG107" s="320">
        <f>[2]sbl!AG$2</f>
        <v>5576.3990224429726</v>
      </c>
      <c r="AH107" s="320">
        <f>[2]sbl!AH$2</f>
        <v>5258.711169411702</v>
      </c>
      <c r="AI107" s="320">
        <f>[2]sbl!AI$2</f>
        <v>5006.0109755775647</v>
      </c>
      <c r="AJ107" s="320">
        <f>[2]sbl!AJ$2</f>
        <v>4762.8289343196438</v>
      </c>
      <c r="AK107" s="320">
        <f>[2]sbl!AK$2</f>
        <v>4544.8325060171592</v>
      </c>
      <c r="AL107" s="320">
        <f>[2]sbl!AL$2</f>
        <v>4373.6926335601811</v>
      </c>
      <c r="AM107" s="320">
        <f>[2]sbl!AM$2</f>
        <v>4241.081262719119</v>
      </c>
      <c r="AN107" s="320">
        <f>[2]sbl!AN$2</f>
        <v>4144.5534790472693</v>
      </c>
      <c r="AO107" s="320">
        <f>[2]sbl!AO$2</f>
        <v>4066.3561630949312</v>
      </c>
      <c r="AP107" s="320">
        <f>[2]sbl!AP$2</f>
        <v>4003.7736535165895</v>
      </c>
      <c r="AQ107" s="320">
        <f>[2]sbl!AQ$2</f>
        <v>3960.8357282567708</v>
      </c>
      <c r="AR107" s="320">
        <f>[2]sbl!AR$2</f>
        <v>3936.8302745676333</v>
      </c>
      <c r="AS107" s="320">
        <f>[2]sbl!AS$2</f>
        <v>3910.5551984348058</v>
      </c>
      <c r="AT107" s="320">
        <f>[2]sbl!AT$2</f>
        <v>3884.7973904604123</v>
      </c>
      <c r="AU107" s="320">
        <f>[2]sbl!AU$2</f>
        <v>3863.8919044339423</v>
      </c>
      <c r="AV107" s="320">
        <f>[2]sbl!AV$2</f>
        <v>3853.3493991624168</v>
      </c>
      <c r="AW107" s="320">
        <f>[2]sbl!AW$2</f>
        <v>3845.0357059365724</v>
      </c>
      <c r="AX107" s="320">
        <f>[2]sbl!AX$2</f>
        <v>3837.5442324439614</v>
      </c>
      <c r="AY107" s="320">
        <f>[2]sbl!AY$2</f>
        <v>3824.3663566466803</v>
      </c>
      <c r="AZ107" s="320">
        <f>[2]sbl!AZ$2</f>
        <v>3815.7969547164957</v>
      </c>
      <c r="BA107" s="321">
        <f>[2]sbl!BA$2</f>
        <v>3802.0192099871633</v>
      </c>
    </row>
    <row r="108" spans="1:53" x14ac:dyDescent="0.35">
      <c r="A108" s="319" t="str">
        <f>[2]scr!$A$1</f>
        <v>Services: Commercial refrigeration</v>
      </c>
      <c r="B108" s="306" t="e">
        <f ca="1">HYPERLINK("#"&amp;CELL("address",[2]scr!$C$2),MID(CELL("filename",[2]scr!$C$2),FIND("]",CELL("filename",[2]scr!$C$2))+1,255))</f>
        <v>#N/A</v>
      </c>
      <c r="C108" s="320">
        <f>[2]scr!C$2</f>
        <v>5114.4079224255656</v>
      </c>
      <c r="D108" s="320">
        <f>[2]scr!D$2</f>
        <v>5232.0345754084465</v>
      </c>
      <c r="E108" s="320">
        <f>[2]scr!E$2</f>
        <v>5360.9092539833764</v>
      </c>
      <c r="F108" s="320">
        <f>[2]scr!F$2</f>
        <v>5518.2081788687628</v>
      </c>
      <c r="G108" s="320">
        <f>[2]scr!G$2</f>
        <v>5679.3787844092003</v>
      </c>
      <c r="H108" s="320">
        <f>[2]scr!H$2</f>
        <v>5830.9894206478975</v>
      </c>
      <c r="I108" s="320">
        <f>[2]scr!I$2</f>
        <v>5973.5207579934558</v>
      </c>
      <c r="J108" s="320">
        <f>[2]scr!J$2</f>
        <v>6079.0446822650765</v>
      </c>
      <c r="K108" s="320">
        <f>[2]scr!K$2</f>
        <v>6167.9693282329808</v>
      </c>
      <c r="L108" s="320">
        <f>[2]scr!L$2</f>
        <v>6215.9432232290565</v>
      </c>
      <c r="M108" s="320">
        <f>[2]scr!M$2</f>
        <v>6234.6581992587744</v>
      </c>
      <c r="N108" s="320">
        <f>[2]scr!N$2</f>
        <v>6228.532089739364</v>
      </c>
      <c r="O108" s="320">
        <f>[2]scr!O$2</f>
        <v>6236.8175439809156</v>
      </c>
      <c r="P108" s="320">
        <f>[2]scr!P$2</f>
        <v>6244.3243189231744</v>
      </c>
      <c r="Q108" s="320">
        <f>[2]scr!Q$2</f>
        <v>6259.1082973636449</v>
      </c>
      <c r="R108" s="320">
        <f>[2]scr!R$2</f>
        <v>6272.1451325462003</v>
      </c>
      <c r="S108" s="320">
        <f>[2]scr!S$2</f>
        <v>6235.7658441435296</v>
      </c>
      <c r="T108" s="320">
        <f>[2]scr!T$2</f>
        <v>6195.7361533472194</v>
      </c>
      <c r="U108" s="320">
        <f>[2]scr!U$2</f>
        <v>6160.3630162992749</v>
      </c>
      <c r="V108" s="320">
        <f>[2]scr!V$2</f>
        <v>6131.4325449604712</v>
      </c>
      <c r="W108" s="320">
        <f>[2]scr!W$2</f>
        <v>6109.1987845368749</v>
      </c>
      <c r="X108" s="320">
        <f>[2]scr!X$2</f>
        <v>6091.8038141396974</v>
      </c>
      <c r="Y108" s="320">
        <f>[2]scr!Y$2</f>
        <v>6082.2111919998943</v>
      </c>
      <c r="Z108" s="320">
        <f>[2]scr!Z$2</f>
        <v>6081.6103977321463</v>
      </c>
      <c r="AA108" s="320">
        <f>[2]scr!AA$2</f>
        <v>6090.3893863786388</v>
      </c>
      <c r="AB108" s="320">
        <f>[2]scr!AB$2</f>
        <v>6109.2950828945886</v>
      </c>
      <c r="AC108" s="320">
        <f>[2]scr!AC$2</f>
        <v>6135.1276974984139</v>
      </c>
      <c r="AD108" s="320">
        <f>[2]scr!AD$2</f>
        <v>6163.7986690545158</v>
      </c>
      <c r="AE108" s="320">
        <f>[2]scr!AE$2</f>
        <v>6194.0580868928655</v>
      </c>
      <c r="AF108" s="320">
        <f>[2]scr!AF$2</f>
        <v>6225.5496042066743</v>
      </c>
      <c r="AG108" s="320">
        <f>[2]scr!AG$2</f>
        <v>6257.9346862723414</v>
      </c>
      <c r="AH108" s="320">
        <f>[2]scr!AH$2</f>
        <v>6289.4730558794454</v>
      </c>
      <c r="AI108" s="320">
        <f>[2]scr!AI$2</f>
        <v>6319.0011342520565</v>
      </c>
      <c r="AJ108" s="320">
        <f>[2]scr!AJ$2</f>
        <v>6346.1867386935764</v>
      </c>
      <c r="AK108" s="320">
        <f>[2]scr!AK$2</f>
        <v>6370.8541647866514</v>
      </c>
      <c r="AL108" s="320">
        <f>[2]scr!AL$2</f>
        <v>6392.8776459264363</v>
      </c>
      <c r="AM108" s="320">
        <f>[2]scr!AM$2</f>
        <v>6411.8519348905193</v>
      </c>
      <c r="AN108" s="320">
        <f>[2]scr!AN$2</f>
        <v>6427.5142925805703</v>
      </c>
      <c r="AO108" s="320">
        <f>[2]scr!AO$2</f>
        <v>6439.9094171338147</v>
      </c>
      <c r="AP108" s="320">
        <f>[2]scr!AP$2</f>
        <v>6449.162152249708</v>
      </c>
      <c r="AQ108" s="320">
        <f>[2]scr!AQ$2</f>
        <v>6455.5553170991952</v>
      </c>
      <c r="AR108" s="320">
        <f>[2]scr!AR$2</f>
        <v>6459.5821342837553</v>
      </c>
      <c r="AS108" s="320">
        <f>[2]scr!AS$2</f>
        <v>6461.5245123564946</v>
      </c>
      <c r="AT108" s="320">
        <f>[2]scr!AT$2</f>
        <v>6461.7009936933582</v>
      </c>
      <c r="AU108" s="320">
        <f>[2]scr!AU$2</f>
        <v>6460.4593296539497</v>
      </c>
      <c r="AV108" s="320">
        <f>[2]scr!AV$2</f>
        <v>6458.1016493844318</v>
      </c>
      <c r="AW108" s="320">
        <f>[2]scr!AW$2</f>
        <v>6454.8663225886312</v>
      </c>
      <c r="AX108" s="320">
        <f>[2]scr!AX$2</f>
        <v>6450.8414274134357</v>
      </c>
      <c r="AY108" s="320">
        <f>[2]scr!AY$2</f>
        <v>6446.2798063435011</v>
      </c>
      <c r="AZ108" s="320">
        <f>[2]scr!AZ$2</f>
        <v>6441.2677235336814</v>
      </c>
      <c r="BA108" s="321">
        <f>[2]scr!BA$2</f>
        <v>6435.9579765320341</v>
      </c>
    </row>
    <row r="109" spans="1:53" x14ac:dyDescent="0.35">
      <c r="A109" s="319" t="str">
        <f>[2]sbt!$A$1</f>
        <v>Services: Miscellaneous building technologies</v>
      </c>
      <c r="B109" s="306" t="e">
        <f ca="1">HYPERLINK("#"&amp;CELL("address",[2]sbt!$C$2),MID(CELL("filename",[2]sbt!$C$2),FIND("]",CELL("filename",[2]sbt!$C$2))+1,255))</f>
        <v>#N/A</v>
      </c>
      <c r="C109" s="320">
        <f>[2]sbt!C$2</f>
        <v>2644.2817749180963</v>
      </c>
      <c r="D109" s="320">
        <f>[2]sbt!D$2</f>
        <v>2846.442440601546</v>
      </c>
      <c r="E109" s="320">
        <f>[2]sbt!E$2</f>
        <v>3056.7328531035655</v>
      </c>
      <c r="F109" s="320">
        <f>[2]sbt!F$2</f>
        <v>3302.5795857186686</v>
      </c>
      <c r="G109" s="320">
        <f>[2]sbt!G$2</f>
        <v>3576.4616115286949</v>
      </c>
      <c r="H109" s="320">
        <f>[2]sbt!H$2</f>
        <v>3882.6231951503109</v>
      </c>
      <c r="I109" s="320">
        <f>[2]sbt!I$2</f>
        <v>4222.3489842577219</v>
      </c>
      <c r="J109" s="320">
        <f>[2]sbt!J$2</f>
        <v>4533.5907794320892</v>
      </c>
      <c r="K109" s="320">
        <f>[2]sbt!K$2</f>
        <v>4771.1381546141556</v>
      </c>
      <c r="L109" s="320">
        <f>[2]sbt!L$2</f>
        <v>4921.9695571486727</v>
      </c>
      <c r="M109" s="320">
        <f>[2]sbt!M$2</f>
        <v>5089.0815518693626</v>
      </c>
      <c r="N109" s="320">
        <f>[2]sbt!N$2</f>
        <v>5218.9930702768879</v>
      </c>
      <c r="O109" s="320">
        <f>[2]sbt!O$2</f>
        <v>5335.4759636718845</v>
      </c>
      <c r="P109" s="320">
        <f>[2]sbt!P$2</f>
        <v>5425.3481804117046</v>
      </c>
      <c r="Q109" s="320">
        <f>[2]sbt!Q$2</f>
        <v>5530.5069460420682</v>
      </c>
      <c r="R109" s="320">
        <f>[2]sbt!R$2</f>
        <v>5614.2389050819074</v>
      </c>
      <c r="S109" s="320">
        <f>[2]sbt!S$2</f>
        <v>5853.4290102308141</v>
      </c>
      <c r="T109" s="320">
        <f>[2]sbt!T$2</f>
        <v>6105.8710814403839</v>
      </c>
      <c r="U109" s="320">
        <f>[2]sbt!U$2</f>
        <v>6290.7840359390702</v>
      </c>
      <c r="V109" s="320">
        <f>[2]sbt!V$2</f>
        <v>6447.9075563895713</v>
      </c>
      <c r="W109" s="320">
        <f>[2]sbt!W$2</f>
        <v>6599.1861772016318</v>
      </c>
      <c r="X109" s="320">
        <f>[2]sbt!X$2</f>
        <v>6765.1005973664869</v>
      </c>
      <c r="Y109" s="320">
        <f>[2]sbt!Y$2</f>
        <v>6929.8520698689617</v>
      </c>
      <c r="Z109" s="320">
        <f>[2]sbt!Z$2</f>
        <v>7051.7255065518411</v>
      </c>
      <c r="AA109" s="320">
        <f>[2]sbt!AA$2</f>
        <v>7177.1306548166549</v>
      </c>
      <c r="AB109" s="320">
        <f>[2]sbt!AB$2</f>
        <v>7315.7801730224173</v>
      </c>
      <c r="AC109" s="320">
        <f>[2]sbt!AC$2</f>
        <v>7464.9969332036508</v>
      </c>
      <c r="AD109" s="320">
        <f>[2]sbt!AD$2</f>
        <v>7612.7849021808497</v>
      </c>
      <c r="AE109" s="320">
        <f>[2]sbt!AE$2</f>
        <v>7759.5183497346979</v>
      </c>
      <c r="AF109" s="320">
        <f>[2]sbt!AF$2</f>
        <v>7905.9051669033051</v>
      </c>
      <c r="AG109" s="320">
        <f>[2]sbt!AG$2</f>
        <v>8042.9848101440493</v>
      </c>
      <c r="AH109" s="320">
        <f>[2]sbt!AH$2</f>
        <v>8143.7307747427631</v>
      </c>
      <c r="AI109" s="320">
        <f>[2]sbt!AI$2</f>
        <v>8263.4543396235458</v>
      </c>
      <c r="AJ109" s="320">
        <f>[2]sbt!AJ$2</f>
        <v>8358.2864453405582</v>
      </c>
      <c r="AK109" s="320">
        <f>[2]sbt!AK$2</f>
        <v>8436.2471211862612</v>
      </c>
      <c r="AL109" s="320">
        <f>[2]sbt!AL$2</f>
        <v>8524.8597899880751</v>
      </c>
      <c r="AM109" s="320">
        <f>[2]sbt!AM$2</f>
        <v>8622.3986114151539</v>
      </c>
      <c r="AN109" s="320">
        <f>[2]sbt!AN$2</f>
        <v>8734.8773145517334</v>
      </c>
      <c r="AO109" s="320">
        <f>[2]sbt!AO$2</f>
        <v>8853.5976151007071</v>
      </c>
      <c r="AP109" s="320">
        <f>[2]sbt!AP$2</f>
        <v>8982.2966220746603</v>
      </c>
      <c r="AQ109" s="320">
        <f>[2]sbt!AQ$2</f>
        <v>9124.7697382497281</v>
      </c>
      <c r="AR109" s="320">
        <f>[2]sbt!AR$2</f>
        <v>9288.9323675152591</v>
      </c>
      <c r="AS109" s="320">
        <f>[2]sbt!AS$2</f>
        <v>9447.0647721549904</v>
      </c>
      <c r="AT109" s="320">
        <f>[2]sbt!AT$2</f>
        <v>9601.855923444853</v>
      </c>
      <c r="AU109" s="320">
        <f>[2]sbt!AU$2</f>
        <v>9757.5982200087565</v>
      </c>
      <c r="AV109" s="320">
        <f>[2]sbt!AV$2</f>
        <v>9925.6860027715375</v>
      </c>
      <c r="AW109" s="320">
        <f>[2]sbt!AW$2</f>
        <v>10101.911339897684</v>
      </c>
      <c r="AX109" s="320">
        <f>[2]sbt!AX$2</f>
        <v>10281.670882820355</v>
      </c>
      <c r="AY109" s="320">
        <f>[2]sbt!AY$2</f>
        <v>10450.878983816883</v>
      </c>
      <c r="AZ109" s="320">
        <f>[2]sbt!AZ$2</f>
        <v>10624.062124850108</v>
      </c>
      <c r="BA109" s="321">
        <f>[2]sbt!BA$2</f>
        <v>10790.619398259261</v>
      </c>
    </row>
    <row r="110" spans="1:53" x14ac:dyDescent="0.35">
      <c r="A110" s="319" t="str">
        <f>[2]sim!$A$1</f>
        <v>Services: ICT and multimedia</v>
      </c>
      <c r="B110" s="306" t="e">
        <f ca="1">HYPERLINK("#"&amp;CELL("address",[2]sim!$C$2),MID(CELL("filename",[2]sim!$C$2),FIND("]",CELL("filename",[2]sim!$C$2))+1,255))</f>
        <v>#N/A</v>
      </c>
      <c r="C110" s="320">
        <f>[2]sim!C$2</f>
        <v>2495.2107377497841</v>
      </c>
      <c r="D110" s="320">
        <f>[2]sim!D$2</f>
        <v>2637.9145625357978</v>
      </c>
      <c r="E110" s="320">
        <f>[2]sim!E$2</f>
        <v>2799.5204479937638</v>
      </c>
      <c r="F110" s="320">
        <f>[2]sim!F$2</f>
        <v>2996.6893429287679</v>
      </c>
      <c r="G110" s="320">
        <f>[2]sim!G$2</f>
        <v>3239.7823939334239</v>
      </c>
      <c r="H110" s="320">
        <f>[2]sim!H$2</f>
        <v>3488.4778059063342</v>
      </c>
      <c r="I110" s="320">
        <f>[2]sim!I$2</f>
        <v>3730.0603051042231</v>
      </c>
      <c r="J110" s="320">
        <f>[2]sim!J$2</f>
        <v>3939.3461825215772</v>
      </c>
      <c r="K110" s="320">
        <f>[2]sim!K$2</f>
        <v>4095.3936613794781</v>
      </c>
      <c r="L110" s="320">
        <f>[2]sim!L$2</f>
        <v>4190.1425164726461</v>
      </c>
      <c r="M110" s="320">
        <f>[2]sim!M$2</f>
        <v>4244.9837786645485</v>
      </c>
      <c r="N110" s="320">
        <f>[2]sim!N$2</f>
        <v>4227.9483685312352</v>
      </c>
      <c r="O110" s="320">
        <f>[2]sim!O$2</f>
        <v>4197.431437530101</v>
      </c>
      <c r="P110" s="320">
        <f>[2]sim!P$2</f>
        <v>4142.6552999956957</v>
      </c>
      <c r="Q110" s="320">
        <f>[2]sim!Q$2</f>
        <v>4072.7764607950808</v>
      </c>
      <c r="R110" s="320">
        <f>[2]sim!R$2</f>
        <v>3978.0112483861099</v>
      </c>
      <c r="S110" s="320">
        <f>[2]sim!S$2</f>
        <v>3744.4778219275167</v>
      </c>
      <c r="T110" s="320">
        <f>[2]sim!T$2</f>
        <v>3595.8857027000231</v>
      </c>
      <c r="U110" s="320">
        <f>[2]sim!U$2</f>
        <v>3532.3594777474941</v>
      </c>
      <c r="V110" s="320">
        <f>[2]sim!V$2</f>
        <v>3558.6229022647585</v>
      </c>
      <c r="W110" s="320">
        <f>[2]sim!W$2</f>
        <v>3641.0045654009959</v>
      </c>
      <c r="X110" s="320">
        <f>[2]sim!X$2</f>
        <v>3750.6369072047341</v>
      </c>
      <c r="Y110" s="320">
        <f>[2]sim!Y$2</f>
        <v>3856.8783968969651</v>
      </c>
      <c r="Z110" s="320">
        <f>[2]sim!Z$2</f>
        <v>3934.5978286211221</v>
      </c>
      <c r="AA110" s="320">
        <f>[2]sim!AA$2</f>
        <v>4010.2485647515718</v>
      </c>
      <c r="AB110" s="320">
        <f>[2]sim!AB$2</f>
        <v>4081.7588885896457</v>
      </c>
      <c r="AC110" s="320">
        <f>[2]sim!AC$2</f>
        <v>4143.9256756282375</v>
      </c>
      <c r="AD110" s="320">
        <f>[2]sim!AD$2</f>
        <v>4192.147534625572</v>
      </c>
      <c r="AE110" s="320">
        <f>[2]sim!AE$2</f>
        <v>4231.8741155099297</v>
      </c>
      <c r="AF110" s="320">
        <f>[2]sim!AF$2</f>
        <v>4265.2765670963408</v>
      </c>
      <c r="AG110" s="320">
        <f>[2]sim!AG$2</f>
        <v>4291.0987441224906</v>
      </c>
      <c r="AH110" s="320">
        <f>[2]sim!AH$2</f>
        <v>4314.3755423941166</v>
      </c>
      <c r="AI110" s="320">
        <f>[2]sim!AI$2</f>
        <v>4341.382807536058</v>
      </c>
      <c r="AJ110" s="320">
        <f>[2]sim!AJ$2</f>
        <v>4350.5233600936381</v>
      </c>
      <c r="AK110" s="320">
        <f>[2]sim!AK$2</f>
        <v>4348.8444862220795</v>
      </c>
      <c r="AL110" s="320">
        <f>[2]sim!AL$2</f>
        <v>4350.2900386447773</v>
      </c>
      <c r="AM110" s="320">
        <f>[2]sim!AM$2</f>
        <v>4351.7155263437089</v>
      </c>
      <c r="AN110" s="320">
        <f>[2]sim!AN$2</f>
        <v>4355.1165579354001</v>
      </c>
      <c r="AO110" s="320">
        <f>[2]sim!AO$2</f>
        <v>4353.9888036193406</v>
      </c>
      <c r="AP110" s="320">
        <f>[2]sim!AP$2</f>
        <v>4348.8607759572333</v>
      </c>
      <c r="AQ110" s="320">
        <f>[2]sim!AQ$2</f>
        <v>4344.4789869652441</v>
      </c>
      <c r="AR110" s="320">
        <f>[2]sim!AR$2</f>
        <v>4341.7372824707636</v>
      </c>
      <c r="AS110" s="320">
        <f>[2]sim!AS$2</f>
        <v>4330.5286237228611</v>
      </c>
      <c r="AT110" s="320">
        <f>[2]sim!AT$2</f>
        <v>4314.2353547788598</v>
      </c>
      <c r="AU110" s="320">
        <f>[2]sim!AU$2</f>
        <v>4298.6478359088496</v>
      </c>
      <c r="AV110" s="320">
        <f>[2]sim!AV$2</f>
        <v>4285.994359391645</v>
      </c>
      <c r="AW110" s="320">
        <f>[2]sim!AW$2</f>
        <v>4275.558651863671</v>
      </c>
      <c r="AX110" s="320">
        <f>[2]sim!AX$2</f>
        <v>4263.2055095059322</v>
      </c>
      <c r="AY110" s="320">
        <f>[2]sim!AY$2</f>
        <v>4246.7822217356588</v>
      </c>
      <c r="AZ110" s="320">
        <f>[2]sim!AZ$2</f>
        <v>4233.0159858977022</v>
      </c>
      <c r="BA110" s="321">
        <f>[2]sim!BA$2</f>
        <v>4218.2478982576231</v>
      </c>
    </row>
    <row r="111" spans="1:53" x14ac:dyDescent="0.35">
      <c r="A111" s="316" t="str">
        <f>[2]agr!$A$1</f>
        <v>Agriculture, Forestry and Fishing</v>
      </c>
      <c r="B111" s="306" t="e">
        <f ca="1">HYPERLINK("#"&amp;CELL("address",[2]agr!$C$2),MID(CELL("filename",[2]agr!$C$2),FIND("]",CELL("filename",[2]agr!$C$2))+1,255))</f>
        <v>#N/A</v>
      </c>
      <c r="C111" s="317">
        <f>[2]agr!C$2</f>
        <v>31179.171390522715</v>
      </c>
      <c r="D111" s="317">
        <f>[2]agr!D$2</f>
        <v>31224.719803906213</v>
      </c>
      <c r="E111" s="317">
        <f>[2]agr!E$2</f>
        <v>30523.740833888769</v>
      </c>
      <c r="F111" s="317">
        <f>[2]agr!F$2</f>
        <v>30884.963120160493</v>
      </c>
      <c r="G111" s="317">
        <f>[2]agr!G$2</f>
        <v>31507.911982797898</v>
      </c>
      <c r="H111" s="317">
        <f>[2]agr!H$2</f>
        <v>31790.593167215073</v>
      </c>
      <c r="I111" s="317">
        <f>[2]agr!I$2</f>
        <v>29919.73073060187</v>
      </c>
      <c r="J111" s="317">
        <f>[2]agr!J$2</f>
        <v>29038.673042642629</v>
      </c>
      <c r="K111" s="317">
        <f>[2]agr!K$2</f>
        <v>28793.093144620219</v>
      </c>
      <c r="L111" s="317">
        <f>[2]agr!L$2</f>
        <v>27938.642379077297</v>
      </c>
      <c r="M111" s="317">
        <f>[2]agr!M$2</f>
        <v>28581.070682703339</v>
      </c>
      <c r="N111" s="317">
        <f>[2]agr!N$2</f>
        <v>27645.633714889216</v>
      </c>
      <c r="O111" s="317">
        <f>[2]agr!O$2</f>
        <v>27596.457661233504</v>
      </c>
      <c r="P111" s="317">
        <f>[2]agr!P$2</f>
        <v>27944.130254535416</v>
      </c>
      <c r="Q111" s="317">
        <f>[2]agr!Q$2</f>
        <v>26673.950387594661</v>
      </c>
      <c r="R111" s="317">
        <f>[2]agr!R$2</f>
        <v>26493.486305925137</v>
      </c>
      <c r="S111" s="317">
        <f>[2]agr!S$2</f>
        <v>26386.903777697265</v>
      </c>
      <c r="T111" s="317">
        <f>[2]agr!T$2</f>
        <v>26771.683818852634</v>
      </c>
      <c r="U111" s="317">
        <f>[2]agr!U$2</f>
        <v>27049.133356745744</v>
      </c>
      <c r="V111" s="317">
        <f>[2]agr!V$2</f>
        <v>27323.404978075934</v>
      </c>
      <c r="W111" s="317">
        <f>[2]agr!W$2</f>
        <v>27539.687260263767</v>
      </c>
      <c r="X111" s="317">
        <f>[2]agr!X$2</f>
        <v>27799.253710648951</v>
      </c>
      <c r="Y111" s="317">
        <f>[2]agr!Y$2</f>
        <v>28067.228569584575</v>
      </c>
      <c r="Z111" s="317">
        <f>[2]agr!Z$2</f>
        <v>28296.285922699251</v>
      </c>
      <c r="AA111" s="317">
        <f>[2]agr!AA$2</f>
        <v>28420.441031952527</v>
      </c>
      <c r="AB111" s="317">
        <f>[2]agr!AB$2</f>
        <v>28574.581193130321</v>
      </c>
      <c r="AC111" s="317">
        <f>[2]agr!AC$2</f>
        <v>28792.013404191064</v>
      </c>
      <c r="AD111" s="317">
        <f>[2]agr!AD$2</f>
        <v>29007.46829220869</v>
      </c>
      <c r="AE111" s="317">
        <f>[2]agr!AE$2</f>
        <v>29178.177369544515</v>
      </c>
      <c r="AF111" s="317">
        <f>[2]agr!AF$2</f>
        <v>29374.268203555206</v>
      </c>
      <c r="AG111" s="317">
        <f>[2]agr!AG$2</f>
        <v>29525.700397717934</v>
      </c>
      <c r="AH111" s="317">
        <f>[2]agr!AH$2</f>
        <v>29625.629346302434</v>
      </c>
      <c r="AI111" s="317">
        <f>[2]agr!AI$2</f>
        <v>29804.123878241608</v>
      </c>
      <c r="AJ111" s="317">
        <f>[2]agr!AJ$2</f>
        <v>29917.130936918948</v>
      </c>
      <c r="AK111" s="317">
        <f>[2]agr!AK$2</f>
        <v>30043.506788647952</v>
      </c>
      <c r="AL111" s="317">
        <f>[2]agr!AL$2</f>
        <v>30118.365734148119</v>
      </c>
      <c r="AM111" s="317">
        <f>[2]agr!AM$2</f>
        <v>30354.333177894714</v>
      </c>
      <c r="AN111" s="317">
        <f>[2]agr!AN$2</f>
        <v>30536.107860470478</v>
      </c>
      <c r="AO111" s="317">
        <f>[2]agr!AO$2</f>
        <v>30723.273074762703</v>
      </c>
      <c r="AP111" s="317">
        <f>[2]agr!AP$2</f>
        <v>30888.479777498265</v>
      </c>
      <c r="AQ111" s="317">
        <f>[2]agr!AQ$2</f>
        <v>31033.244271175645</v>
      </c>
      <c r="AR111" s="317">
        <f>[2]agr!AR$2</f>
        <v>31160.891414708825</v>
      </c>
      <c r="AS111" s="317">
        <f>[2]agr!AS$2</f>
        <v>31351.517961337118</v>
      </c>
      <c r="AT111" s="317">
        <f>[2]agr!AT$2</f>
        <v>31467.331203108224</v>
      </c>
      <c r="AU111" s="317">
        <f>[2]agr!AU$2</f>
        <v>31681.045154877633</v>
      </c>
      <c r="AV111" s="317">
        <f>[2]agr!AV$2</f>
        <v>31862.80335048636</v>
      </c>
      <c r="AW111" s="317">
        <f>[2]agr!AW$2</f>
        <v>32097.778106014775</v>
      </c>
      <c r="AX111" s="317">
        <f>[2]agr!AX$2</f>
        <v>32343.193200299207</v>
      </c>
      <c r="AY111" s="317">
        <f>[2]agr!AY$2</f>
        <v>32574.148911043289</v>
      </c>
      <c r="AZ111" s="317">
        <f>[2]agr!AZ$2</f>
        <v>32790.81988708779</v>
      </c>
      <c r="BA111" s="318">
        <f>[2]agr!BA$2</f>
        <v>33018.081280354039</v>
      </c>
    </row>
    <row r="112" spans="1:53" x14ac:dyDescent="0.35">
      <c r="A112" s="322" t="str">
        <f>[2]CFTRA!$A$1</f>
        <v>Final energy consumption - Transport</v>
      </c>
      <c r="B112" s="323" t="e">
        <f ca="1">HYPERLINK("#"&amp;CELL("address",[2]CFTRA!$C$2),MID(CELL("filename",[2]CFTRA!$C$2),FIND("]",CELL("filename",[2]CFTRA!$C$2))+1,255))</f>
        <v>#N/A</v>
      </c>
      <c r="C112" s="324">
        <f>[2]CFTRA!C$2</f>
        <v>344694.1942671971</v>
      </c>
      <c r="D112" s="324">
        <f>[2]CFTRA!D$2</f>
        <v>348022.68465542799</v>
      </c>
      <c r="E112" s="324">
        <f>[2]CFTRA!E$2</f>
        <v>350965.76028337702</v>
      </c>
      <c r="F112" s="324">
        <f>[2]CFTRA!F$2</f>
        <v>356425.83823214419</v>
      </c>
      <c r="G112" s="324">
        <f>[2]CFTRA!G$2</f>
        <v>366084.71106547542</v>
      </c>
      <c r="H112" s="324">
        <f>[2]CFTRA!H$2</f>
        <v>369319.04438502959</v>
      </c>
      <c r="I112" s="324">
        <f>[2]CFTRA!I$2</f>
        <v>377027.14496406342</v>
      </c>
      <c r="J112" s="324">
        <f>[2]CFTRA!J$2</f>
        <v>383482.23265743692</v>
      </c>
      <c r="K112" s="324">
        <f>[2]CFTRA!K$2</f>
        <v>377668.30715233122</v>
      </c>
      <c r="L112" s="324">
        <f>[2]CFTRA!L$2</f>
        <v>365455.13347158523</v>
      </c>
      <c r="M112" s="324">
        <f>[2]CFTRA!M$2</f>
        <v>364205.86172439734</v>
      </c>
      <c r="N112" s="324">
        <f>[2]CFTRA!N$2</f>
        <v>362259.10166819947</v>
      </c>
      <c r="O112" s="324">
        <f>[2]CFTRA!O$2</f>
        <v>351564.2850000576</v>
      </c>
      <c r="P112" s="324">
        <f>[2]CFTRA!P$2</f>
        <v>347932.39538234554</v>
      </c>
      <c r="Q112" s="324">
        <f>[2]CFTRA!Q$2</f>
        <v>352617.00697594887</v>
      </c>
      <c r="R112" s="324">
        <f>[2]CFTRA!R$2</f>
        <v>358599.10214814881</v>
      </c>
      <c r="S112" s="324">
        <f>[2]CFTRA!S$2</f>
        <v>367319.86504860932</v>
      </c>
      <c r="T112" s="324">
        <f>[2]CFTRA!T$2</f>
        <v>374798.88635058905</v>
      </c>
      <c r="U112" s="324">
        <f>[2]CFTRA!U$2</f>
        <v>377704.2624553786</v>
      </c>
      <c r="V112" s="324">
        <f>[2]CFTRA!V$2</f>
        <v>378929.38043945178</v>
      </c>
      <c r="W112" s="324">
        <f>[2]CFTRA!W$2</f>
        <v>378678.02969238628</v>
      </c>
      <c r="X112" s="324">
        <f>[2]CFTRA!X$2</f>
        <v>377582.62697110255</v>
      </c>
      <c r="Y112" s="324">
        <f>[2]CFTRA!Y$2</f>
        <v>376223.01211889263</v>
      </c>
      <c r="Z112" s="324">
        <f>[2]CFTRA!Z$2</f>
        <v>374425.14500335389</v>
      </c>
      <c r="AA112" s="324">
        <f>[2]CFTRA!AA$2</f>
        <v>372435.05223679036</v>
      </c>
      <c r="AB112" s="324">
        <f>[2]CFTRA!AB$2</f>
        <v>370782.36621315317</v>
      </c>
      <c r="AC112" s="324">
        <f>[2]CFTRA!AC$2</f>
        <v>369639.78103526065</v>
      </c>
      <c r="AD112" s="324">
        <f>[2]CFTRA!AD$2</f>
        <v>368960.90798931237</v>
      </c>
      <c r="AE112" s="324">
        <f>[2]CFTRA!AE$2</f>
        <v>368819.63818007126</v>
      </c>
      <c r="AF112" s="324">
        <f>[2]CFTRA!AF$2</f>
        <v>368847.80962473113</v>
      </c>
      <c r="AG112" s="324">
        <f>[2]CFTRA!AG$2</f>
        <v>369034.9806651079</v>
      </c>
      <c r="AH112" s="324">
        <f>[2]CFTRA!AH$2</f>
        <v>369237.47275558079</v>
      </c>
      <c r="AI112" s="324">
        <f>[2]CFTRA!AI$2</f>
        <v>369326.41309390834</v>
      </c>
      <c r="AJ112" s="324">
        <f>[2]CFTRA!AJ$2</f>
        <v>369150.37864201423</v>
      </c>
      <c r="AK112" s="324">
        <f>[2]CFTRA!AK$2</f>
        <v>368725.74805746245</v>
      </c>
      <c r="AL112" s="324">
        <f>[2]CFTRA!AL$2</f>
        <v>368147.39078145736</v>
      </c>
      <c r="AM112" s="324">
        <f>[2]CFTRA!AM$2</f>
        <v>367481.14190538961</v>
      </c>
      <c r="AN112" s="324">
        <f>[2]CFTRA!AN$2</f>
        <v>366585.16307941737</v>
      </c>
      <c r="AO112" s="324">
        <f>[2]CFTRA!AO$2</f>
        <v>365692.80848147441</v>
      </c>
      <c r="AP112" s="324">
        <f>[2]CFTRA!AP$2</f>
        <v>364552.0678137517</v>
      </c>
      <c r="AQ112" s="324">
        <f>[2]CFTRA!AQ$2</f>
        <v>363403.97493323154</v>
      </c>
      <c r="AR112" s="324">
        <f>[2]CFTRA!AR$2</f>
        <v>362417.46340615582</v>
      </c>
      <c r="AS112" s="324">
        <f>[2]CFTRA!AS$2</f>
        <v>361384.24454154214</v>
      </c>
      <c r="AT112" s="324">
        <f>[2]CFTRA!AT$2</f>
        <v>360351.23786033853</v>
      </c>
      <c r="AU112" s="324">
        <f>[2]CFTRA!AU$2</f>
        <v>359292.25355261686</v>
      </c>
      <c r="AV112" s="324">
        <f>[2]CFTRA!AV$2</f>
        <v>358504.09872618451</v>
      </c>
      <c r="AW112" s="324">
        <f>[2]CFTRA!AW$2</f>
        <v>357746.94041283085</v>
      </c>
      <c r="AX112" s="324">
        <f>[2]CFTRA!AX$2</f>
        <v>356817.91576378053</v>
      </c>
      <c r="AY112" s="324">
        <f>[2]CFTRA!AY$2</f>
        <v>356117.91240746842</v>
      </c>
      <c r="AZ112" s="324">
        <f>[2]CFTRA!AZ$2</f>
        <v>355378.78900985367</v>
      </c>
      <c r="BA112" s="325">
        <f>[2]CFTRA!BA$2</f>
        <v>354823.59153705009</v>
      </c>
    </row>
    <row r="113" spans="1:53" x14ac:dyDescent="0.35">
      <c r="A113" s="316" t="str">
        <f>[2]tro!$A$1</f>
        <v>Road transport</v>
      </c>
      <c r="B113" s="306" t="e">
        <f ca="1">HYPERLINK("#"&amp;CELL("address",[2]tro!$C$2),MID(CELL("filename",[2]tro!$C$2),FIND("]",CELL("filename",[2]tro!$C$2))+1,255))</f>
        <v>#N/A</v>
      </c>
      <c r="C113" s="317">
        <f>[2]tro!C$2</f>
        <v>283703.00985462387</v>
      </c>
      <c r="D113" s="317">
        <f>[2]tro!D$2</f>
        <v>287959.6416480717</v>
      </c>
      <c r="E113" s="317">
        <f>[2]tro!E$2</f>
        <v>291717.34483215446</v>
      </c>
      <c r="F113" s="317">
        <f>[2]tro!F$2</f>
        <v>294369.49961069936</v>
      </c>
      <c r="G113" s="317">
        <f>[2]tro!G$2</f>
        <v>300782.27737279143</v>
      </c>
      <c r="H113" s="317">
        <f>[2]tro!H$2</f>
        <v>301678.20224543777</v>
      </c>
      <c r="I113" s="317">
        <f>[2]tro!I$2</f>
        <v>307726.66008701117</v>
      </c>
      <c r="J113" s="317">
        <f>[2]tro!J$2</f>
        <v>312559.20776382159</v>
      </c>
      <c r="K113" s="317">
        <f>[2]tro!K$2</f>
        <v>307602.83665923454</v>
      </c>
      <c r="L113" s="317">
        <f>[2]tro!L$2</f>
        <v>300598.77654158516</v>
      </c>
      <c r="M113" s="317">
        <f>[2]tro!M$2</f>
        <v>299483.59796602314</v>
      </c>
      <c r="N113" s="317">
        <f>[2]tro!N$2</f>
        <v>296513.4542675236</v>
      </c>
      <c r="O113" s="317">
        <f>[2]tro!O$2</f>
        <v>287633.86106735514</v>
      </c>
      <c r="P113" s="317">
        <f>[2]tro!P$2</f>
        <v>284875.27509270533</v>
      </c>
      <c r="Q113" s="317">
        <f>[2]tro!Q$2</f>
        <v>290041.62867529708</v>
      </c>
      <c r="R113" s="317">
        <f>[2]tro!R$2</f>
        <v>293976.74779517425</v>
      </c>
      <c r="S113" s="317">
        <f>[2]tro!S$2</f>
        <v>299908.84422270994</v>
      </c>
      <c r="T113" s="317">
        <f>[2]tro!T$2</f>
        <v>304696.89072408341</v>
      </c>
      <c r="U113" s="317">
        <f>[2]tro!U$2</f>
        <v>305527.08990131773</v>
      </c>
      <c r="V113" s="317">
        <f>[2]tro!V$2</f>
        <v>304957.02198735613</v>
      </c>
      <c r="W113" s="317">
        <f>[2]tro!W$2</f>
        <v>303157.87156606466</v>
      </c>
      <c r="X113" s="317">
        <f>[2]tro!X$2</f>
        <v>300567.90804223315</v>
      </c>
      <c r="Y113" s="317">
        <f>[2]tro!Y$2</f>
        <v>297847.16801473632</v>
      </c>
      <c r="Z113" s="317">
        <f>[2]tro!Z$2</f>
        <v>294843.76822132035</v>
      </c>
      <c r="AA113" s="317">
        <f>[2]tro!AA$2</f>
        <v>291960.80309230229</v>
      </c>
      <c r="AB113" s="317">
        <f>[2]tro!AB$2</f>
        <v>289317.38821037108</v>
      </c>
      <c r="AC113" s="317">
        <f>[2]tro!AC$2</f>
        <v>287136.77023112465</v>
      </c>
      <c r="AD113" s="317">
        <f>[2]tro!AD$2</f>
        <v>285345.42522309837</v>
      </c>
      <c r="AE113" s="317">
        <f>[2]tro!AE$2</f>
        <v>284077.35398410837</v>
      </c>
      <c r="AF113" s="317">
        <f>[2]tro!AF$2</f>
        <v>283031.15346043231</v>
      </c>
      <c r="AG113" s="317">
        <f>[2]tro!AG$2</f>
        <v>282202.41285559541</v>
      </c>
      <c r="AH113" s="317">
        <f>[2]tro!AH$2</f>
        <v>281420.12170869997</v>
      </c>
      <c r="AI113" s="317">
        <f>[2]tro!AI$2</f>
        <v>280671.2269445486</v>
      </c>
      <c r="AJ113" s="317">
        <f>[2]tro!AJ$2</f>
        <v>279745.11590071704</v>
      </c>
      <c r="AK113" s="317">
        <f>[2]tro!AK$2</f>
        <v>278716.51366659609</v>
      </c>
      <c r="AL113" s="317">
        <f>[2]tro!AL$2</f>
        <v>277569.28696949198</v>
      </c>
      <c r="AM113" s="317">
        <f>[2]tro!AM$2</f>
        <v>276298.91620703012</v>
      </c>
      <c r="AN113" s="317">
        <f>[2]tro!AN$2</f>
        <v>274923.6679630311</v>
      </c>
      <c r="AO113" s="317">
        <f>[2]tro!AO$2</f>
        <v>273437.98632466682</v>
      </c>
      <c r="AP113" s="317">
        <f>[2]tro!AP$2</f>
        <v>271857.40099502582</v>
      </c>
      <c r="AQ113" s="317">
        <f>[2]tro!AQ$2</f>
        <v>270242.39772351814</v>
      </c>
      <c r="AR113" s="317">
        <f>[2]tro!AR$2</f>
        <v>268715.31906364975</v>
      </c>
      <c r="AS113" s="317">
        <f>[2]tro!AS$2</f>
        <v>267185.39222936198</v>
      </c>
      <c r="AT113" s="317">
        <f>[2]tro!AT$2</f>
        <v>265693.18937618705</v>
      </c>
      <c r="AU113" s="317">
        <f>[2]tro!AU$2</f>
        <v>264241.93789117795</v>
      </c>
      <c r="AV113" s="317">
        <f>[2]tro!AV$2</f>
        <v>262934.48264884599</v>
      </c>
      <c r="AW113" s="317">
        <f>[2]tro!AW$2</f>
        <v>261705.37026543476</v>
      </c>
      <c r="AX113" s="317">
        <f>[2]tro!AX$2</f>
        <v>260545.58293192316</v>
      </c>
      <c r="AY113" s="317">
        <f>[2]tro!AY$2</f>
        <v>259464.25545852515</v>
      </c>
      <c r="AZ113" s="317">
        <f>[2]tro!AZ$2</f>
        <v>258508.55125527788</v>
      </c>
      <c r="BA113" s="318">
        <f>[2]tro!BA$2</f>
        <v>257743.73312726026</v>
      </c>
    </row>
    <row r="114" spans="1:53" x14ac:dyDescent="0.35">
      <c r="A114" s="319" t="str">
        <f>[2]p2w!$A$1</f>
        <v>Road transport - Powered 2-wheelers</v>
      </c>
      <c r="B114" s="306" t="e">
        <f ca="1">HYPERLINK("#"&amp;CELL("address",[2]p2w!$C$2),MID(CELL("filename",[2]p2w!$C$2),FIND("]",CELL("filename",[2]p2w!$C$2))+1,255))</f>
        <v>#N/A</v>
      </c>
      <c r="C114" s="320">
        <f>[2]p2w!C$2</f>
        <v>3599.0208582186438</v>
      </c>
      <c r="D114" s="320">
        <f>[2]p2w!D$2</f>
        <v>3698.4454703617284</v>
      </c>
      <c r="E114" s="320">
        <f>[2]p2w!E$2</f>
        <v>3737.8552481725974</v>
      </c>
      <c r="F114" s="320">
        <f>[2]p2w!F$2</f>
        <v>3825.2158617687455</v>
      </c>
      <c r="G114" s="320">
        <f>[2]p2w!G$2</f>
        <v>3876.3236443893902</v>
      </c>
      <c r="H114" s="320">
        <f>[2]p2w!H$2</f>
        <v>3969.5850034419859</v>
      </c>
      <c r="I114" s="320">
        <f>[2]p2w!I$2</f>
        <v>3881.6399366030805</v>
      </c>
      <c r="J114" s="320">
        <f>[2]p2w!J$2</f>
        <v>3747.5071046893377</v>
      </c>
      <c r="K114" s="320">
        <f>[2]p2w!K$2</f>
        <v>3841.3012387970448</v>
      </c>
      <c r="L114" s="320">
        <f>[2]p2w!L$2</f>
        <v>3803.3049499214235</v>
      </c>
      <c r="M114" s="320">
        <f>[2]p2w!M$2</f>
        <v>3857.451519735665</v>
      </c>
      <c r="N114" s="320">
        <f>[2]p2w!N$2</f>
        <v>3862.1964119155768</v>
      </c>
      <c r="O114" s="320">
        <f>[2]p2w!O$2</f>
        <v>3774.0031403995627</v>
      </c>
      <c r="P114" s="320">
        <f>[2]p2w!P$2</f>
        <v>3715.0069965594007</v>
      </c>
      <c r="Q114" s="320">
        <f>[2]p2w!Q$2</f>
        <v>3812.5670213358862</v>
      </c>
      <c r="R114" s="320">
        <f>[2]p2w!R$2</f>
        <v>3846.2324936312484</v>
      </c>
      <c r="S114" s="320">
        <f>[2]p2w!S$2</f>
        <v>3874.0952915496232</v>
      </c>
      <c r="T114" s="320">
        <f>[2]p2w!T$2</f>
        <v>3881.9243060506151</v>
      </c>
      <c r="U114" s="320">
        <f>[2]p2w!U$2</f>
        <v>3867.8763392664141</v>
      </c>
      <c r="V114" s="320">
        <f>[2]p2w!V$2</f>
        <v>3842.7420111122719</v>
      </c>
      <c r="W114" s="320">
        <f>[2]p2w!W$2</f>
        <v>3799.14155209815</v>
      </c>
      <c r="X114" s="320">
        <f>[2]p2w!X$2</f>
        <v>3736.6857923686525</v>
      </c>
      <c r="Y114" s="320">
        <f>[2]p2w!Y$2</f>
        <v>3665.5699313077712</v>
      </c>
      <c r="Z114" s="320">
        <f>[2]p2w!Z$2</f>
        <v>3589.9019712401459</v>
      </c>
      <c r="AA114" s="320">
        <f>[2]p2w!AA$2</f>
        <v>3517.0459480209897</v>
      </c>
      <c r="AB114" s="320">
        <f>[2]p2w!AB$2</f>
        <v>3459.1301476214499</v>
      </c>
      <c r="AC114" s="320">
        <f>[2]p2w!AC$2</f>
        <v>3417.3484406184075</v>
      </c>
      <c r="AD114" s="320">
        <f>[2]p2w!AD$2</f>
        <v>3391.6235154605401</v>
      </c>
      <c r="AE114" s="320">
        <f>[2]p2w!AE$2</f>
        <v>3381.8169446686657</v>
      </c>
      <c r="AF114" s="320">
        <f>[2]p2w!AF$2</f>
        <v>3383.0999659967447</v>
      </c>
      <c r="AG114" s="320">
        <f>[2]p2w!AG$2</f>
        <v>3392.6939186882723</v>
      </c>
      <c r="AH114" s="320">
        <f>[2]p2w!AH$2</f>
        <v>3407.389907298942</v>
      </c>
      <c r="AI114" s="320">
        <f>[2]p2w!AI$2</f>
        <v>3423.7949265975567</v>
      </c>
      <c r="AJ114" s="320">
        <f>[2]p2w!AJ$2</f>
        <v>3440.613603844135</v>
      </c>
      <c r="AK114" s="320">
        <f>[2]p2w!AK$2</f>
        <v>3456.8078225324543</v>
      </c>
      <c r="AL114" s="320">
        <f>[2]p2w!AL$2</f>
        <v>3470.9942840654603</v>
      </c>
      <c r="AM114" s="320">
        <f>[2]p2w!AM$2</f>
        <v>3483.9448705094887</v>
      </c>
      <c r="AN114" s="320">
        <f>[2]p2w!AN$2</f>
        <v>3495.7266360153503</v>
      </c>
      <c r="AO114" s="320">
        <f>[2]p2w!AO$2</f>
        <v>3506.155386713051</v>
      </c>
      <c r="AP114" s="320">
        <f>[2]p2w!AP$2</f>
        <v>3514.6153699864467</v>
      </c>
      <c r="AQ114" s="320">
        <f>[2]p2w!AQ$2</f>
        <v>3521.0057583802181</v>
      </c>
      <c r="AR114" s="320">
        <f>[2]p2w!AR$2</f>
        <v>3525.6925473230126</v>
      </c>
      <c r="AS114" s="320">
        <f>[2]p2w!AS$2</f>
        <v>3530.0800724068145</v>
      </c>
      <c r="AT114" s="320">
        <f>[2]p2w!AT$2</f>
        <v>3535.8163926168677</v>
      </c>
      <c r="AU114" s="320">
        <f>[2]p2w!AU$2</f>
        <v>3541.8390579150773</v>
      </c>
      <c r="AV114" s="320">
        <f>[2]p2w!AV$2</f>
        <v>3549.8282502318589</v>
      </c>
      <c r="AW114" s="320">
        <f>[2]p2w!AW$2</f>
        <v>3558.1707286050705</v>
      </c>
      <c r="AX114" s="320">
        <f>[2]p2w!AX$2</f>
        <v>3567.1127555508483</v>
      </c>
      <c r="AY114" s="320">
        <f>[2]p2w!AY$2</f>
        <v>3577.0872204201978</v>
      </c>
      <c r="AZ114" s="320">
        <f>[2]p2w!AZ$2</f>
        <v>3587.2770537577599</v>
      </c>
      <c r="BA114" s="321">
        <f>[2]p2w!BA$2</f>
        <v>3599.1722800198445</v>
      </c>
    </row>
    <row r="115" spans="1:53" x14ac:dyDescent="0.35">
      <c r="A115" s="319" t="str">
        <f>[2]car!$A$1</f>
        <v>Road transport - Private cars</v>
      </c>
      <c r="B115" s="306" t="e">
        <f ca="1">HYPERLINK("#"&amp;CELL("address",[2]car!$C$2),MID(CELL("filename",[2]car!$C$2),FIND("]",CELL("filename",[2]car!$C$2))+1,255))</f>
        <v>#N/A</v>
      </c>
      <c r="C115" s="320">
        <f>[2]car!C$2</f>
        <v>172346.78641078161</v>
      </c>
      <c r="D115" s="320">
        <f>[2]car!D$2</f>
        <v>174032.29372763255</v>
      </c>
      <c r="E115" s="320">
        <f>[2]car!E$2</f>
        <v>176453.51270746611</v>
      </c>
      <c r="F115" s="320">
        <f>[2]car!F$2</f>
        <v>175653.48376598806</v>
      </c>
      <c r="G115" s="320">
        <f>[2]car!G$2</f>
        <v>177741.72340588705</v>
      </c>
      <c r="H115" s="320">
        <f>[2]car!H$2</f>
        <v>175763.71473177872</v>
      </c>
      <c r="I115" s="320">
        <f>[2]car!I$2</f>
        <v>179592.38325801442</v>
      </c>
      <c r="J115" s="320">
        <f>[2]car!J$2</f>
        <v>180381.09324949971</v>
      </c>
      <c r="K115" s="320">
        <f>[2]car!K$2</f>
        <v>178078.93272178562</v>
      </c>
      <c r="L115" s="320">
        <f>[2]car!L$2</f>
        <v>177182.98477345271</v>
      </c>
      <c r="M115" s="320">
        <f>[2]car!M$2</f>
        <v>173451.38011653107</v>
      </c>
      <c r="N115" s="320">
        <f>[2]car!N$2</f>
        <v>171666.88936674767</v>
      </c>
      <c r="O115" s="320">
        <f>[2]car!O$2</f>
        <v>167148.65119293367</v>
      </c>
      <c r="P115" s="320">
        <f>[2]car!P$2</f>
        <v>165962.1546298429</v>
      </c>
      <c r="Q115" s="320">
        <f>[2]car!Q$2</f>
        <v>170829.46667129637</v>
      </c>
      <c r="R115" s="320">
        <f>[2]car!R$2</f>
        <v>172605.06339857323</v>
      </c>
      <c r="S115" s="320">
        <f>[2]car!S$2</f>
        <v>174278.5879848788</v>
      </c>
      <c r="T115" s="320">
        <f>[2]car!T$2</f>
        <v>174703.37803662434</v>
      </c>
      <c r="U115" s="320">
        <f>[2]car!U$2</f>
        <v>173507.93120544011</v>
      </c>
      <c r="V115" s="320">
        <f>[2]car!V$2</f>
        <v>171803.3850709117</v>
      </c>
      <c r="W115" s="320">
        <f>[2]car!W$2</f>
        <v>169511.48476481598</v>
      </c>
      <c r="X115" s="320">
        <f>[2]car!X$2</f>
        <v>166726.03834781089</v>
      </c>
      <c r="Y115" s="320">
        <f>[2]car!Y$2</f>
        <v>164040.24035069489</v>
      </c>
      <c r="Z115" s="320">
        <f>[2]car!Z$2</f>
        <v>161113.41460589765</v>
      </c>
      <c r="AA115" s="320">
        <f>[2]car!AA$2</f>
        <v>158310.28028830318</v>
      </c>
      <c r="AB115" s="320">
        <f>[2]car!AB$2</f>
        <v>155732.60057108657</v>
      </c>
      <c r="AC115" s="320">
        <f>[2]car!AC$2</f>
        <v>153512.4577381984</v>
      </c>
      <c r="AD115" s="320">
        <f>[2]car!AD$2</f>
        <v>151609.47349273143</v>
      </c>
      <c r="AE115" s="320">
        <f>[2]car!AE$2</f>
        <v>150152.73585460309</v>
      </c>
      <c r="AF115" s="320">
        <f>[2]car!AF$2</f>
        <v>148892.88252516545</v>
      </c>
      <c r="AG115" s="320">
        <f>[2]car!AG$2</f>
        <v>147814.40459670869</v>
      </c>
      <c r="AH115" s="320">
        <f>[2]car!AH$2</f>
        <v>146817.41857421503</v>
      </c>
      <c r="AI115" s="320">
        <f>[2]car!AI$2</f>
        <v>145865.70408859939</v>
      </c>
      <c r="AJ115" s="320">
        <f>[2]car!AJ$2</f>
        <v>144897.24633639591</v>
      </c>
      <c r="AK115" s="320">
        <f>[2]car!AK$2</f>
        <v>143877.8113541776</v>
      </c>
      <c r="AL115" s="320">
        <f>[2]car!AL$2</f>
        <v>142813.2326043045</v>
      </c>
      <c r="AM115" s="320">
        <f>[2]car!AM$2</f>
        <v>141692.43970591624</v>
      </c>
      <c r="AN115" s="320">
        <f>[2]car!AN$2</f>
        <v>140525.42698999032</v>
      </c>
      <c r="AO115" s="320">
        <f>[2]car!AO$2</f>
        <v>139304.68253612795</v>
      </c>
      <c r="AP115" s="320">
        <f>[2]car!AP$2</f>
        <v>138034.24784636928</v>
      </c>
      <c r="AQ115" s="320">
        <f>[2]car!AQ$2</f>
        <v>136758.47338661345</v>
      </c>
      <c r="AR115" s="320">
        <f>[2]car!AR$2</f>
        <v>135548.64272076765</v>
      </c>
      <c r="AS115" s="320">
        <f>[2]car!AS$2</f>
        <v>134330.38657135714</v>
      </c>
      <c r="AT115" s="320">
        <f>[2]car!AT$2</f>
        <v>133127.41277178284</v>
      </c>
      <c r="AU115" s="320">
        <f>[2]car!AU$2</f>
        <v>131930.50236290114</v>
      </c>
      <c r="AV115" s="320">
        <f>[2]car!AV$2</f>
        <v>130809.77367857861</v>
      </c>
      <c r="AW115" s="320">
        <f>[2]car!AW$2</f>
        <v>129722.25613095435</v>
      </c>
      <c r="AX115" s="320">
        <f>[2]car!AX$2</f>
        <v>128656.04822344304</v>
      </c>
      <c r="AY115" s="320">
        <f>[2]car!AY$2</f>
        <v>127606.61713932692</v>
      </c>
      <c r="AZ115" s="320">
        <f>[2]car!AZ$2</f>
        <v>126605.14198711922</v>
      </c>
      <c r="BA115" s="321">
        <f>[2]car!BA$2</f>
        <v>125618.31799352601</v>
      </c>
    </row>
    <row r="116" spans="1:53" x14ac:dyDescent="0.35">
      <c r="A116" s="319" t="str">
        <f>[2]bus!$A$1</f>
        <v>Road transport - Buses and coaches</v>
      </c>
      <c r="B116" s="306" t="e">
        <f ca="1">HYPERLINK("#"&amp;CELL("address",[2]bus!$C$2),MID(CELL("filename",[2]bus!$C$2),FIND("]",CELL("filename",[2]bus!$C$2))+1,255))</f>
        <v>#N/A</v>
      </c>
      <c r="C116" s="320">
        <f>[2]bus!C$2</f>
        <v>14861.773401112832</v>
      </c>
      <c r="D116" s="320">
        <f>[2]bus!D$2</f>
        <v>14868.772724889959</v>
      </c>
      <c r="E116" s="320">
        <f>[2]bus!E$2</f>
        <v>14789.236407285325</v>
      </c>
      <c r="F116" s="320">
        <f>[2]bus!F$2</f>
        <v>14797.869910206326</v>
      </c>
      <c r="G116" s="320">
        <f>[2]bus!G$2</f>
        <v>14856.705795358297</v>
      </c>
      <c r="H116" s="320">
        <f>[2]bus!H$2</f>
        <v>14636.222977112533</v>
      </c>
      <c r="I116" s="320">
        <f>[2]bus!I$2</f>
        <v>14768.246989003306</v>
      </c>
      <c r="J116" s="320">
        <f>[2]bus!J$2</f>
        <v>14779.91870697474</v>
      </c>
      <c r="K116" s="320">
        <f>[2]bus!K$2</f>
        <v>14802.25343842956</v>
      </c>
      <c r="L116" s="320">
        <f>[2]bus!L$2</f>
        <v>14570.770080725762</v>
      </c>
      <c r="M116" s="320">
        <f>[2]bus!M$2</f>
        <v>14513.369929735751</v>
      </c>
      <c r="N116" s="320">
        <f>[2]bus!N$2</f>
        <v>14417.351264253448</v>
      </c>
      <c r="O116" s="320">
        <f>[2]bus!O$2</f>
        <v>14055.257092067921</v>
      </c>
      <c r="P116" s="320">
        <f>[2]bus!P$2</f>
        <v>14072.115194281319</v>
      </c>
      <c r="Q116" s="320">
        <f>[2]bus!Q$2</f>
        <v>14240.188778288675</v>
      </c>
      <c r="R116" s="320">
        <f>[2]bus!R$2</f>
        <v>14715.522975597676</v>
      </c>
      <c r="S116" s="320">
        <f>[2]bus!S$2</f>
        <v>14777.169295226768</v>
      </c>
      <c r="T116" s="320">
        <f>[2]bus!T$2</f>
        <v>15053.457664455231</v>
      </c>
      <c r="U116" s="320">
        <f>[2]bus!U$2</f>
        <v>15223.476095174958</v>
      </c>
      <c r="V116" s="320">
        <f>[2]bus!V$2</f>
        <v>15316.074774586295</v>
      </c>
      <c r="W116" s="320">
        <f>[2]bus!W$2</f>
        <v>15349.060372848098</v>
      </c>
      <c r="X116" s="320">
        <f>[2]bus!X$2</f>
        <v>15342.662527674154</v>
      </c>
      <c r="Y116" s="320">
        <f>[2]bus!Y$2</f>
        <v>15290.449906338947</v>
      </c>
      <c r="Z116" s="320">
        <f>[2]bus!Z$2</f>
        <v>15233.158594220347</v>
      </c>
      <c r="AA116" s="320">
        <f>[2]bus!AA$2</f>
        <v>15169.230391112711</v>
      </c>
      <c r="AB116" s="320">
        <f>[2]bus!AB$2</f>
        <v>15098.71835854872</v>
      </c>
      <c r="AC116" s="320">
        <f>[2]bus!AC$2</f>
        <v>15029.151656042781</v>
      </c>
      <c r="AD116" s="320">
        <f>[2]bus!AD$2</f>
        <v>14958.888480830943</v>
      </c>
      <c r="AE116" s="320">
        <f>[2]bus!AE$2</f>
        <v>14899.123032010055</v>
      </c>
      <c r="AF116" s="320">
        <f>[2]bus!AF$2</f>
        <v>14839.465713281294</v>
      </c>
      <c r="AG116" s="320">
        <f>[2]bus!AG$2</f>
        <v>14779.382364751538</v>
      </c>
      <c r="AH116" s="320">
        <f>[2]bus!AH$2</f>
        <v>14711.184117231232</v>
      </c>
      <c r="AI116" s="320">
        <f>[2]bus!AI$2</f>
        <v>14636.627926834957</v>
      </c>
      <c r="AJ116" s="320">
        <f>[2]bus!AJ$2</f>
        <v>14560.578085778423</v>
      </c>
      <c r="AK116" s="320">
        <f>[2]bus!AK$2</f>
        <v>14497.267914943675</v>
      </c>
      <c r="AL116" s="320">
        <f>[2]bus!AL$2</f>
        <v>14424.823783506985</v>
      </c>
      <c r="AM116" s="320">
        <f>[2]bus!AM$2</f>
        <v>14342.936071340242</v>
      </c>
      <c r="AN116" s="320">
        <f>[2]bus!AN$2</f>
        <v>14256.417903202086</v>
      </c>
      <c r="AO116" s="320">
        <f>[2]bus!AO$2</f>
        <v>14159.98336770232</v>
      </c>
      <c r="AP116" s="320">
        <f>[2]bus!AP$2</f>
        <v>14055.986579638939</v>
      </c>
      <c r="AQ116" s="320">
        <f>[2]bus!AQ$2</f>
        <v>13958.010545085603</v>
      </c>
      <c r="AR116" s="320">
        <f>[2]bus!AR$2</f>
        <v>13855.09858423506</v>
      </c>
      <c r="AS116" s="320">
        <f>[2]bus!AS$2</f>
        <v>13745.213714224366</v>
      </c>
      <c r="AT116" s="320">
        <f>[2]bus!AT$2</f>
        <v>13631.705889169494</v>
      </c>
      <c r="AU116" s="320">
        <f>[2]bus!AU$2</f>
        <v>13517.396734583692</v>
      </c>
      <c r="AV116" s="320">
        <f>[2]bus!AV$2</f>
        <v>13403.925297898335</v>
      </c>
      <c r="AW116" s="320">
        <f>[2]bus!AW$2</f>
        <v>13291.580335633989</v>
      </c>
      <c r="AX116" s="320">
        <f>[2]bus!AX$2</f>
        <v>13183.786983694949</v>
      </c>
      <c r="AY116" s="320">
        <f>[2]bus!AY$2</f>
        <v>13080.926785991091</v>
      </c>
      <c r="AZ116" s="320">
        <f>[2]bus!AZ$2</f>
        <v>12982.101687420814</v>
      </c>
      <c r="BA116" s="321">
        <f>[2]bus!BA$2</f>
        <v>12887.738616254928</v>
      </c>
    </row>
    <row r="117" spans="1:53" x14ac:dyDescent="0.35">
      <c r="A117" s="319" t="str">
        <f>[2]lcv!$A$1</f>
        <v>Road transport - Light commercial vehicles</v>
      </c>
      <c r="B117" s="306" t="e">
        <f ca="1">HYPERLINK("#"&amp;CELL("address",[2]lcv!$C$2),MID(CELL("filename",[2]lcv!$C$2),FIND("]",CELL("filename",[2]lcv!$C$2))+1,255))</f>
        <v>#N/A</v>
      </c>
      <c r="C117" s="320">
        <f>[2]lcv!C$2</f>
        <v>30339.303339344915</v>
      </c>
      <c r="D117" s="320">
        <f>[2]lcv!D$2</f>
        <v>30812.606579006511</v>
      </c>
      <c r="E117" s="320">
        <f>[2]lcv!E$2</f>
        <v>31159.977144392687</v>
      </c>
      <c r="F117" s="320">
        <f>[2]lcv!F$2</f>
        <v>32199.365572884701</v>
      </c>
      <c r="G117" s="320">
        <f>[2]lcv!G$2</f>
        <v>32953.075916294816</v>
      </c>
      <c r="H117" s="320">
        <f>[2]lcv!H$2</f>
        <v>33870.20897387385</v>
      </c>
      <c r="I117" s="320">
        <f>[2]lcv!I$2</f>
        <v>33817.110571437253</v>
      </c>
      <c r="J117" s="320">
        <f>[2]lcv!J$2</f>
        <v>35272.282173408028</v>
      </c>
      <c r="K117" s="320">
        <f>[2]lcv!K$2</f>
        <v>34831.623833333746</v>
      </c>
      <c r="L117" s="320">
        <f>[2]lcv!L$2</f>
        <v>34331.850140583731</v>
      </c>
      <c r="M117" s="320">
        <f>[2]lcv!M$2</f>
        <v>35098.296957306702</v>
      </c>
      <c r="N117" s="320">
        <f>[2]lcv!N$2</f>
        <v>35218.246965749902</v>
      </c>
      <c r="O117" s="320">
        <f>[2]lcv!O$2</f>
        <v>33956.74572364083</v>
      </c>
      <c r="P117" s="320">
        <f>[2]lcv!P$2</f>
        <v>33301.067170036564</v>
      </c>
      <c r="Q117" s="320">
        <f>[2]lcv!Q$2</f>
        <v>33935.893115416038</v>
      </c>
      <c r="R117" s="320">
        <f>[2]lcv!R$2</f>
        <v>34105.273865086805</v>
      </c>
      <c r="S117" s="320">
        <f>[2]lcv!S$2</f>
        <v>34395.7487090348</v>
      </c>
      <c r="T117" s="320">
        <f>[2]lcv!T$2</f>
        <v>34768.210876199919</v>
      </c>
      <c r="U117" s="320">
        <f>[2]lcv!U$2</f>
        <v>34815.752746697399</v>
      </c>
      <c r="V117" s="320">
        <f>[2]lcv!V$2</f>
        <v>34710.541557443037</v>
      </c>
      <c r="W117" s="320">
        <f>[2]lcv!W$2</f>
        <v>34440.04758861936</v>
      </c>
      <c r="X117" s="320">
        <f>[2]lcv!X$2</f>
        <v>34118.83343735469</v>
      </c>
      <c r="Y117" s="320">
        <f>[2]lcv!Y$2</f>
        <v>33769.054467053349</v>
      </c>
      <c r="Z117" s="320">
        <f>[2]lcv!Z$2</f>
        <v>33451.657512600497</v>
      </c>
      <c r="AA117" s="320">
        <f>[2]lcv!AA$2</f>
        <v>33167.414267218293</v>
      </c>
      <c r="AB117" s="320">
        <f>[2]lcv!AB$2</f>
        <v>32915.795937829869</v>
      </c>
      <c r="AC117" s="320">
        <f>[2]lcv!AC$2</f>
        <v>32732.047074106315</v>
      </c>
      <c r="AD117" s="320">
        <f>[2]lcv!AD$2</f>
        <v>32597.765322541949</v>
      </c>
      <c r="AE117" s="320">
        <f>[2]lcv!AE$2</f>
        <v>32509.105814444374</v>
      </c>
      <c r="AF117" s="320">
        <f>[2]lcv!AF$2</f>
        <v>32450.000166638758</v>
      </c>
      <c r="AG117" s="320">
        <f>[2]lcv!AG$2</f>
        <v>32421.284711146869</v>
      </c>
      <c r="AH117" s="320">
        <f>[2]lcv!AH$2</f>
        <v>32396.341879132055</v>
      </c>
      <c r="AI117" s="320">
        <f>[2]lcv!AI$2</f>
        <v>32356.900618486692</v>
      </c>
      <c r="AJ117" s="320">
        <f>[2]lcv!AJ$2</f>
        <v>32271.270383726183</v>
      </c>
      <c r="AK117" s="320">
        <f>[2]lcv!AK$2</f>
        <v>32168.9343615176</v>
      </c>
      <c r="AL117" s="320">
        <f>[2]lcv!AL$2</f>
        <v>32056.615336753555</v>
      </c>
      <c r="AM117" s="320">
        <f>[2]lcv!AM$2</f>
        <v>31937.329921351014</v>
      </c>
      <c r="AN117" s="320">
        <f>[2]lcv!AN$2</f>
        <v>31814.843878069092</v>
      </c>
      <c r="AO117" s="320">
        <f>[2]lcv!AO$2</f>
        <v>31693.070296094935</v>
      </c>
      <c r="AP117" s="320">
        <f>[2]lcv!AP$2</f>
        <v>31582.165048677816</v>
      </c>
      <c r="AQ117" s="320">
        <f>[2]lcv!AQ$2</f>
        <v>31486.737067171474</v>
      </c>
      <c r="AR117" s="320">
        <f>[2]lcv!AR$2</f>
        <v>31418.08884589524</v>
      </c>
      <c r="AS117" s="320">
        <f>[2]lcv!AS$2</f>
        <v>31373.729510058954</v>
      </c>
      <c r="AT117" s="320">
        <f>[2]lcv!AT$2</f>
        <v>31351.833619842848</v>
      </c>
      <c r="AU117" s="320">
        <f>[2]lcv!AU$2</f>
        <v>31353.245286823661</v>
      </c>
      <c r="AV117" s="320">
        <f>[2]lcv!AV$2</f>
        <v>31383.724581541468</v>
      </c>
      <c r="AW117" s="320">
        <f>[2]lcv!AW$2</f>
        <v>31439.80974606394</v>
      </c>
      <c r="AX117" s="320">
        <f>[2]lcv!AX$2</f>
        <v>31509.50182306677</v>
      </c>
      <c r="AY117" s="320">
        <f>[2]lcv!AY$2</f>
        <v>31598.369204237006</v>
      </c>
      <c r="AZ117" s="320">
        <f>[2]lcv!AZ$2</f>
        <v>31716.896718582324</v>
      </c>
      <c r="BA117" s="321">
        <f>[2]lcv!BA$2</f>
        <v>31867.281866349531</v>
      </c>
    </row>
    <row r="118" spans="1:53" x14ac:dyDescent="0.35">
      <c r="A118" s="319" t="str">
        <f>[2]hdd!$A$1</f>
        <v>Road transport - Heavy goods vehicles - Domestic</v>
      </c>
      <c r="B118" s="306" t="e">
        <f ca="1">HYPERLINK("#"&amp;CELL("address",[2]hdd!$C$2),MID(CELL("filename",[2]hdd!$C$2),FIND("]",CELL("filename",[2]hdd!$C$2))+1,255))</f>
        <v>#N/A</v>
      </c>
      <c r="C118" s="320">
        <f>[2]hdd!C$2</f>
        <v>46965.820160022893</v>
      </c>
      <c r="D118" s="320">
        <f>[2]hdd!D$2</f>
        <v>48554.077985447919</v>
      </c>
      <c r="E118" s="320">
        <f>[2]hdd!E$2</f>
        <v>48964.595499970266</v>
      </c>
      <c r="F118" s="320">
        <f>[2]hdd!F$2</f>
        <v>50412.831437546491</v>
      </c>
      <c r="G118" s="320">
        <f>[2]hdd!G$2</f>
        <v>53085.601177529104</v>
      </c>
      <c r="H118" s="320">
        <f>[2]hdd!H$2</f>
        <v>54625.327047683677</v>
      </c>
      <c r="I118" s="320">
        <f>[2]hdd!I$2</f>
        <v>55524.211519507124</v>
      </c>
      <c r="J118" s="320">
        <f>[2]hdd!J$2</f>
        <v>58114.020739659427</v>
      </c>
      <c r="K118" s="320">
        <f>[2]hdd!K$2</f>
        <v>56398.445317504717</v>
      </c>
      <c r="L118" s="320">
        <f>[2]hdd!L$2</f>
        <v>52733.81098204563</v>
      </c>
      <c r="M118" s="320">
        <f>[2]hdd!M$2</f>
        <v>52609.867130546365</v>
      </c>
      <c r="N118" s="320">
        <f>[2]hdd!N$2</f>
        <v>51692.688652976256</v>
      </c>
      <c r="O118" s="320">
        <f>[2]hdd!O$2</f>
        <v>48460.279141709412</v>
      </c>
      <c r="P118" s="320">
        <f>[2]hdd!P$2</f>
        <v>46986.538693734976</v>
      </c>
      <c r="Q118" s="320">
        <f>[2]hdd!Q$2</f>
        <v>47562.975114432862</v>
      </c>
      <c r="R118" s="320">
        <f>[2]hdd!R$2</f>
        <v>48245.434062880864</v>
      </c>
      <c r="S118" s="320">
        <f>[2]hdd!S$2</f>
        <v>51037.096977580215</v>
      </c>
      <c r="T118" s="320">
        <f>[2]hdd!T$2</f>
        <v>53687.8123088348</v>
      </c>
      <c r="U118" s="320">
        <f>[2]hdd!U$2</f>
        <v>54864.654483741222</v>
      </c>
      <c r="V118" s="320">
        <f>[2]hdd!V$2</f>
        <v>55587.594135743318</v>
      </c>
      <c r="W118" s="320">
        <f>[2]hdd!W$2</f>
        <v>56045.308792616306</v>
      </c>
      <c r="X118" s="320">
        <f>[2]hdd!X$2</f>
        <v>56367.019270248529</v>
      </c>
      <c r="Y118" s="320">
        <f>[2]hdd!Y$2</f>
        <v>56585.472520224852</v>
      </c>
      <c r="Z118" s="320">
        <f>[2]hdd!Z$2</f>
        <v>56764.794081895641</v>
      </c>
      <c r="AA118" s="320">
        <f>[2]hdd!AA$2</f>
        <v>56923.565394235506</v>
      </c>
      <c r="AB118" s="320">
        <f>[2]hdd!AB$2</f>
        <v>57063.705336126564</v>
      </c>
      <c r="AC118" s="320">
        <f>[2]hdd!AC$2</f>
        <v>57224.385267361911</v>
      </c>
      <c r="AD118" s="320">
        <f>[2]hdd!AD$2</f>
        <v>57395.416489415613</v>
      </c>
      <c r="AE118" s="320">
        <f>[2]hdd!AE$2</f>
        <v>57571.775854300497</v>
      </c>
      <c r="AF118" s="320">
        <f>[2]hdd!AF$2</f>
        <v>57737.905896975855</v>
      </c>
      <c r="AG118" s="320">
        <f>[2]hdd!AG$2</f>
        <v>57903.19387907123</v>
      </c>
      <c r="AH118" s="320">
        <f>[2]hdd!AH$2</f>
        <v>58045.182235725697</v>
      </c>
      <c r="AI118" s="320">
        <f>[2]hdd!AI$2</f>
        <v>58199.888443097261</v>
      </c>
      <c r="AJ118" s="320">
        <f>[2]hdd!AJ$2</f>
        <v>58279.492497556617</v>
      </c>
      <c r="AK118" s="320">
        <f>[2]hdd!AK$2</f>
        <v>58326.844528485279</v>
      </c>
      <c r="AL118" s="320">
        <f>[2]hdd!AL$2</f>
        <v>58338.468641203821</v>
      </c>
      <c r="AM118" s="320">
        <f>[2]hdd!AM$2</f>
        <v>58314.65558051371</v>
      </c>
      <c r="AN118" s="320">
        <f>[2]hdd!AN$2</f>
        <v>58252.622747724119</v>
      </c>
      <c r="AO118" s="320">
        <f>[2]hdd!AO$2</f>
        <v>58153.079298546894</v>
      </c>
      <c r="AP118" s="320">
        <f>[2]hdd!AP$2</f>
        <v>58014.356115998373</v>
      </c>
      <c r="AQ118" s="320">
        <f>[2]hdd!AQ$2</f>
        <v>57833.906360107852</v>
      </c>
      <c r="AR118" s="320">
        <f>[2]hdd!AR$2</f>
        <v>57647.152094348356</v>
      </c>
      <c r="AS118" s="320">
        <f>[2]hdd!AS$2</f>
        <v>57446.887504012455</v>
      </c>
      <c r="AT118" s="320">
        <f>[2]hdd!AT$2</f>
        <v>57239.909830801829</v>
      </c>
      <c r="AU118" s="320">
        <f>[2]hdd!AU$2</f>
        <v>57038.014318855174</v>
      </c>
      <c r="AV118" s="320">
        <f>[2]hdd!AV$2</f>
        <v>56856.969682539922</v>
      </c>
      <c r="AW118" s="320">
        <f>[2]hdd!AW$2</f>
        <v>56681.665235695749</v>
      </c>
      <c r="AX118" s="320">
        <f>[2]hdd!AX$2</f>
        <v>56522.967084523523</v>
      </c>
      <c r="AY118" s="320">
        <f>[2]hdd!AY$2</f>
        <v>56386.629457883544</v>
      </c>
      <c r="AZ118" s="320">
        <f>[2]hdd!AZ$2</f>
        <v>56277.815693910146</v>
      </c>
      <c r="BA118" s="321">
        <f>[2]hdd!BA$2</f>
        <v>56201.285656761858</v>
      </c>
    </row>
    <row r="119" spans="1:53" x14ac:dyDescent="0.35">
      <c r="A119" s="319" t="str">
        <f>[2]hdi!$A$1</f>
        <v>Road transport - Heavy goods vehicles - International</v>
      </c>
      <c r="B119" s="306" t="e">
        <f ca="1">HYPERLINK("#"&amp;CELL("address",[2]hdi!$C$2),MID(CELL("filename",[2]hdi!$C$2),FIND("]",CELL("filename",[2]hdi!$C$2))+1,255))</f>
        <v>#N/A</v>
      </c>
      <c r="C119" s="320">
        <f>[2]hdi!C$2</f>
        <v>15590.305685143001</v>
      </c>
      <c r="D119" s="320">
        <f>[2]hdi!D$2</f>
        <v>15993.445160733081</v>
      </c>
      <c r="E119" s="320">
        <f>[2]hdi!E$2</f>
        <v>16612.167824867469</v>
      </c>
      <c r="F119" s="320">
        <f>[2]hdi!F$2</f>
        <v>17480.733062305022</v>
      </c>
      <c r="G119" s="320">
        <f>[2]hdi!G$2</f>
        <v>18268.847433332758</v>
      </c>
      <c r="H119" s="320">
        <f>[2]hdi!H$2</f>
        <v>18813.143511547038</v>
      </c>
      <c r="I119" s="320">
        <f>[2]hdi!I$2</f>
        <v>20143.067812445955</v>
      </c>
      <c r="J119" s="320">
        <f>[2]hdi!J$2</f>
        <v>20264.385789590346</v>
      </c>
      <c r="K119" s="320">
        <f>[2]hdi!K$2</f>
        <v>19650.280109383853</v>
      </c>
      <c r="L119" s="320">
        <f>[2]hdi!L$2</f>
        <v>17976.055614855883</v>
      </c>
      <c r="M119" s="320">
        <f>[2]hdi!M$2</f>
        <v>19953.232312167569</v>
      </c>
      <c r="N119" s="320">
        <f>[2]hdi!N$2</f>
        <v>19656.08160588078</v>
      </c>
      <c r="O119" s="320">
        <f>[2]hdi!O$2</f>
        <v>20238.924776603748</v>
      </c>
      <c r="P119" s="320">
        <f>[2]hdi!P$2</f>
        <v>20838.392408250198</v>
      </c>
      <c r="Q119" s="320">
        <f>[2]hdi!Q$2</f>
        <v>19660.537974527295</v>
      </c>
      <c r="R119" s="320">
        <f>[2]hdi!R$2</f>
        <v>20459.220999404413</v>
      </c>
      <c r="S119" s="320">
        <f>[2]hdi!S$2</f>
        <v>21546.145964439718</v>
      </c>
      <c r="T119" s="320">
        <f>[2]hdi!T$2</f>
        <v>22602.107531918522</v>
      </c>
      <c r="U119" s="320">
        <f>[2]hdi!U$2</f>
        <v>23247.399030997596</v>
      </c>
      <c r="V119" s="320">
        <f>[2]hdi!V$2</f>
        <v>23696.684437559539</v>
      </c>
      <c r="W119" s="320">
        <f>[2]hdi!W$2</f>
        <v>24012.828495066806</v>
      </c>
      <c r="X119" s="320">
        <f>[2]hdi!X$2</f>
        <v>24276.668666776281</v>
      </c>
      <c r="Y119" s="320">
        <f>[2]hdi!Y$2</f>
        <v>24496.380839116522</v>
      </c>
      <c r="Z119" s="320">
        <f>[2]hdi!Z$2</f>
        <v>24690.841455466081</v>
      </c>
      <c r="AA119" s="320">
        <f>[2]hdi!AA$2</f>
        <v>24873.266803411592</v>
      </c>
      <c r="AB119" s="320">
        <f>[2]hdi!AB$2</f>
        <v>25047.437859157933</v>
      </c>
      <c r="AC119" s="320">
        <f>[2]hdi!AC$2</f>
        <v>25221.380054796839</v>
      </c>
      <c r="AD119" s="320">
        <f>[2]hdi!AD$2</f>
        <v>25392.25792211786</v>
      </c>
      <c r="AE119" s="320">
        <f>[2]hdi!AE$2</f>
        <v>25562.796484081693</v>
      </c>
      <c r="AF119" s="320">
        <f>[2]hdi!AF$2</f>
        <v>25727.79919237419</v>
      </c>
      <c r="AG119" s="320">
        <f>[2]hdi!AG$2</f>
        <v>25891.453385228833</v>
      </c>
      <c r="AH119" s="320">
        <f>[2]hdi!AH$2</f>
        <v>26042.604995097015</v>
      </c>
      <c r="AI119" s="320">
        <f>[2]hdi!AI$2</f>
        <v>26188.310940932719</v>
      </c>
      <c r="AJ119" s="320">
        <f>[2]hdi!AJ$2</f>
        <v>26295.914993415761</v>
      </c>
      <c r="AK119" s="320">
        <f>[2]hdi!AK$2</f>
        <v>26388.847684939443</v>
      </c>
      <c r="AL119" s="320">
        <f>[2]hdi!AL$2</f>
        <v>26465.152319657667</v>
      </c>
      <c r="AM119" s="320">
        <f>[2]hdi!AM$2</f>
        <v>26527.610057399394</v>
      </c>
      <c r="AN119" s="320">
        <f>[2]hdi!AN$2</f>
        <v>26578.629808030171</v>
      </c>
      <c r="AO119" s="320">
        <f>[2]hdi!AO$2</f>
        <v>26621.015439481729</v>
      </c>
      <c r="AP119" s="320">
        <f>[2]hdi!AP$2</f>
        <v>26656.030034354921</v>
      </c>
      <c r="AQ119" s="320">
        <f>[2]hdi!AQ$2</f>
        <v>26684.264606159562</v>
      </c>
      <c r="AR119" s="320">
        <f>[2]hdi!AR$2</f>
        <v>26720.644271080415</v>
      </c>
      <c r="AS119" s="320">
        <f>[2]hdi!AS$2</f>
        <v>26759.09485730224</v>
      </c>
      <c r="AT119" s="320">
        <f>[2]hdi!AT$2</f>
        <v>26806.51087197314</v>
      </c>
      <c r="AU119" s="320">
        <f>[2]hdi!AU$2</f>
        <v>26860.940130099189</v>
      </c>
      <c r="AV119" s="320">
        <f>[2]hdi!AV$2</f>
        <v>26930.261158055782</v>
      </c>
      <c r="AW119" s="320">
        <f>[2]hdi!AW$2</f>
        <v>27011.88808848161</v>
      </c>
      <c r="AX119" s="320">
        <f>[2]hdi!AX$2</f>
        <v>27106.166061644024</v>
      </c>
      <c r="AY119" s="320">
        <f>[2]hdi!AY$2</f>
        <v>27214.625650666378</v>
      </c>
      <c r="AZ119" s="320">
        <f>[2]hdi!AZ$2</f>
        <v>27339.318114487625</v>
      </c>
      <c r="BA119" s="321">
        <f>[2]hdi!BA$2</f>
        <v>27569.936714348063</v>
      </c>
    </row>
    <row r="120" spans="1:53" x14ac:dyDescent="0.35">
      <c r="A120" s="316" t="str">
        <f>[2]tra!$A$1</f>
        <v>Rail transport</v>
      </c>
      <c r="B120" s="306" t="e">
        <f ca="1">HYPERLINK("#"&amp;CELL("address",[2]tra!$C$2),MID(CELL("filename",[2]tra!$C$2),FIND("]",CELL("filename",[2]tra!$C$2))+1,255))</f>
        <v>#N/A</v>
      </c>
      <c r="C120" s="317">
        <f>[2]tra!C$2</f>
        <v>9450.2360174528058</v>
      </c>
      <c r="D120" s="317">
        <f>[2]tra!D$2</f>
        <v>9184.9482673562907</v>
      </c>
      <c r="E120" s="317">
        <f>[2]tra!E$2</f>
        <v>9187.9420712225965</v>
      </c>
      <c r="F120" s="317">
        <f>[2]tra!F$2</f>
        <v>9025.1892214448562</v>
      </c>
      <c r="G120" s="317">
        <f>[2]tra!G$2</f>
        <v>8735.1106826839841</v>
      </c>
      <c r="H120" s="317">
        <f>[2]tra!H$2</f>
        <v>8553.1400765643484</v>
      </c>
      <c r="I120" s="317">
        <f>[2]tra!I$2</f>
        <v>8225.547387052271</v>
      </c>
      <c r="J120" s="317">
        <f>[2]tra!J$2</f>
        <v>8353.8680736153692</v>
      </c>
      <c r="K120" s="317">
        <f>[2]tra!K$2</f>
        <v>8205.0836330967086</v>
      </c>
      <c r="L120" s="317">
        <f>[2]tra!L$2</f>
        <v>7835.5241199999982</v>
      </c>
      <c r="M120" s="317">
        <f>[2]tra!M$2</f>
        <v>7909.4871610637538</v>
      </c>
      <c r="N120" s="317">
        <f>[2]tra!N$2</f>
        <v>7903.1087643887313</v>
      </c>
      <c r="O120" s="317">
        <f>[2]tra!O$2</f>
        <v>7910.8902992150943</v>
      </c>
      <c r="P120" s="317">
        <f>[2]tra!P$2</f>
        <v>7572.1743218939582</v>
      </c>
      <c r="Q120" s="317">
        <f>[2]tra!Q$2</f>
        <v>7260.6853919500809</v>
      </c>
      <c r="R120" s="317">
        <f>[2]tra!R$2</f>
        <v>7232.0881688056925</v>
      </c>
      <c r="S120" s="317">
        <f>[2]tra!S$2</f>
        <v>7273.2199085988514</v>
      </c>
      <c r="T120" s="317">
        <f>[2]tra!T$2</f>
        <v>7448.0256616666356</v>
      </c>
      <c r="U120" s="317">
        <f>[2]tra!U$2</f>
        <v>7582.3437011525793</v>
      </c>
      <c r="V120" s="317">
        <f>[2]tra!V$2</f>
        <v>7692.4654754788917</v>
      </c>
      <c r="W120" s="317">
        <f>[2]tra!W$2</f>
        <v>7779.5581468827731</v>
      </c>
      <c r="X120" s="317">
        <f>[2]tra!X$2</f>
        <v>7861.9013446295421</v>
      </c>
      <c r="Y120" s="317">
        <f>[2]tra!Y$2</f>
        <v>7941.3389858848604</v>
      </c>
      <c r="Z120" s="317">
        <f>[2]tra!Z$2</f>
        <v>8011.5286642469073</v>
      </c>
      <c r="AA120" s="317">
        <f>[2]tra!AA$2</f>
        <v>8067.6938246334394</v>
      </c>
      <c r="AB120" s="317">
        <f>[2]tra!AB$2</f>
        <v>8137.3099376639038</v>
      </c>
      <c r="AC120" s="317">
        <f>[2]tra!AC$2</f>
        <v>8219.2223684557248</v>
      </c>
      <c r="AD120" s="317">
        <f>[2]tra!AD$2</f>
        <v>8311.9059048887157</v>
      </c>
      <c r="AE120" s="317">
        <f>[2]tra!AE$2</f>
        <v>8387.0686586158608</v>
      </c>
      <c r="AF120" s="317">
        <f>[2]tra!AF$2</f>
        <v>8460.2988255468881</v>
      </c>
      <c r="AG120" s="317">
        <f>[2]tra!AG$2</f>
        <v>8523.7300578881241</v>
      </c>
      <c r="AH120" s="317">
        <f>[2]tra!AH$2</f>
        <v>8542.7116246667902</v>
      </c>
      <c r="AI120" s="317">
        <f>[2]tra!AI$2</f>
        <v>8608.0266068299443</v>
      </c>
      <c r="AJ120" s="317">
        <f>[2]tra!AJ$2</f>
        <v>8656.8567216939682</v>
      </c>
      <c r="AK120" s="317">
        <f>[2]tra!AK$2</f>
        <v>8693.7813622060712</v>
      </c>
      <c r="AL120" s="317">
        <f>[2]tra!AL$2</f>
        <v>8727.0323758164704</v>
      </c>
      <c r="AM120" s="317">
        <f>[2]tra!AM$2</f>
        <v>8752.264852362121</v>
      </c>
      <c r="AN120" s="317">
        <f>[2]tra!AN$2</f>
        <v>8772.3790179745974</v>
      </c>
      <c r="AO120" s="317">
        <f>[2]tra!AO$2</f>
        <v>8786.450538295463</v>
      </c>
      <c r="AP120" s="317">
        <f>[2]tra!AP$2</f>
        <v>8797.0634651458149</v>
      </c>
      <c r="AQ120" s="317">
        <f>[2]tra!AQ$2</f>
        <v>8805.8073541266058</v>
      </c>
      <c r="AR120" s="317">
        <f>[2]tra!AR$2</f>
        <v>8814.5653888856305</v>
      </c>
      <c r="AS120" s="317">
        <f>[2]tra!AS$2</f>
        <v>8816.0165722170514</v>
      </c>
      <c r="AT120" s="317">
        <f>[2]tra!AT$2</f>
        <v>8813.8903958354858</v>
      </c>
      <c r="AU120" s="317">
        <f>[2]tra!AU$2</f>
        <v>8807.3806426948559</v>
      </c>
      <c r="AV120" s="317">
        <f>[2]tra!AV$2</f>
        <v>8798.7241978274033</v>
      </c>
      <c r="AW120" s="317">
        <f>[2]tra!AW$2</f>
        <v>8782.7766392116755</v>
      </c>
      <c r="AX120" s="317">
        <f>[2]tra!AX$2</f>
        <v>8755.465133478674</v>
      </c>
      <c r="AY120" s="317">
        <f>[2]tra!AY$2</f>
        <v>8722.2249400116507</v>
      </c>
      <c r="AZ120" s="317">
        <f>[2]tra!AZ$2</f>
        <v>8693.1285177228856</v>
      </c>
      <c r="BA120" s="318">
        <f>[2]tra!BA$2</f>
        <v>8674.8743969715015</v>
      </c>
    </row>
    <row r="121" spans="1:53" x14ac:dyDescent="0.35">
      <c r="A121" s="319" t="str">
        <f>[2]rtp!$A$1</f>
        <v>Rail transport - Conventional passenger transport</v>
      </c>
      <c r="B121" s="306" t="e">
        <f ca="1">HYPERLINK("#"&amp;CELL("address",[2]rtp!$C$2),MID(CELL("filename",[2]rtp!$C$2),FIND("]",CELL("filename",[2]rtp!$C$2))+1,255))</f>
        <v>#N/A</v>
      </c>
      <c r="C121" s="320">
        <f>[2]rtp!C$2</f>
        <v>5913.863528240523</v>
      </c>
      <c r="D121" s="320">
        <f>[2]rtp!D$2</f>
        <v>5721.9440223395077</v>
      </c>
      <c r="E121" s="320">
        <f>[2]rtp!E$2</f>
        <v>5694.8905610879583</v>
      </c>
      <c r="F121" s="320">
        <f>[2]rtp!F$2</f>
        <v>5545.6764836160619</v>
      </c>
      <c r="G121" s="320">
        <f>[2]rtp!G$2</f>
        <v>5141.7000116754562</v>
      </c>
      <c r="H121" s="320">
        <f>[2]rtp!H$2</f>
        <v>5066.8814738103665</v>
      </c>
      <c r="I121" s="320">
        <f>[2]rtp!I$2</f>
        <v>4740.9776387942957</v>
      </c>
      <c r="J121" s="320">
        <f>[2]rtp!J$2</f>
        <v>4801.1808716021942</v>
      </c>
      <c r="K121" s="320">
        <f>[2]rtp!K$2</f>
        <v>4716.3701155327772</v>
      </c>
      <c r="L121" s="320">
        <f>[2]rtp!L$2</f>
        <v>4597.1416933753535</v>
      </c>
      <c r="M121" s="320">
        <f>[2]rtp!M$2</f>
        <v>4600.8216055458588</v>
      </c>
      <c r="N121" s="320">
        <f>[2]rtp!N$2</f>
        <v>4560.8861529357118</v>
      </c>
      <c r="O121" s="320">
        <f>[2]rtp!O$2</f>
        <v>4660.1697206399385</v>
      </c>
      <c r="P121" s="320">
        <f>[2]rtp!P$2</f>
        <v>4506.0833376274477</v>
      </c>
      <c r="Q121" s="320">
        <f>[2]rtp!Q$2</f>
        <v>4312.2008093431277</v>
      </c>
      <c r="R121" s="320">
        <f>[2]rtp!R$2</f>
        <v>4311.3495911108394</v>
      </c>
      <c r="S121" s="320">
        <f>[2]rtp!S$2</f>
        <v>4353.3292172579668</v>
      </c>
      <c r="T121" s="320">
        <f>[2]rtp!T$2</f>
        <v>4431.6930939805852</v>
      </c>
      <c r="U121" s="320">
        <f>[2]rtp!U$2</f>
        <v>4487.9292592440106</v>
      </c>
      <c r="V121" s="320">
        <f>[2]rtp!V$2</f>
        <v>4528.0563588612567</v>
      </c>
      <c r="W121" s="320">
        <f>[2]rtp!W$2</f>
        <v>4553.9316623081731</v>
      </c>
      <c r="X121" s="320">
        <f>[2]rtp!X$2</f>
        <v>4576.9227301321689</v>
      </c>
      <c r="Y121" s="320">
        <f>[2]rtp!Y$2</f>
        <v>4591.9678808074932</v>
      </c>
      <c r="Z121" s="320">
        <f>[2]rtp!Z$2</f>
        <v>4605.5662925326187</v>
      </c>
      <c r="AA121" s="320">
        <f>[2]rtp!AA$2</f>
        <v>4616.4330130014987</v>
      </c>
      <c r="AB121" s="320">
        <f>[2]rtp!AB$2</f>
        <v>4627.2244420582865</v>
      </c>
      <c r="AC121" s="320">
        <f>[2]rtp!AC$2</f>
        <v>4643.291502112249</v>
      </c>
      <c r="AD121" s="320">
        <f>[2]rtp!AD$2</f>
        <v>4660.814013647625</v>
      </c>
      <c r="AE121" s="320">
        <f>[2]rtp!AE$2</f>
        <v>4671.4465886072303</v>
      </c>
      <c r="AF121" s="320">
        <f>[2]rtp!AF$2</f>
        <v>4684.5084694804764</v>
      </c>
      <c r="AG121" s="320">
        <f>[2]rtp!AG$2</f>
        <v>4694.3642667557151</v>
      </c>
      <c r="AH121" s="320">
        <f>[2]rtp!AH$2</f>
        <v>4678.0264112555751</v>
      </c>
      <c r="AI121" s="320">
        <f>[2]rtp!AI$2</f>
        <v>4687.4173627702849</v>
      </c>
      <c r="AJ121" s="320">
        <f>[2]rtp!AJ$2</f>
        <v>4691.14389839658</v>
      </c>
      <c r="AK121" s="320">
        <f>[2]rtp!AK$2</f>
        <v>4692.4415182296161</v>
      </c>
      <c r="AL121" s="320">
        <f>[2]rtp!AL$2</f>
        <v>4689.874599023663</v>
      </c>
      <c r="AM121" s="320">
        <f>[2]rtp!AM$2</f>
        <v>4685.8637191170046</v>
      </c>
      <c r="AN121" s="320">
        <f>[2]rtp!AN$2</f>
        <v>4679.4215512712644</v>
      </c>
      <c r="AO121" s="320">
        <f>[2]rtp!AO$2</f>
        <v>4669.3240853729922</v>
      </c>
      <c r="AP121" s="320">
        <f>[2]rtp!AP$2</f>
        <v>4658.244230095167</v>
      </c>
      <c r="AQ121" s="320">
        <f>[2]rtp!AQ$2</f>
        <v>4646.7640902385756</v>
      </c>
      <c r="AR121" s="320">
        <f>[2]rtp!AR$2</f>
        <v>4633.9523681042865</v>
      </c>
      <c r="AS121" s="320">
        <f>[2]rtp!AS$2</f>
        <v>4618.582299721731</v>
      </c>
      <c r="AT121" s="320">
        <f>[2]rtp!AT$2</f>
        <v>4601.2986876986561</v>
      </c>
      <c r="AU121" s="320">
        <f>[2]rtp!AU$2</f>
        <v>4579.2743173757708</v>
      </c>
      <c r="AV121" s="320">
        <f>[2]rtp!AV$2</f>
        <v>4557.1315847267533</v>
      </c>
      <c r="AW121" s="320">
        <f>[2]rtp!AW$2</f>
        <v>4528.9560667972437</v>
      </c>
      <c r="AX121" s="320">
        <f>[2]rtp!AX$2</f>
        <v>4495.953848306066</v>
      </c>
      <c r="AY121" s="320">
        <f>[2]rtp!AY$2</f>
        <v>4463.3374819212231</v>
      </c>
      <c r="AZ121" s="320">
        <f>[2]rtp!AZ$2</f>
        <v>4433.8323709910992</v>
      </c>
      <c r="BA121" s="321">
        <f>[2]rtp!BA$2</f>
        <v>4412.8161708184953</v>
      </c>
    </row>
    <row r="122" spans="1:53" x14ac:dyDescent="0.35">
      <c r="A122" s="319" t="str">
        <f>[2]rth!$A$1</f>
        <v>Rail transport - High speed</v>
      </c>
      <c r="B122" s="306" t="e">
        <f ca="1">HYPERLINK("#"&amp;CELL("address",[2]rth!$C$2),MID(CELL("filename",[2]rth!$C$2),FIND("]",CELL("filename",[2]rth!$C$2))+1,255))</f>
        <v>#N/A</v>
      </c>
      <c r="C122" s="320">
        <f>[2]rth!C$2</f>
        <v>542.92070935385539</v>
      </c>
      <c r="D122" s="320">
        <f>[2]rth!D$2</f>
        <v>599.02806774051066</v>
      </c>
      <c r="E122" s="320">
        <f>[2]rth!E$2</f>
        <v>623.7477174788088</v>
      </c>
      <c r="F122" s="320">
        <f>[2]rth!F$2</f>
        <v>639.2539287113716</v>
      </c>
      <c r="G122" s="320">
        <f>[2]rth!G$2</f>
        <v>677.84047740439905</v>
      </c>
      <c r="H122" s="320">
        <f>[2]rth!H$2</f>
        <v>697.08441345722906</v>
      </c>
      <c r="I122" s="320">
        <f>[2]rth!I$2</f>
        <v>713.66282950573111</v>
      </c>
      <c r="J122" s="320">
        <f>[2]rth!J$2</f>
        <v>736.32786717013084</v>
      </c>
      <c r="K122" s="320">
        <f>[2]rth!K$2</f>
        <v>803.06364154634718</v>
      </c>
      <c r="L122" s="320">
        <f>[2]rth!L$2</f>
        <v>857.2589580681456</v>
      </c>
      <c r="M122" s="320">
        <f>[2]rth!M$2</f>
        <v>865.74592053607387</v>
      </c>
      <c r="N122" s="320">
        <f>[2]rth!N$2</f>
        <v>877.15914052633741</v>
      </c>
      <c r="O122" s="320">
        <f>[2]rth!O$2</f>
        <v>869.42721617691393</v>
      </c>
      <c r="P122" s="320">
        <f>[2]rth!P$2</f>
        <v>869.98159999199436</v>
      </c>
      <c r="Q122" s="320">
        <f>[2]rth!Q$2</f>
        <v>846.2803148026702</v>
      </c>
      <c r="R122" s="320">
        <f>[2]rth!R$2</f>
        <v>850.85415783461542</v>
      </c>
      <c r="S122" s="320">
        <f>[2]rth!S$2</f>
        <v>848.83085946721826</v>
      </c>
      <c r="T122" s="320">
        <f>[2]rth!T$2</f>
        <v>879.28126892945772</v>
      </c>
      <c r="U122" s="320">
        <f>[2]rth!U$2</f>
        <v>907.08262622289612</v>
      </c>
      <c r="V122" s="320">
        <f>[2]rth!V$2</f>
        <v>936.47591742167049</v>
      </c>
      <c r="W122" s="320">
        <f>[2]rth!W$2</f>
        <v>965.15359759680871</v>
      </c>
      <c r="X122" s="320">
        <f>[2]rth!X$2</f>
        <v>992.89052759966808</v>
      </c>
      <c r="Y122" s="320">
        <f>[2]rth!Y$2</f>
        <v>1029.4095251837152</v>
      </c>
      <c r="Z122" s="320">
        <f>[2]rth!Z$2</f>
        <v>1062.8774099584853</v>
      </c>
      <c r="AA122" s="320">
        <f>[2]rth!AA$2</f>
        <v>1085.378551416029</v>
      </c>
      <c r="AB122" s="320">
        <f>[2]rth!AB$2</f>
        <v>1121.8357440362281</v>
      </c>
      <c r="AC122" s="320">
        <f>[2]rth!AC$2</f>
        <v>1165.075403221148</v>
      </c>
      <c r="AD122" s="320">
        <f>[2]rth!AD$2</f>
        <v>1218.1722048480931</v>
      </c>
      <c r="AE122" s="320">
        <f>[2]rth!AE$2</f>
        <v>1260.3704151912179</v>
      </c>
      <c r="AF122" s="320">
        <f>[2]rth!AF$2</f>
        <v>1298.6471897612423</v>
      </c>
      <c r="AG122" s="320">
        <f>[2]rth!AG$2</f>
        <v>1331.0000055546907</v>
      </c>
      <c r="AH122" s="320">
        <f>[2]rth!AH$2</f>
        <v>1361.7318090026627</v>
      </c>
      <c r="AI122" s="320">
        <f>[2]rth!AI$2</f>
        <v>1397.5913015090696</v>
      </c>
      <c r="AJ122" s="320">
        <f>[2]rth!AJ$2</f>
        <v>1423.9779281224858</v>
      </c>
      <c r="AK122" s="320">
        <f>[2]rth!AK$2</f>
        <v>1442.9934768275814</v>
      </c>
      <c r="AL122" s="320">
        <f>[2]rth!AL$2</f>
        <v>1462.0137467162006</v>
      </c>
      <c r="AM122" s="320">
        <f>[2]rth!AM$2</f>
        <v>1476.3880546124121</v>
      </c>
      <c r="AN122" s="320">
        <f>[2]rth!AN$2</f>
        <v>1489.4878451983261</v>
      </c>
      <c r="AO122" s="320">
        <f>[2]rth!AO$2</f>
        <v>1500.5056084419787</v>
      </c>
      <c r="AP122" s="320">
        <f>[2]rth!AP$2</f>
        <v>1510.5009096288452</v>
      </c>
      <c r="AQ122" s="320">
        <f>[2]rth!AQ$2</f>
        <v>1519.1988780292904</v>
      </c>
      <c r="AR122" s="320">
        <f>[2]rth!AR$2</f>
        <v>1527.4357245754065</v>
      </c>
      <c r="AS122" s="320">
        <f>[2]rth!AS$2</f>
        <v>1533.5022630262292</v>
      </c>
      <c r="AT122" s="320">
        <f>[2]rth!AT$2</f>
        <v>1539.0417281543648</v>
      </c>
      <c r="AU122" s="320">
        <f>[2]rth!AU$2</f>
        <v>1543.8666822771474</v>
      </c>
      <c r="AV122" s="320">
        <f>[2]rth!AV$2</f>
        <v>1548.4384932680514</v>
      </c>
      <c r="AW122" s="320">
        <f>[2]rth!AW$2</f>
        <v>1551.6750597588064</v>
      </c>
      <c r="AX122" s="320">
        <f>[2]rth!AX$2</f>
        <v>1553.8886429068407</v>
      </c>
      <c r="AY122" s="320">
        <f>[2]rth!AY$2</f>
        <v>1550.5732495469363</v>
      </c>
      <c r="AZ122" s="320">
        <f>[2]rth!AZ$2</f>
        <v>1547.7830922914573</v>
      </c>
      <c r="BA122" s="321">
        <f>[2]rth!BA$2</f>
        <v>1547.6680279890702</v>
      </c>
    </row>
    <row r="123" spans="1:53" x14ac:dyDescent="0.35">
      <c r="A123" s="319" t="str">
        <f>[2]rtm!$A$1</f>
        <v>Rail transport - Metro</v>
      </c>
      <c r="B123" s="306" t="e">
        <f ca="1">HYPERLINK("#"&amp;CELL("address",[2]rtm!$C$2),MID(CELL("filename",[2]rtm!$C$2),FIND("]",CELL("filename",[2]rtm!$C$2))+1,255))</f>
        <v>#N/A</v>
      </c>
      <c r="C123" s="320">
        <f>[2]rtm!C$2</f>
        <v>565.46195408289861</v>
      </c>
      <c r="D123" s="320">
        <f>[2]rtm!D$2</f>
        <v>557.46534546678822</v>
      </c>
      <c r="E123" s="320">
        <f>[2]rtm!E$2</f>
        <v>559.3351375915388</v>
      </c>
      <c r="F123" s="320">
        <f>[2]rtm!F$2</f>
        <v>540.91068302317115</v>
      </c>
      <c r="G123" s="320">
        <f>[2]rtm!G$2</f>
        <v>552.23612564787675</v>
      </c>
      <c r="H123" s="320">
        <f>[2]rtm!H$2</f>
        <v>543.12736428657911</v>
      </c>
      <c r="I123" s="320">
        <f>[2]rtm!I$2</f>
        <v>541.89599729266683</v>
      </c>
      <c r="J123" s="320">
        <f>[2]rtm!J$2</f>
        <v>545.44814765651233</v>
      </c>
      <c r="K123" s="320">
        <f>[2]rtm!K$2</f>
        <v>559.60638252517037</v>
      </c>
      <c r="L123" s="320">
        <f>[2]rtm!L$2</f>
        <v>556.51532055499263</v>
      </c>
      <c r="M123" s="320">
        <f>[2]rtm!M$2</f>
        <v>566.44493778568267</v>
      </c>
      <c r="N123" s="320">
        <f>[2]rtm!N$2</f>
        <v>563.40569882307443</v>
      </c>
      <c r="O123" s="320">
        <f>[2]rtm!O$2</f>
        <v>566.63742815017577</v>
      </c>
      <c r="P123" s="320">
        <f>[2]rtm!P$2</f>
        <v>557.39434947565314</v>
      </c>
      <c r="Q123" s="320">
        <f>[2]rtm!Q$2</f>
        <v>551.06666607946238</v>
      </c>
      <c r="R123" s="320">
        <f>[2]rtm!R$2</f>
        <v>547.92160063433346</v>
      </c>
      <c r="S123" s="320">
        <f>[2]rtm!S$2</f>
        <v>565.78996294385945</v>
      </c>
      <c r="T123" s="320">
        <f>[2]rtm!T$2</f>
        <v>583.34275957473471</v>
      </c>
      <c r="U123" s="320">
        <f>[2]rtm!U$2</f>
        <v>599.34077762542574</v>
      </c>
      <c r="V123" s="320">
        <f>[2]rtm!V$2</f>
        <v>611.87155362638339</v>
      </c>
      <c r="W123" s="320">
        <f>[2]rtm!W$2</f>
        <v>620.94399269938197</v>
      </c>
      <c r="X123" s="320">
        <f>[2]rtm!X$2</f>
        <v>629.32942800898718</v>
      </c>
      <c r="Y123" s="320">
        <f>[2]rtm!Y$2</f>
        <v>636.47713166908534</v>
      </c>
      <c r="Z123" s="320">
        <f>[2]rtm!Z$2</f>
        <v>643.49399991382495</v>
      </c>
      <c r="AA123" s="320">
        <f>[2]rtm!AA$2</f>
        <v>650.50212379174332</v>
      </c>
      <c r="AB123" s="320">
        <f>[2]rtm!AB$2</f>
        <v>657.58483132426431</v>
      </c>
      <c r="AC123" s="320">
        <f>[2]rtm!AC$2</f>
        <v>664.50002666556122</v>
      </c>
      <c r="AD123" s="320">
        <f>[2]rtm!AD$2</f>
        <v>671.37306492800769</v>
      </c>
      <c r="AE123" s="320">
        <f>[2]rtm!AE$2</f>
        <v>677.63548604195535</v>
      </c>
      <c r="AF123" s="320">
        <f>[2]rtm!AF$2</f>
        <v>683.52558526188943</v>
      </c>
      <c r="AG123" s="320">
        <f>[2]rtm!AG$2</f>
        <v>688.83182569714972</v>
      </c>
      <c r="AH123" s="320">
        <f>[2]rtm!AH$2</f>
        <v>690.99202906434209</v>
      </c>
      <c r="AI123" s="320">
        <f>[2]rtm!AI$2</f>
        <v>696.9445507973669</v>
      </c>
      <c r="AJ123" s="320">
        <f>[2]rtm!AJ$2</f>
        <v>702.27562014830607</v>
      </c>
      <c r="AK123" s="320">
        <f>[2]rtm!AK$2</f>
        <v>707.07661364881596</v>
      </c>
      <c r="AL123" s="320">
        <f>[2]rtm!AL$2</f>
        <v>711.63138109708166</v>
      </c>
      <c r="AM123" s="320">
        <f>[2]rtm!AM$2</f>
        <v>715.91567645419013</v>
      </c>
      <c r="AN123" s="320">
        <f>[2]rtm!AN$2</f>
        <v>720.04368484784595</v>
      </c>
      <c r="AO123" s="320">
        <f>[2]rtm!AO$2</f>
        <v>723.92085595891069</v>
      </c>
      <c r="AP123" s="320">
        <f>[2]rtm!AP$2</f>
        <v>727.75210497351964</v>
      </c>
      <c r="AQ123" s="320">
        <f>[2]rtm!AQ$2</f>
        <v>731.50377200936305</v>
      </c>
      <c r="AR123" s="320">
        <f>[2]rtm!AR$2</f>
        <v>735.31046450946269</v>
      </c>
      <c r="AS123" s="320">
        <f>[2]rtm!AS$2</f>
        <v>738.84293731030925</v>
      </c>
      <c r="AT123" s="320">
        <f>[2]rtm!AT$2</f>
        <v>742.31242981667401</v>
      </c>
      <c r="AU123" s="320">
        <f>[2]rtm!AU$2</f>
        <v>745.73464868673557</v>
      </c>
      <c r="AV123" s="320">
        <f>[2]rtm!AV$2</f>
        <v>749.26089030189121</v>
      </c>
      <c r="AW123" s="320">
        <f>[2]rtm!AW$2</f>
        <v>752.91294971843786</v>
      </c>
      <c r="AX123" s="320">
        <f>[2]rtm!AX$2</f>
        <v>756.11534054704725</v>
      </c>
      <c r="AY123" s="320">
        <f>[2]rtm!AY$2</f>
        <v>759.33826167672282</v>
      </c>
      <c r="AZ123" s="320">
        <f>[2]rtm!AZ$2</f>
        <v>762.77631159198108</v>
      </c>
      <c r="BA123" s="321">
        <f>[2]rtm!BA$2</f>
        <v>766.2383226016326</v>
      </c>
    </row>
    <row r="124" spans="1:53" x14ac:dyDescent="0.35">
      <c r="A124" s="319" t="str">
        <f>[2]rtf!$A$1</f>
        <v>Rail transport - Conventional freight transport</v>
      </c>
      <c r="B124" s="306" t="e">
        <f ca="1">HYPERLINK("#"&amp;CELL("address",[2]rtf!$C$2),MID(CELL("filename",[2]rtf!$C$2),FIND("]",CELL("filename",[2]rtf!$C$2))+1,255))</f>
        <v>#N/A</v>
      </c>
      <c r="C124" s="320">
        <f>[2]rtf!C$2</f>
        <v>2427.9898257755281</v>
      </c>
      <c r="D124" s="320">
        <f>[2]rtf!D$2</f>
        <v>2306.5108318094844</v>
      </c>
      <c r="E124" s="320">
        <f>[2]rtf!E$2</f>
        <v>2309.96865506429</v>
      </c>
      <c r="F124" s="320">
        <f>[2]rtf!F$2</f>
        <v>2299.3481260942517</v>
      </c>
      <c r="G124" s="320">
        <f>[2]rtf!G$2</f>
        <v>2363.3340679562511</v>
      </c>
      <c r="H124" s="320">
        <f>[2]rtf!H$2</f>
        <v>2246.0468250101735</v>
      </c>
      <c r="I124" s="320">
        <f>[2]rtf!I$2</f>
        <v>2229.0109214595773</v>
      </c>
      <c r="J124" s="320">
        <f>[2]rtf!J$2</f>
        <v>2270.9111871865307</v>
      </c>
      <c r="K124" s="320">
        <f>[2]rtf!K$2</f>
        <v>2126.0434934924137</v>
      </c>
      <c r="L124" s="320">
        <f>[2]rtf!L$2</f>
        <v>1824.6081480015073</v>
      </c>
      <c r="M124" s="320">
        <f>[2]rtf!M$2</f>
        <v>1876.4746971961388</v>
      </c>
      <c r="N124" s="320">
        <f>[2]rtf!N$2</f>
        <v>1901.6577721036083</v>
      </c>
      <c r="O124" s="320">
        <f>[2]rtf!O$2</f>
        <v>1814.6559342480655</v>
      </c>
      <c r="P124" s="320">
        <f>[2]rtf!P$2</f>
        <v>1638.7150347988629</v>
      </c>
      <c r="Q124" s="320">
        <f>[2]rtf!Q$2</f>
        <v>1551.1376017248208</v>
      </c>
      <c r="R124" s="320">
        <f>[2]rtf!R$2</f>
        <v>1521.9628192259047</v>
      </c>
      <c r="S124" s="320">
        <f>[2]rtf!S$2</f>
        <v>1505.269868929807</v>
      </c>
      <c r="T124" s="320">
        <f>[2]rtf!T$2</f>
        <v>1553.7085391818582</v>
      </c>
      <c r="U124" s="320">
        <f>[2]rtf!U$2</f>
        <v>1587.991038060246</v>
      </c>
      <c r="V124" s="320">
        <f>[2]rtf!V$2</f>
        <v>1616.0616455695804</v>
      </c>
      <c r="W124" s="320">
        <f>[2]rtf!W$2</f>
        <v>1639.5288942784086</v>
      </c>
      <c r="X124" s="320">
        <f>[2]rtf!X$2</f>
        <v>1662.7586588887177</v>
      </c>
      <c r="Y124" s="320">
        <f>[2]rtf!Y$2</f>
        <v>1683.4844482245664</v>
      </c>
      <c r="Z124" s="320">
        <f>[2]rtf!Z$2</f>
        <v>1699.5909618419785</v>
      </c>
      <c r="AA124" s="320">
        <f>[2]rtf!AA$2</f>
        <v>1715.3801364241683</v>
      </c>
      <c r="AB124" s="320">
        <f>[2]rtf!AB$2</f>
        <v>1730.6649202451249</v>
      </c>
      <c r="AC124" s="320">
        <f>[2]rtf!AC$2</f>
        <v>1746.3554364567667</v>
      </c>
      <c r="AD124" s="320">
        <f>[2]rtf!AD$2</f>
        <v>1761.5466214649889</v>
      </c>
      <c r="AE124" s="320">
        <f>[2]rtf!AE$2</f>
        <v>1777.616168775457</v>
      </c>
      <c r="AF124" s="320">
        <f>[2]rtf!AF$2</f>
        <v>1793.6175810432806</v>
      </c>
      <c r="AG124" s="320">
        <f>[2]rtf!AG$2</f>
        <v>1809.5339598805683</v>
      </c>
      <c r="AH124" s="320">
        <f>[2]rtf!AH$2</f>
        <v>1811.9613753442093</v>
      </c>
      <c r="AI124" s="320">
        <f>[2]rtf!AI$2</f>
        <v>1826.0733917532241</v>
      </c>
      <c r="AJ124" s="320">
        <f>[2]rtf!AJ$2</f>
        <v>1839.4592750265963</v>
      </c>
      <c r="AK124" s="320">
        <f>[2]rtf!AK$2</f>
        <v>1851.2697535000575</v>
      </c>
      <c r="AL124" s="320">
        <f>[2]rtf!AL$2</f>
        <v>1863.5126489795259</v>
      </c>
      <c r="AM124" s="320">
        <f>[2]rtf!AM$2</f>
        <v>1874.0974021785141</v>
      </c>
      <c r="AN124" s="320">
        <f>[2]rtf!AN$2</f>
        <v>1883.4259366571619</v>
      </c>
      <c r="AO124" s="320">
        <f>[2]rtf!AO$2</f>
        <v>1892.6999885215823</v>
      </c>
      <c r="AP124" s="320">
        <f>[2]rtf!AP$2</f>
        <v>1900.5662204482837</v>
      </c>
      <c r="AQ124" s="320">
        <f>[2]rtf!AQ$2</f>
        <v>1908.340613849376</v>
      </c>
      <c r="AR124" s="320">
        <f>[2]rtf!AR$2</f>
        <v>1917.8668316964743</v>
      </c>
      <c r="AS124" s="320">
        <f>[2]rtf!AS$2</f>
        <v>1925.0890721587825</v>
      </c>
      <c r="AT124" s="320">
        <f>[2]rtf!AT$2</f>
        <v>1931.2375501657905</v>
      </c>
      <c r="AU124" s="320">
        <f>[2]rtf!AU$2</f>
        <v>1938.5049943552028</v>
      </c>
      <c r="AV124" s="320">
        <f>[2]rtf!AV$2</f>
        <v>1943.8932295307079</v>
      </c>
      <c r="AW124" s="320">
        <f>[2]rtf!AW$2</f>
        <v>1949.2325629371871</v>
      </c>
      <c r="AX124" s="320">
        <f>[2]rtf!AX$2</f>
        <v>1949.5073017187199</v>
      </c>
      <c r="AY124" s="320">
        <f>[2]rtf!AY$2</f>
        <v>1948.9759468667683</v>
      </c>
      <c r="AZ124" s="320">
        <f>[2]rtf!AZ$2</f>
        <v>1948.7367428483487</v>
      </c>
      <c r="BA124" s="321">
        <f>[2]rtf!BA$2</f>
        <v>1948.1518755623033</v>
      </c>
    </row>
    <row r="125" spans="1:53" x14ac:dyDescent="0.35">
      <c r="A125" s="316" t="str">
        <f>[2]tav!$A$1</f>
        <v>Aviation</v>
      </c>
      <c r="B125" s="306" t="e">
        <f ca="1">HYPERLINK("#"&amp;CELL("address",[2]tav!$C$2),MID(CELL("filename",[2]tav!$C$2),FIND("]",CELL("filename",[2]tav!$C$2))+1,255))</f>
        <v>#N/A</v>
      </c>
      <c r="C125" s="317">
        <f>[2]tav!C$2</f>
        <v>44942.58301029112</v>
      </c>
      <c r="D125" s="317">
        <f>[2]tav!D$2</f>
        <v>43706.451610000004</v>
      </c>
      <c r="E125" s="317">
        <f>[2]tav!E$2</f>
        <v>43126.167369999996</v>
      </c>
      <c r="F125" s="317">
        <f>[2]tav!F$2</f>
        <v>44427.945619999991</v>
      </c>
      <c r="G125" s="317">
        <f>[2]tav!G$2</f>
        <v>47637.009149999991</v>
      </c>
      <c r="H125" s="317">
        <f>[2]tav!H$2</f>
        <v>50066.056725579852</v>
      </c>
      <c r="I125" s="317">
        <f>[2]tav!I$2</f>
        <v>51683.193449999992</v>
      </c>
      <c r="J125" s="317">
        <f>[2]tav!J$2</f>
        <v>53505.580399999992</v>
      </c>
      <c r="K125" s="317">
        <f>[2]tav!K$2</f>
        <v>53492.077319999997</v>
      </c>
      <c r="L125" s="317">
        <f>[2]tav!L$2</f>
        <v>49263.053419999997</v>
      </c>
      <c r="M125" s="317">
        <f>[2]tav!M$2</f>
        <v>49274.498533417493</v>
      </c>
      <c r="N125" s="317">
        <f>[2]tav!N$2</f>
        <v>50631.392204519725</v>
      </c>
      <c r="O125" s="317">
        <f>[2]tav!O$2</f>
        <v>49344.473293432806</v>
      </c>
      <c r="P125" s="317">
        <f>[2]tav!P$2</f>
        <v>49123.359627995611</v>
      </c>
      <c r="Q125" s="317">
        <f>[2]tav!Q$2</f>
        <v>49533.643705461771</v>
      </c>
      <c r="R125" s="317">
        <f>[2]tav!R$2</f>
        <v>51313.600808873467</v>
      </c>
      <c r="S125" s="317">
        <f>[2]tav!S$2</f>
        <v>53981.889712030374</v>
      </c>
      <c r="T125" s="317">
        <f>[2]tav!T$2</f>
        <v>56413.377192603723</v>
      </c>
      <c r="U125" s="317">
        <f>[2]tav!U$2</f>
        <v>58307.568086564002</v>
      </c>
      <c r="V125" s="317">
        <f>[2]tav!V$2</f>
        <v>59950.971872674207</v>
      </c>
      <c r="W125" s="317">
        <f>[2]tav!W$2</f>
        <v>61366.318711731517</v>
      </c>
      <c r="X125" s="317">
        <f>[2]tav!X$2</f>
        <v>62730.255913732508</v>
      </c>
      <c r="Y125" s="317">
        <f>[2]tav!Y$2</f>
        <v>63962.311131450522</v>
      </c>
      <c r="Z125" s="317">
        <f>[2]tav!Z$2</f>
        <v>65046.764756571611</v>
      </c>
      <c r="AA125" s="317">
        <f>[2]tav!AA$2</f>
        <v>65839.882130385304</v>
      </c>
      <c r="AB125" s="317">
        <f>[2]tav!AB$2</f>
        <v>66713.153090672306</v>
      </c>
      <c r="AC125" s="317">
        <f>[2]tav!AC$2</f>
        <v>67609.558114242143</v>
      </c>
      <c r="AD125" s="317">
        <f>[2]tav!AD$2</f>
        <v>68564.900667020993</v>
      </c>
      <c r="AE125" s="317">
        <f>[2]tav!AE$2</f>
        <v>69559.58488445601</v>
      </c>
      <c r="AF125" s="317">
        <f>[2]tav!AF$2</f>
        <v>70505.355365856754</v>
      </c>
      <c r="AG125" s="317">
        <f>[2]tav!AG$2</f>
        <v>71398.569038096626</v>
      </c>
      <c r="AH125" s="317">
        <f>[2]tav!AH$2</f>
        <v>72308.034536469466</v>
      </c>
      <c r="AI125" s="317">
        <f>[2]tav!AI$2</f>
        <v>73032.883527264959</v>
      </c>
      <c r="AJ125" s="317">
        <f>[2]tav!AJ$2</f>
        <v>73689.82500253302</v>
      </c>
      <c r="AK125" s="317">
        <f>[2]tav!AK$2</f>
        <v>74217.088224384992</v>
      </c>
      <c r="AL125" s="317">
        <f>[2]tav!AL$2</f>
        <v>74713.755391010534</v>
      </c>
      <c r="AM125" s="317">
        <f>[2]tav!AM$2</f>
        <v>75250.222734239287</v>
      </c>
      <c r="AN125" s="317">
        <f>[2]tav!AN$2</f>
        <v>75668.562526665512</v>
      </c>
      <c r="AO125" s="317">
        <f>[2]tav!AO$2</f>
        <v>76225.960648111504</v>
      </c>
      <c r="AP125" s="317">
        <f>[2]tav!AP$2</f>
        <v>76614.114679050879</v>
      </c>
      <c r="AQ125" s="317">
        <f>[2]tav!AQ$2</f>
        <v>77033.995274147441</v>
      </c>
      <c r="AR125" s="317">
        <f>[2]tav!AR$2</f>
        <v>77518.247855296155</v>
      </c>
      <c r="AS125" s="317">
        <f>[2]tav!AS$2</f>
        <v>77970.337508114535</v>
      </c>
      <c r="AT125" s="317">
        <f>[2]tav!AT$2</f>
        <v>78389.478144738692</v>
      </c>
      <c r="AU125" s="317">
        <f>[2]tav!AU$2</f>
        <v>78744.842671457198</v>
      </c>
      <c r="AV125" s="317">
        <f>[2]tav!AV$2</f>
        <v>79227.959190212772</v>
      </c>
      <c r="AW125" s="317">
        <f>[2]tav!AW$2</f>
        <v>79667.180618558225</v>
      </c>
      <c r="AX125" s="317">
        <f>[2]tav!AX$2</f>
        <v>79882.448724587273</v>
      </c>
      <c r="AY125" s="317">
        <f>[2]tav!AY$2</f>
        <v>80251.355770496273</v>
      </c>
      <c r="AZ125" s="317">
        <f>[2]tav!AZ$2</f>
        <v>80453.079236246296</v>
      </c>
      <c r="BA125" s="318">
        <f>[2]tav!BA$2</f>
        <v>80637.866901504254</v>
      </c>
    </row>
    <row r="126" spans="1:53" x14ac:dyDescent="0.35">
      <c r="A126" s="319" t="str">
        <f>[2]apd!$A$1</f>
        <v>Domestic aviation</v>
      </c>
      <c r="B126" s="306" t="e">
        <f ca="1">HYPERLINK("#"&amp;CELL("address",[2]apd!$C$2),MID(CELL("filename",[2]apd!$C$2),FIND("]",CELL("filename",[2]apd!$C$2))+1,255))</f>
        <v>#N/A</v>
      </c>
      <c r="C126" s="320">
        <f>[2]apd!C$2</f>
        <v>7467.4311030864001</v>
      </c>
      <c r="D126" s="320">
        <f>[2]apd!D$2</f>
        <v>7202.53881</v>
      </c>
      <c r="E126" s="320">
        <f>[2]apd!E$2</f>
        <v>7075.9240999999993</v>
      </c>
      <c r="F126" s="320">
        <f>[2]apd!F$2</f>
        <v>7345.6093499999997</v>
      </c>
      <c r="G126" s="320">
        <f>[2]apd!G$2</f>
        <v>7444.0965999999999</v>
      </c>
      <c r="H126" s="320">
        <f>[2]apd!H$2</f>
        <v>7709.9328270269907</v>
      </c>
      <c r="I126" s="320">
        <f>[2]apd!I$2</f>
        <v>7852.2257999999993</v>
      </c>
      <c r="J126" s="320">
        <f>[2]apd!J$2</f>
        <v>8017.0406799999982</v>
      </c>
      <c r="K126" s="320">
        <f>[2]apd!K$2</f>
        <v>7870.9934699999949</v>
      </c>
      <c r="L126" s="320">
        <f>[2]apd!L$2</f>
        <v>7183.3091100000011</v>
      </c>
      <c r="M126" s="320">
        <f>[2]apd!M$2</f>
        <v>7577.9701744778731</v>
      </c>
      <c r="N126" s="320">
        <f>[2]apd!N$2</f>
        <v>7331.5310637230641</v>
      </c>
      <c r="O126" s="320">
        <f>[2]apd!O$2</f>
        <v>6883.1784886727592</v>
      </c>
      <c r="P126" s="320">
        <f>[2]apd!P$2</f>
        <v>6522.4798627233895</v>
      </c>
      <c r="Q126" s="320">
        <f>[2]apd!Q$2</f>
        <v>6541.2126553370445</v>
      </c>
      <c r="R126" s="320">
        <f>[2]apd!R$2</f>
        <v>6786.2375882900124</v>
      </c>
      <c r="S126" s="320">
        <f>[2]apd!S$2</f>
        <v>7139.2666280728135</v>
      </c>
      <c r="T126" s="320">
        <f>[2]apd!T$2</f>
        <v>7353.5075168045123</v>
      </c>
      <c r="U126" s="320">
        <f>[2]apd!U$2</f>
        <v>7471.9134877850202</v>
      </c>
      <c r="V126" s="320">
        <f>[2]apd!V$2</f>
        <v>7561.7336729757008</v>
      </c>
      <c r="W126" s="320">
        <f>[2]apd!W$2</f>
        <v>7625.5507536254972</v>
      </c>
      <c r="X126" s="320">
        <f>[2]apd!X$2</f>
        <v>7686.1964771826961</v>
      </c>
      <c r="Y126" s="320">
        <f>[2]apd!Y$2</f>
        <v>7735.0193091088531</v>
      </c>
      <c r="Z126" s="320">
        <f>[2]apd!Z$2</f>
        <v>7760.1151583203018</v>
      </c>
      <c r="AA126" s="320">
        <f>[2]apd!AA$2</f>
        <v>7806.9076956468361</v>
      </c>
      <c r="AB126" s="320">
        <f>[2]apd!AB$2</f>
        <v>7867.756117091094</v>
      </c>
      <c r="AC126" s="320">
        <f>[2]apd!AC$2</f>
        <v>7911.6593999259931</v>
      </c>
      <c r="AD126" s="320">
        <f>[2]apd!AD$2</f>
        <v>7947.0240850429027</v>
      </c>
      <c r="AE126" s="320">
        <f>[2]apd!AE$2</f>
        <v>8003.1265046428125</v>
      </c>
      <c r="AF126" s="320">
        <f>[2]apd!AF$2</f>
        <v>8063.7087471953137</v>
      </c>
      <c r="AG126" s="320">
        <f>[2]apd!AG$2</f>
        <v>8127.1618892086626</v>
      </c>
      <c r="AH126" s="320">
        <f>[2]apd!AH$2</f>
        <v>8189.7304700814693</v>
      </c>
      <c r="AI126" s="320">
        <f>[2]apd!AI$2</f>
        <v>8239.9228298404341</v>
      </c>
      <c r="AJ126" s="320">
        <f>[2]apd!AJ$2</f>
        <v>8298.1599669330208</v>
      </c>
      <c r="AK126" s="320">
        <f>[2]apd!AK$2</f>
        <v>8345.9878052159256</v>
      </c>
      <c r="AL126" s="320">
        <f>[2]apd!AL$2</f>
        <v>8391.2674819338099</v>
      </c>
      <c r="AM126" s="320">
        <f>[2]apd!AM$2</f>
        <v>8442.7741455692994</v>
      </c>
      <c r="AN126" s="320">
        <f>[2]apd!AN$2</f>
        <v>8482.4527226144255</v>
      </c>
      <c r="AO126" s="320">
        <f>[2]apd!AO$2</f>
        <v>8545.4645712980146</v>
      </c>
      <c r="AP126" s="320">
        <f>[2]apd!AP$2</f>
        <v>8577.2017130369513</v>
      </c>
      <c r="AQ126" s="320">
        <f>[2]apd!AQ$2</f>
        <v>8613.4899988982452</v>
      </c>
      <c r="AR126" s="320">
        <f>[2]apd!AR$2</f>
        <v>8656.3668322951598</v>
      </c>
      <c r="AS126" s="320">
        <f>[2]apd!AS$2</f>
        <v>8689.9448506116332</v>
      </c>
      <c r="AT126" s="320">
        <f>[2]apd!AT$2</f>
        <v>8719.0317364258299</v>
      </c>
      <c r="AU126" s="320">
        <f>[2]apd!AU$2</f>
        <v>8738.0147552095532</v>
      </c>
      <c r="AV126" s="320">
        <f>[2]apd!AV$2</f>
        <v>8759.4759528919312</v>
      </c>
      <c r="AW126" s="320">
        <f>[2]apd!AW$2</f>
        <v>8773.503144987566</v>
      </c>
      <c r="AX126" s="320">
        <f>[2]apd!AX$2</f>
        <v>8762.2603747521789</v>
      </c>
      <c r="AY126" s="320">
        <f>[2]apd!AY$2</f>
        <v>8757.4760712498501</v>
      </c>
      <c r="AZ126" s="320">
        <f>[2]apd!AZ$2</f>
        <v>8735.552551371753</v>
      </c>
      <c r="BA126" s="321">
        <f>[2]apd!BA$2</f>
        <v>8707.0671528008897</v>
      </c>
    </row>
    <row r="127" spans="1:53" x14ac:dyDescent="0.35">
      <c r="A127" s="319" t="str">
        <f>[2]api!$A$1</f>
        <v>Intra-EU passenger aviation</v>
      </c>
      <c r="B127" s="306" t="e">
        <f ca="1">HYPERLINK("#"&amp;CELL("address",[2]api!$C$2),MID(CELL("filename",[2]api!$C$2),FIND("]",CELL("filename",[2]api!$C$2))+1,255))</f>
        <v>#N/A</v>
      </c>
      <c r="C127" s="320">
        <f>[2]api!C$2</f>
        <v>16481.774006908778</v>
      </c>
      <c r="D127" s="320">
        <f>[2]api!D$2</f>
        <v>17028.070266407904</v>
      </c>
      <c r="E127" s="320">
        <f>[2]api!E$2</f>
        <v>16683.303044355434</v>
      </c>
      <c r="F127" s="320">
        <f>[2]api!F$2</f>
        <v>17429.722455431373</v>
      </c>
      <c r="G127" s="320">
        <f>[2]api!G$2</f>
        <v>18271.229276213937</v>
      </c>
      <c r="H127" s="320">
        <f>[2]api!H$2</f>
        <v>19067.597010950358</v>
      </c>
      <c r="I127" s="320">
        <f>[2]api!I$2</f>
        <v>19597.028366239167</v>
      </c>
      <c r="J127" s="320">
        <f>[2]api!J$2</f>
        <v>20159.965277227999</v>
      </c>
      <c r="K127" s="320">
        <f>[2]api!K$2</f>
        <v>19623.746910194615</v>
      </c>
      <c r="L127" s="320">
        <f>[2]api!L$2</f>
        <v>17767.689690273852</v>
      </c>
      <c r="M127" s="320">
        <f>[2]api!M$2</f>
        <v>17783.262724281703</v>
      </c>
      <c r="N127" s="320">
        <f>[2]api!N$2</f>
        <v>19168.136114906571</v>
      </c>
      <c r="O127" s="320">
        <f>[2]api!O$2</f>
        <v>18646.622749545975</v>
      </c>
      <c r="P127" s="320">
        <f>[2]api!P$2</f>
        <v>18517.97885412534</v>
      </c>
      <c r="Q127" s="320">
        <f>[2]api!Q$2</f>
        <v>18748.116912621565</v>
      </c>
      <c r="R127" s="320">
        <f>[2]api!R$2</f>
        <v>19530.053442128723</v>
      </c>
      <c r="S127" s="320">
        <f>[2]api!S$2</f>
        <v>21163.391881746047</v>
      </c>
      <c r="T127" s="320">
        <f>[2]api!T$2</f>
        <v>22193.816030326125</v>
      </c>
      <c r="U127" s="320">
        <f>[2]api!U$2</f>
        <v>22867.6933607602</v>
      </c>
      <c r="V127" s="320">
        <f>[2]api!V$2</f>
        <v>23431.245514330265</v>
      </c>
      <c r="W127" s="320">
        <f>[2]api!W$2</f>
        <v>23889.534858102452</v>
      </c>
      <c r="X127" s="320">
        <f>[2]api!X$2</f>
        <v>24359.839484950109</v>
      </c>
      <c r="Y127" s="320">
        <f>[2]api!Y$2</f>
        <v>24756.208583282307</v>
      </c>
      <c r="Z127" s="320">
        <f>[2]api!Z$2</f>
        <v>25097.942550796364</v>
      </c>
      <c r="AA127" s="320">
        <f>[2]api!AA$2</f>
        <v>25426.610359379578</v>
      </c>
      <c r="AB127" s="320">
        <f>[2]api!AB$2</f>
        <v>25794.697780672595</v>
      </c>
      <c r="AC127" s="320">
        <f>[2]api!AC$2</f>
        <v>26143.59223167488</v>
      </c>
      <c r="AD127" s="320">
        <f>[2]api!AD$2</f>
        <v>26510.452547831504</v>
      </c>
      <c r="AE127" s="320">
        <f>[2]api!AE$2</f>
        <v>26880.636267386857</v>
      </c>
      <c r="AF127" s="320">
        <f>[2]api!AF$2</f>
        <v>27238.562518086608</v>
      </c>
      <c r="AG127" s="320">
        <f>[2]api!AG$2</f>
        <v>27557.830005497784</v>
      </c>
      <c r="AH127" s="320">
        <f>[2]api!AH$2</f>
        <v>27878.215064819746</v>
      </c>
      <c r="AI127" s="320">
        <f>[2]api!AI$2</f>
        <v>28116.098527758764</v>
      </c>
      <c r="AJ127" s="320">
        <f>[2]api!AJ$2</f>
        <v>28318.420986934998</v>
      </c>
      <c r="AK127" s="320">
        <f>[2]api!AK$2</f>
        <v>28464.904454175263</v>
      </c>
      <c r="AL127" s="320">
        <f>[2]api!AL$2</f>
        <v>28594.294818270406</v>
      </c>
      <c r="AM127" s="320">
        <f>[2]api!AM$2</f>
        <v>28756.977884115509</v>
      </c>
      <c r="AN127" s="320">
        <f>[2]api!AN$2</f>
        <v>28847.971075420541</v>
      </c>
      <c r="AO127" s="320">
        <f>[2]api!AO$2</f>
        <v>28998.60903891395</v>
      </c>
      <c r="AP127" s="320">
        <f>[2]api!AP$2</f>
        <v>29087.792941999312</v>
      </c>
      <c r="AQ127" s="320">
        <f>[2]api!AQ$2</f>
        <v>29178.360732763009</v>
      </c>
      <c r="AR127" s="320">
        <f>[2]api!AR$2</f>
        <v>29291.197941486171</v>
      </c>
      <c r="AS127" s="320">
        <f>[2]api!AS$2</f>
        <v>29399.992359689579</v>
      </c>
      <c r="AT127" s="320">
        <f>[2]api!AT$2</f>
        <v>29502.163690959416</v>
      </c>
      <c r="AU127" s="320">
        <f>[2]api!AU$2</f>
        <v>29603.339980886802</v>
      </c>
      <c r="AV127" s="320">
        <f>[2]api!AV$2</f>
        <v>29752.951616627048</v>
      </c>
      <c r="AW127" s="320">
        <f>[2]api!AW$2</f>
        <v>29887.902110303163</v>
      </c>
      <c r="AX127" s="320">
        <f>[2]api!AX$2</f>
        <v>29967.412899706771</v>
      </c>
      <c r="AY127" s="320">
        <f>[2]api!AY$2</f>
        <v>30092.377913546192</v>
      </c>
      <c r="AZ127" s="320">
        <f>[2]api!AZ$2</f>
        <v>30158.909532957845</v>
      </c>
      <c r="BA127" s="321">
        <f>[2]api!BA$2</f>
        <v>30219.401624529688</v>
      </c>
    </row>
    <row r="128" spans="1:53" x14ac:dyDescent="0.35">
      <c r="A128" s="319" t="str">
        <f>[2]ape!$A$1</f>
        <v>Extra-EU passenger aviation</v>
      </c>
      <c r="B128" s="306" t="e">
        <f ca="1">HYPERLINK("#"&amp;CELL("address",[2]ape!$C$2),MID(CELL("filename",[2]ape!$C$2),FIND("]",CELL("filename",[2]ape!$C$2))+1,255))</f>
        <v>#N/A</v>
      </c>
      <c r="C128" s="320">
        <f>[2]ape!C$2</f>
        <v>18492.630159614502</v>
      </c>
      <c r="D128" s="320">
        <f>[2]ape!D$2</f>
        <v>16895.251338953276</v>
      </c>
      <c r="E128" s="320">
        <f>[2]ape!E$2</f>
        <v>16757.546295678472</v>
      </c>
      <c r="F128" s="320">
        <f>[2]ape!F$2</f>
        <v>16925.10889289025</v>
      </c>
      <c r="G128" s="320">
        <f>[2]ape!G$2</f>
        <v>19029.036775699908</v>
      </c>
      <c r="H128" s="320">
        <f>[2]ape!H$2</f>
        <v>20338.532307790414</v>
      </c>
      <c r="I128" s="320">
        <f>[2]ape!I$2</f>
        <v>21111.711086360847</v>
      </c>
      <c r="J128" s="320">
        <f>[2]ape!J$2</f>
        <v>22003.136611221486</v>
      </c>
      <c r="K128" s="320">
        <f>[2]ape!K$2</f>
        <v>22562.189391711894</v>
      </c>
      <c r="L128" s="320">
        <f>[2]ape!L$2</f>
        <v>21235.827344980495</v>
      </c>
      <c r="M128" s="320">
        <f>[2]ape!M$2</f>
        <v>20535.179861287739</v>
      </c>
      <c r="N128" s="320">
        <f>[2]ape!N$2</f>
        <v>20688.556610179894</v>
      </c>
      <c r="O128" s="320">
        <f>[2]ape!O$2</f>
        <v>20425.37868604554</v>
      </c>
      <c r="P128" s="320">
        <f>[2]ape!P$2</f>
        <v>20650.02834038404</v>
      </c>
      <c r="Q128" s="320">
        <f>[2]ape!Q$2</f>
        <v>20880.232795862939</v>
      </c>
      <c r="R128" s="320">
        <f>[2]ape!R$2</f>
        <v>21470.254214112465</v>
      </c>
      <c r="S128" s="320">
        <f>[2]ape!S$2</f>
        <v>22012.891361408103</v>
      </c>
      <c r="T128" s="320">
        <f>[2]ape!T$2</f>
        <v>23020.412114112889</v>
      </c>
      <c r="U128" s="320">
        <f>[2]ape!U$2</f>
        <v>23937.846707918201</v>
      </c>
      <c r="V128" s="320">
        <f>[2]ape!V$2</f>
        <v>24756.813762421196</v>
      </c>
      <c r="W128" s="320">
        <f>[2]ape!W$2</f>
        <v>25487.436403409032</v>
      </c>
      <c r="X128" s="320">
        <f>[2]ape!X$2</f>
        <v>26165.64629452143</v>
      </c>
      <c r="Y128" s="320">
        <f>[2]ape!Y$2</f>
        <v>26806.287838360309</v>
      </c>
      <c r="Z128" s="320">
        <f>[2]ape!Z$2</f>
        <v>27392.95346671166</v>
      </c>
      <c r="AA128" s="320">
        <f>[2]ape!AA$2</f>
        <v>27715.938354207181</v>
      </c>
      <c r="AB128" s="320">
        <f>[2]ape!AB$2</f>
        <v>28064.852285902933</v>
      </c>
      <c r="AC128" s="320">
        <f>[2]ape!AC$2</f>
        <v>28456.386392686953</v>
      </c>
      <c r="AD128" s="320">
        <f>[2]ape!AD$2</f>
        <v>28881.838305213096</v>
      </c>
      <c r="AE128" s="320">
        <f>[2]ape!AE$2</f>
        <v>29322.214270385193</v>
      </c>
      <c r="AF128" s="320">
        <f>[2]ape!AF$2</f>
        <v>29721.77549619415</v>
      </c>
      <c r="AG128" s="320">
        <f>[2]ape!AG$2</f>
        <v>30115.14937823846</v>
      </c>
      <c r="AH128" s="320">
        <f>[2]ape!AH$2</f>
        <v>30510.653729591195</v>
      </c>
      <c r="AI128" s="320">
        <f>[2]ape!AI$2</f>
        <v>30834.345948214544</v>
      </c>
      <c r="AJ128" s="320">
        <f>[2]ape!AJ$2</f>
        <v>31128.402569465896</v>
      </c>
      <c r="AK128" s="320">
        <f>[2]ape!AK$2</f>
        <v>31374.020907475191</v>
      </c>
      <c r="AL128" s="320">
        <f>[2]ape!AL$2</f>
        <v>31615.087114600745</v>
      </c>
      <c r="AM128" s="320">
        <f>[2]ape!AM$2</f>
        <v>31851.996207107135</v>
      </c>
      <c r="AN128" s="320">
        <f>[2]ape!AN$2</f>
        <v>32058.281624546893</v>
      </c>
      <c r="AO128" s="320">
        <f>[2]ape!AO$2</f>
        <v>32314.697394777304</v>
      </c>
      <c r="AP128" s="320">
        <f>[2]ape!AP$2</f>
        <v>32483.705230027012</v>
      </c>
      <c r="AQ128" s="320">
        <f>[2]ape!AQ$2</f>
        <v>32669.584079153308</v>
      </c>
      <c r="AR128" s="320">
        <f>[2]ape!AR$2</f>
        <v>32874.013238141633</v>
      </c>
      <c r="AS128" s="320">
        <f>[2]ape!AS$2</f>
        <v>33059.058269646084</v>
      </c>
      <c r="AT128" s="320">
        <f>[2]ape!AT$2</f>
        <v>33228.064732061022</v>
      </c>
      <c r="AU128" s="320">
        <f>[2]ape!AU$2</f>
        <v>33349.135386194321</v>
      </c>
      <c r="AV128" s="320">
        <f>[2]ape!AV$2</f>
        <v>33532.171136066027</v>
      </c>
      <c r="AW128" s="320">
        <f>[2]ape!AW$2</f>
        <v>33689.061895417821</v>
      </c>
      <c r="AX128" s="320">
        <f>[2]ape!AX$2</f>
        <v>33734.737511501524</v>
      </c>
      <c r="AY128" s="320">
        <f>[2]ape!AY$2</f>
        <v>33863.675548446794</v>
      </c>
      <c r="AZ128" s="320">
        <f>[2]ape!AZ$2</f>
        <v>33924.388426427642</v>
      </c>
      <c r="BA128" s="321">
        <f>[2]ape!BA$2</f>
        <v>33986.161210213926</v>
      </c>
    </row>
    <row r="129" spans="1:53" x14ac:dyDescent="0.35">
      <c r="A129" s="319" t="str">
        <f>[2]afi!$A$1</f>
        <v>Intra-EU freight aviation</v>
      </c>
      <c r="B129" s="306" t="e">
        <f ca="1">HYPERLINK("#"&amp;CELL("address",[2]afi!$C$2),MID(CELL("filename",[2]afi!$C$2),FIND("]",CELL("filename",[2]afi!$C$2))+1,255))</f>
        <v>#N/A</v>
      </c>
      <c r="C129" s="320">
        <f>[2]afi!C$2</f>
        <v>656.5060633139384</v>
      </c>
      <c r="D129" s="320">
        <f>[2]afi!D$2</f>
        <v>643.47490676012853</v>
      </c>
      <c r="E129" s="320">
        <f>[2]afi!E$2</f>
        <v>621.30299090265487</v>
      </c>
      <c r="F129" s="320">
        <f>[2]afi!F$2</f>
        <v>632.19824127734125</v>
      </c>
      <c r="G129" s="320">
        <f>[2]afi!G$2</f>
        <v>642.74201578139343</v>
      </c>
      <c r="H129" s="320">
        <f>[2]afi!H$2</f>
        <v>651.7171060524654</v>
      </c>
      <c r="I129" s="320">
        <f>[2]afi!I$2</f>
        <v>694.92948903235811</v>
      </c>
      <c r="J129" s="320">
        <f>[2]afi!J$2</f>
        <v>723.70293594171551</v>
      </c>
      <c r="K129" s="320">
        <f>[2]afi!K$2</f>
        <v>729.48758017847342</v>
      </c>
      <c r="L129" s="320">
        <f>[2]afi!L$2</f>
        <v>667.96172236757502</v>
      </c>
      <c r="M129" s="320">
        <f>[2]afi!M$2</f>
        <v>655.36753919064154</v>
      </c>
      <c r="N129" s="320">
        <f>[2]afi!N$2</f>
        <v>629.00271121914523</v>
      </c>
      <c r="O129" s="320">
        <f>[2]afi!O$2</f>
        <v>621.61540132433549</v>
      </c>
      <c r="P129" s="320">
        <f>[2]afi!P$2</f>
        <v>595.63779726256666</v>
      </c>
      <c r="Q129" s="320">
        <f>[2]afi!Q$2</f>
        <v>586.76751276443713</v>
      </c>
      <c r="R129" s="320">
        <f>[2]afi!R$2</f>
        <v>599.29683562151934</v>
      </c>
      <c r="S129" s="320">
        <f>[2]afi!S$2</f>
        <v>631.81596378181064</v>
      </c>
      <c r="T129" s="320">
        <f>[2]afi!T$2</f>
        <v>675.65221658298765</v>
      </c>
      <c r="U129" s="320">
        <f>[2]afi!U$2</f>
        <v>719.46923467819283</v>
      </c>
      <c r="V129" s="320">
        <f>[2]afi!V$2</f>
        <v>760.33924894119491</v>
      </c>
      <c r="W129" s="320">
        <f>[2]afi!W$2</f>
        <v>799.9314758936448</v>
      </c>
      <c r="X129" s="320">
        <f>[2]afi!X$2</f>
        <v>837.96707915702575</v>
      </c>
      <c r="Y129" s="320">
        <f>[2]afi!Y$2</f>
        <v>874.48120677539805</v>
      </c>
      <c r="Z129" s="320">
        <f>[2]afi!Z$2</f>
        <v>906.9325875912217</v>
      </c>
      <c r="AA129" s="320">
        <f>[2]afi!AA$2</f>
        <v>943.09333666814757</v>
      </c>
      <c r="AB129" s="320">
        <f>[2]afi!AB$2</f>
        <v>978.24294082269364</v>
      </c>
      <c r="AC129" s="320">
        <f>[2]afi!AC$2</f>
        <v>1017.6704005677663</v>
      </c>
      <c r="AD129" s="320">
        <f>[2]afi!AD$2</f>
        <v>1062.1592738391444</v>
      </c>
      <c r="AE129" s="320">
        <f>[2]afi!AE$2</f>
        <v>1106.9852272299693</v>
      </c>
      <c r="AF129" s="320">
        <f>[2]afi!AF$2</f>
        <v>1151.3935532758646</v>
      </c>
      <c r="AG129" s="320">
        <f>[2]afi!AG$2</f>
        <v>1197.086825270866</v>
      </c>
      <c r="AH129" s="320">
        <f>[2]afi!AH$2</f>
        <v>1245.7659150364857</v>
      </c>
      <c r="AI129" s="320">
        <f>[2]afi!AI$2</f>
        <v>1287.0721025152347</v>
      </c>
      <c r="AJ129" s="320">
        <f>[2]afi!AJ$2</f>
        <v>1330.6332863984212</v>
      </c>
      <c r="AK129" s="320">
        <f>[2]afi!AK$2</f>
        <v>1370.9414498621047</v>
      </c>
      <c r="AL129" s="320">
        <f>[2]afi!AL$2</f>
        <v>1409.3100367670506</v>
      </c>
      <c r="AM129" s="320">
        <f>[2]afi!AM$2</f>
        <v>1452.6941651651791</v>
      </c>
      <c r="AN129" s="320">
        <f>[2]afi!AN$2</f>
        <v>1492.6388235656334</v>
      </c>
      <c r="AO129" s="320">
        <f>[2]afi!AO$2</f>
        <v>1533.6355006791171</v>
      </c>
      <c r="AP129" s="320">
        <f>[2]afi!AP$2</f>
        <v>1580.1925329999924</v>
      </c>
      <c r="AQ129" s="320">
        <f>[2]afi!AQ$2</f>
        <v>1627.7046200851237</v>
      </c>
      <c r="AR129" s="320">
        <f>[2]afi!AR$2</f>
        <v>1675.2961248794284</v>
      </c>
      <c r="AS129" s="320">
        <f>[2]afi!AS$2</f>
        <v>1720.2111001663468</v>
      </c>
      <c r="AT129" s="320">
        <f>[2]afi!AT$2</f>
        <v>1764.2051949115607</v>
      </c>
      <c r="AU129" s="320">
        <f>[2]afi!AU$2</f>
        <v>1805.6453768878625</v>
      </c>
      <c r="AV129" s="320">
        <f>[2]afi!AV$2</f>
        <v>1851.9225540318148</v>
      </c>
      <c r="AW129" s="320">
        <f>[2]afi!AW$2</f>
        <v>1898.9995633058118</v>
      </c>
      <c r="AX129" s="320">
        <f>[2]afi!AX$2</f>
        <v>1936.906684781105</v>
      </c>
      <c r="AY129" s="320">
        <f>[2]afi!AY$2</f>
        <v>1979.7241975838024</v>
      </c>
      <c r="AZ129" s="320">
        <f>[2]afi!AZ$2</f>
        <v>2012.4715882312914</v>
      </c>
      <c r="BA129" s="321">
        <f>[2]afi!BA$2</f>
        <v>2044.1842788297581</v>
      </c>
    </row>
    <row r="130" spans="1:53" x14ac:dyDescent="0.35">
      <c r="A130" s="319" t="str">
        <f>[2]afe!$A$1</f>
        <v>Extra-EU freight aviation</v>
      </c>
      <c r="B130" s="306" t="e">
        <f ca="1">HYPERLINK("#"&amp;CELL("address",[2]afe!$C$2),MID(CELL("filename",[2]afe!$C$2),FIND("]",CELL("filename",[2]afe!$C$2))+1,255))</f>
        <v>#N/A</v>
      </c>
      <c r="C130" s="320">
        <f>[2]afe!C$2</f>
        <v>1844.2416773675006</v>
      </c>
      <c r="D130" s="320">
        <f>[2]afe!D$2</f>
        <v>1937.1162878786915</v>
      </c>
      <c r="E130" s="320">
        <f>[2]afe!E$2</f>
        <v>1988.0909390634354</v>
      </c>
      <c r="F130" s="320">
        <f>[2]afe!F$2</f>
        <v>2095.3066804010296</v>
      </c>
      <c r="G130" s="320">
        <f>[2]afe!G$2</f>
        <v>2249.9044823047534</v>
      </c>
      <c r="H130" s="320">
        <f>[2]afe!H$2</f>
        <v>2298.2774737596242</v>
      </c>
      <c r="I130" s="320">
        <f>[2]afe!I$2</f>
        <v>2427.2987083676176</v>
      </c>
      <c r="J130" s="320">
        <f>[2]afe!J$2</f>
        <v>2601.7348956087935</v>
      </c>
      <c r="K130" s="320">
        <f>[2]afe!K$2</f>
        <v>2705.6599679150199</v>
      </c>
      <c r="L130" s="320">
        <f>[2]afe!L$2</f>
        <v>2408.2655523780704</v>
      </c>
      <c r="M130" s="320">
        <f>[2]afe!M$2</f>
        <v>2722.7182341795337</v>
      </c>
      <c r="N130" s="320">
        <f>[2]afe!N$2</f>
        <v>2814.1657044910517</v>
      </c>
      <c r="O130" s="320">
        <f>[2]afe!O$2</f>
        <v>2767.6779678441972</v>
      </c>
      <c r="P130" s="320">
        <f>[2]afe!P$2</f>
        <v>2837.2347735002736</v>
      </c>
      <c r="Q130" s="320">
        <f>[2]afe!Q$2</f>
        <v>2777.3138288757873</v>
      </c>
      <c r="R130" s="320">
        <f>[2]afe!R$2</f>
        <v>2927.7587287207516</v>
      </c>
      <c r="S130" s="320">
        <f>[2]afe!S$2</f>
        <v>3034.5238770216019</v>
      </c>
      <c r="T130" s="320">
        <f>[2]afe!T$2</f>
        <v>3169.9893147772118</v>
      </c>
      <c r="U130" s="320">
        <f>[2]afe!U$2</f>
        <v>3310.6452954223892</v>
      </c>
      <c r="V130" s="320">
        <f>[2]afe!V$2</f>
        <v>3440.8396740058542</v>
      </c>
      <c r="W130" s="320">
        <f>[2]afe!W$2</f>
        <v>3563.8652207008931</v>
      </c>
      <c r="X130" s="320">
        <f>[2]afe!X$2</f>
        <v>3680.6065779212422</v>
      </c>
      <c r="Y130" s="320">
        <f>[2]afe!Y$2</f>
        <v>3790.3141939236607</v>
      </c>
      <c r="Z130" s="320">
        <f>[2]afe!Z$2</f>
        <v>3888.820993152066</v>
      </c>
      <c r="AA130" s="320">
        <f>[2]afe!AA$2</f>
        <v>3947.3323844835595</v>
      </c>
      <c r="AB130" s="320">
        <f>[2]afe!AB$2</f>
        <v>4007.6039661829836</v>
      </c>
      <c r="AC130" s="320">
        <f>[2]afe!AC$2</f>
        <v>4080.2496893865518</v>
      </c>
      <c r="AD130" s="320">
        <f>[2]afe!AD$2</f>
        <v>4163.426455094349</v>
      </c>
      <c r="AE130" s="320">
        <f>[2]afe!AE$2</f>
        <v>4246.6226148111791</v>
      </c>
      <c r="AF130" s="320">
        <f>[2]afe!AF$2</f>
        <v>4329.9150511048165</v>
      </c>
      <c r="AG130" s="320">
        <f>[2]afe!AG$2</f>
        <v>4401.3409398808517</v>
      </c>
      <c r="AH130" s="320">
        <f>[2]afe!AH$2</f>
        <v>4483.6693569405597</v>
      </c>
      <c r="AI130" s="320">
        <f>[2]afe!AI$2</f>
        <v>4555.4441189359941</v>
      </c>
      <c r="AJ130" s="320">
        <f>[2]afe!AJ$2</f>
        <v>4614.2081928006874</v>
      </c>
      <c r="AK130" s="320">
        <f>[2]afe!AK$2</f>
        <v>4661.233607656518</v>
      </c>
      <c r="AL130" s="320">
        <f>[2]afe!AL$2</f>
        <v>4703.7959394385243</v>
      </c>
      <c r="AM130" s="320">
        <f>[2]afe!AM$2</f>
        <v>4745.780332282171</v>
      </c>
      <c r="AN130" s="320">
        <f>[2]afe!AN$2</f>
        <v>4787.2182805180146</v>
      </c>
      <c r="AO130" s="320">
        <f>[2]afe!AO$2</f>
        <v>4833.5541424431258</v>
      </c>
      <c r="AP130" s="320">
        <f>[2]afe!AP$2</f>
        <v>4885.2222609875998</v>
      </c>
      <c r="AQ130" s="320">
        <f>[2]afe!AQ$2</f>
        <v>4944.8558432477594</v>
      </c>
      <c r="AR130" s="320">
        <f>[2]afe!AR$2</f>
        <v>5021.3737184937609</v>
      </c>
      <c r="AS130" s="320">
        <f>[2]afe!AS$2</f>
        <v>5101.1309280008836</v>
      </c>
      <c r="AT130" s="320">
        <f>[2]afe!AT$2</f>
        <v>5176.0127903808643</v>
      </c>
      <c r="AU130" s="320">
        <f>[2]afe!AU$2</f>
        <v>5248.707172278665</v>
      </c>
      <c r="AV130" s="320">
        <f>[2]afe!AV$2</f>
        <v>5331.4379305959546</v>
      </c>
      <c r="AW130" s="320">
        <f>[2]afe!AW$2</f>
        <v>5417.7139045438689</v>
      </c>
      <c r="AX130" s="320">
        <f>[2]afe!AX$2</f>
        <v>5481.1312538457014</v>
      </c>
      <c r="AY130" s="320">
        <f>[2]afe!AY$2</f>
        <v>5558.1020396696358</v>
      </c>
      <c r="AZ130" s="320">
        <f>[2]afe!AZ$2</f>
        <v>5621.7571372577659</v>
      </c>
      <c r="BA130" s="321">
        <f>[2]afe!BA$2</f>
        <v>5681.0526351299995</v>
      </c>
    </row>
    <row r="131" spans="1:53" x14ac:dyDescent="0.35">
      <c r="A131" s="316" t="str">
        <f>[2]nav!$A$1</f>
        <v>Domestic navigation</v>
      </c>
      <c r="B131" s="306" t="e">
        <f ca="1">HYPERLINK("#"&amp;CELL("address",[2]nav!$C$2),MID(CELL("filename",[2]nav!$C$2),FIND("]",CELL("filename",[2]nav!$C$2))+1,255))</f>
        <v>#N/A</v>
      </c>
      <c r="C131" s="317">
        <f>[2]nav!C$2</f>
        <v>6062.6226867543028</v>
      </c>
      <c r="D131" s="317">
        <f>[2]nav!D$2</f>
        <v>5942.7674799999995</v>
      </c>
      <c r="E131" s="317">
        <f>[2]nav!E$2</f>
        <v>5926.5366200000008</v>
      </c>
      <c r="F131" s="317">
        <f>[2]nav!F$2</f>
        <v>6676.6860099999994</v>
      </c>
      <c r="G131" s="317">
        <f>[2]nav!G$2</f>
        <v>6747.6959400000005</v>
      </c>
      <c r="H131" s="317">
        <f>[2]nav!H$2</f>
        <v>6838.8876456092594</v>
      </c>
      <c r="I131" s="317">
        <f>[2]nav!I$2</f>
        <v>7387.3519000000015</v>
      </c>
      <c r="J131" s="317">
        <f>[2]nav!J$2</f>
        <v>7047.5714999999982</v>
      </c>
      <c r="K131" s="317">
        <f>[2]nav!K$2</f>
        <v>6292.5069099999992</v>
      </c>
      <c r="L131" s="317">
        <f>[2]nav!L$2</f>
        <v>6177.0196399999977</v>
      </c>
      <c r="M131" s="317">
        <f>[2]nav!M$2</f>
        <v>5905.396624444601</v>
      </c>
      <c r="N131" s="317">
        <f>[2]nav!N$2</f>
        <v>5343.3374069440579</v>
      </c>
      <c r="O131" s="317">
        <f>[2]nav!O$2</f>
        <v>5098.6367391131898</v>
      </c>
      <c r="P131" s="317">
        <f>[2]nav!P$2</f>
        <v>4591.2405522711188</v>
      </c>
      <c r="Q131" s="317">
        <f>[2]nav!Q$2</f>
        <v>4239.3838442329115</v>
      </c>
      <c r="R131" s="317">
        <f>[2]nav!R$2</f>
        <v>4570.1768133158848</v>
      </c>
      <c r="S131" s="317">
        <f>[2]nav!S$2</f>
        <v>4618.3809133168743</v>
      </c>
      <c r="T131" s="317">
        <f>[2]nav!T$2</f>
        <v>4673.0623341253013</v>
      </c>
      <c r="U131" s="317">
        <f>[2]nav!U$2</f>
        <v>4729.6534137117205</v>
      </c>
      <c r="V131" s="317">
        <f>[2]nav!V$2</f>
        <v>4780.0350430190356</v>
      </c>
      <c r="W131" s="317">
        <f>[2]nav!W$2</f>
        <v>4823.2496376585441</v>
      </c>
      <c r="X131" s="317">
        <f>[2]nav!X$2</f>
        <v>4861.6302091425741</v>
      </c>
      <c r="Y131" s="317">
        <f>[2]nav!Y$2</f>
        <v>4899.1385357783893</v>
      </c>
      <c r="Z131" s="317">
        <f>[2]nav!Z$2</f>
        <v>4941.8878790927347</v>
      </c>
      <c r="AA131" s="317">
        <f>[2]nav!AA$2</f>
        <v>4982.1125074269276</v>
      </c>
      <c r="AB131" s="317">
        <f>[2]nav!AB$2</f>
        <v>5023.5868616081016</v>
      </c>
      <c r="AC131" s="317">
        <f>[2]nav!AC$2</f>
        <v>5064.3246658781172</v>
      </c>
      <c r="AD131" s="317">
        <f>[2]nav!AD$2</f>
        <v>5105.7016305215147</v>
      </c>
      <c r="AE131" s="317">
        <f>[2]nav!AE$2</f>
        <v>5147.6038111267026</v>
      </c>
      <c r="AF131" s="317">
        <f>[2]nav!AF$2</f>
        <v>5188.0885868683199</v>
      </c>
      <c r="AG131" s="317">
        <f>[2]nav!AG$2</f>
        <v>5228.2749301169324</v>
      </c>
      <c r="AH131" s="317">
        <f>[2]nav!AH$2</f>
        <v>5270.0215174620353</v>
      </c>
      <c r="AI131" s="317">
        <f>[2]nav!AI$2</f>
        <v>5312.4612712503085</v>
      </c>
      <c r="AJ131" s="317">
        <f>[2]nav!AJ$2</f>
        <v>5348.2167593590202</v>
      </c>
      <c r="AK131" s="317">
        <f>[2]nav!AK$2</f>
        <v>5383.970745769826</v>
      </c>
      <c r="AL131" s="317">
        <f>[2]nav!AL$2</f>
        <v>5419.7985763205324</v>
      </c>
      <c r="AM131" s="317">
        <f>[2]nav!AM$2</f>
        <v>5454.7090055791323</v>
      </c>
      <c r="AN131" s="317">
        <f>[2]nav!AN$2</f>
        <v>5491.8801006219892</v>
      </c>
      <c r="AO131" s="317">
        <f>[2]nav!AO$2</f>
        <v>5511.1694664078186</v>
      </c>
      <c r="AP131" s="317">
        <f>[2]nav!AP$2</f>
        <v>5551.5565100182639</v>
      </c>
      <c r="AQ131" s="317">
        <f>[2]nav!AQ$2</f>
        <v>5587.9994208319667</v>
      </c>
      <c r="AR131" s="317">
        <f>[2]nav!AR$2</f>
        <v>5630.9526992528463</v>
      </c>
      <c r="AS131" s="317">
        <f>[2]nav!AS$2</f>
        <v>5672.6051652636161</v>
      </c>
      <c r="AT131" s="317">
        <f>[2]nav!AT$2</f>
        <v>5714.6138232066332</v>
      </c>
      <c r="AU131" s="317">
        <f>[2]nav!AU$2</f>
        <v>5758.226781230348</v>
      </c>
      <c r="AV131" s="317">
        <f>[2]nav!AV$2</f>
        <v>5803.5640194584867</v>
      </c>
      <c r="AW131" s="317">
        <f>[2]nav!AW$2</f>
        <v>5853.081530660048</v>
      </c>
      <c r="AX131" s="317">
        <f>[2]nav!AX$2</f>
        <v>5903.1095010103927</v>
      </c>
      <c r="AY131" s="317">
        <f>[2]nav!AY$2</f>
        <v>5952.6850538312992</v>
      </c>
      <c r="AZ131" s="317">
        <f>[2]nav!AZ$2</f>
        <v>6005.2478614313795</v>
      </c>
      <c r="BA131" s="318">
        <f>[2]nav!BA$2</f>
        <v>6056.1761085772305</v>
      </c>
    </row>
    <row r="132" spans="1:53" x14ac:dyDescent="0.35">
      <c r="A132" s="319" t="str">
        <f>[2]ncs!$A$1</f>
        <v>Domestic coastal shipping</v>
      </c>
      <c r="B132" s="306" t="e">
        <f ca="1">HYPERLINK("#"&amp;CELL("address",[2]ncs!$C$2),MID(CELL("filename",[2]ncs!$C$2),FIND("]",CELL("filename",[2]ncs!$C$2))+1,255))</f>
        <v>#N/A</v>
      </c>
      <c r="C132" s="320">
        <f>[2]ncs!C$2</f>
        <v>5069.6418099727762</v>
      </c>
      <c r="D132" s="320">
        <f>[2]ncs!D$2</f>
        <v>4995.0745538939718</v>
      </c>
      <c r="E132" s="320">
        <f>[2]ncs!E$2</f>
        <v>4992.9424411871387</v>
      </c>
      <c r="F132" s="320">
        <f>[2]ncs!F$2</f>
        <v>5774.686623836018</v>
      </c>
      <c r="G132" s="320">
        <f>[2]ncs!G$2</f>
        <v>5842.5372312446298</v>
      </c>
      <c r="H132" s="320">
        <f>[2]ncs!H$2</f>
        <v>5860.4430569969691</v>
      </c>
      <c r="I132" s="320">
        <f>[2]ncs!I$2</f>
        <v>6453.7792171498213</v>
      </c>
      <c r="J132" s="320">
        <f>[2]ncs!J$2</f>
        <v>6048.7368526892651</v>
      </c>
      <c r="K132" s="320">
        <f>[2]ncs!K$2</f>
        <v>5355.3285217543053</v>
      </c>
      <c r="L132" s="320">
        <f>[2]ncs!L$2</f>
        <v>5219.5191268603894</v>
      </c>
      <c r="M132" s="320">
        <f>[2]ncs!M$2</f>
        <v>4917.0556493111035</v>
      </c>
      <c r="N132" s="320">
        <f>[2]ncs!N$2</f>
        <v>4324.1954489855825</v>
      </c>
      <c r="O132" s="320">
        <f>[2]ncs!O$2</f>
        <v>4140.3858242833176</v>
      </c>
      <c r="P132" s="320">
        <f>[2]ncs!P$2</f>
        <v>3609.8084843498696</v>
      </c>
      <c r="Q132" s="320">
        <f>[2]ncs!Q$2</f>
        <v>3290.0565673439505</v>
      </c>
      <c r="R132" s="320">
        <f>[2]ncs!R$2</f>
        <v>3512.1296173603528</v>
      </c>
      <c r="S132" s="320">
        <f>[2]ncs!S$2</f>
        <v>3541.4772642852322</v>
      </c>
      <c r="T132" s="320">
        <f>[2]ncs!T$2</f>
        <v>3573.2632339243219</v>
      </c>
      <c r="U132" s="320">
        <f>[2]ncs!U$2</f>
        <v>3607.144465964423</v>
      </c>
      <c r="V132" s="320">
        <f>[2]ncs!V$2</f>
        <v>3636.7282440515837</v>
      </c>
      <c r="W132" s="320">
        <f>[2]ncs!W$2</f>
        <v>3659.6662017842782</v>
      </c>
      <c r="X132" s="320">
        <f>[2]ncs!X$2</f>
        <v>3678.9679973825205</v>
      </c>
      <c r="Y132" s="320">
        <f>[2]ncs!Y$2</f>
        <v>3698.4942057685016</v>
      </c>
      <c r="Z132" s="320">
        <f>[2]ncs!Z$2</f>
        <v>3722.0287118903843</v>
      </c>
      <c r="AA132" s="320">
        <f>[2]ncs!AA$2</f>
        <v>3743.9750709852729</v>
      </c>
      <c r="AB132" s="320">
        <f>[2]ncs!AB$2</f>
        <v>3768.0164318360435</v>
      </c>
      <c r="AC132" s="320">
        <f>[2]ncs!AC$2</f>
        <v>3791.5161176938814</v>
      </c>
      <c r="AD132" s="320">
        <f>[2]ncs!AD$2</f>
        <v>3816.0604407061792</v>
      </c>
      <c r="AE132" s="320">
        <f>[2]ncs!AE$2</f>
        <v>3840.7485365572993</v>
      </c>
      <c r="AF132" s="320">
        <f>[2]ncs!AF$2</f>
        <v>3863.7245852350475</v>
      </c>
      <c r="AG132" s="320">
        <f>[2]ncs!AG$2</f>
        <v>3886.3093260228384</v>
      </c>
      <c r="AH132" s="320">
        <f>[2]ncs!AH$2</f>
        <v>3910.7523017918261</v>
      </c>
      <c r="AI132" s="320">
        <f>[2]ncs!AI$2</f>
        <v>3936.3642564762145</v>
      </c>
      <c r="AJ132" s="320">
        <f>[2]ncs!AJ$2</f>
        <v>3959.2667034358406</v>
      </c>
      <c r="AK132" s="320">
        <f>[2]ncs!AK$2</f>
        <v>3982.1927526759182</v>
      </c>
      <c r="AL132" s="320">
        <f>[2]ncs!AL$2</f>
        <v>4004.9637186018285</v>
      </c>
      <c r="AM132" s="320">
        <f>[2]ncs!AM$2</f>
        <v>4026.798006364008</v>
      </c>
      <c r="AN132" s="320">
        <f>[2]ncs!AN$2</f>
        <v>4051.4618045037355</v>
      </c>
      <c r="AO132" s="320">
        <f>[2]ncs!AO$2</f>
        <v>4062.4353806941776</v>
      </c>
      <c r="AP132" s="320">
        <f>[2]ncs!AP$2</f>
        <v>4089.0381981158412</v>
      </c>
      <c r="AQ132" s="320">
        <f>[2]ncs!AQ$2</f>
        <v>4111.9811405728706</v>
      </c>
      <c r="AR132" s="320">
        <f>[2]ncs!AR$2</f>
        <v>4140.5367478598182</v>
      </c>
      <c r="AS132" s="320">
        <f>[2]ncs!AS$2</f>
        <v>4167.8293225935968</v>
      </c>
      <c r="AT132" s="320">
        <f>[2]ncs!AT$2</f>
        <v>4196.5914905003074</v>
      </c>
      <c r="AU132" s="320">
        <f>[2]ncs!AU$2</f>
        <v>4226.9859939752168</v>
      </c>
      <c r="AV132" s="320">
        <f>[2]ncs!AV$2</f>
        <v>4258.7876522236938</v>
      </c>
      <c r="AW132" s="320">
        <f>[2]ncs!AW$2</f>
        <v>4294.2657066191086</v>
      </c>
      <c r="AX132" s="320">
        <f>[2]ncs!AX$2</f>
        <v>4330.1305393323237</v>
      </c>
      <c r="AY132" s="320">
        <f>[2]ncs!AY$2</f>
        <v>4365.5506140870257</v>
      </c>
      <c r="AZ132" s="320">
        <f>[2]ncs!AZ$2</f>
        <v>4404.7684920109987</v>
      </c>
      <c r="BA132" s="321">
        <f>[2]ncs!BA$2</f>
        <v>4441.724505970411</v>
      </c>
    </row>
    <row r="133" spans="1:53" x14ac:dyDescent="0.35">
      <c r="A133" s="319" t="str">
        <f>[2]niw!$A$1</f>
        <v>Inland waterways</v>
      </c>
      <c r="B133" s="306" t="e">
        <f ca="1">HYPERLINK("#"&amp;CELL("address",[2]niw!$C$2),MID(CELL("filename",[2]niw!$C$2),FIND("]",CELL("filename",[2]niw!$C$2))+1,255))</f>
        <v>#N/A</v>
      </c>
      <c r="C133" s="320">
        <f>[2]niw!C$2</f>
        <v>992.9808767815266</v>
      </c>
      <c r="D133" s="320">
        <f>[2]niw!D$2</f>
        <v>947.69292610602747</v>
      </c>
      <c r="E133" s="320">
        <f>[2]niw!E$2</f>
        <v>933.59417881286197</v>
      </c>
      <c r="F133" s="320">
        <f>[2]niw!F$2</f>
        <v>901.99938616398128</v>
      </c>
      <c r="G133" s="320">
        <f>[2]niw!G$2</f>
        <v>905.15870875537041</v>
      </c>
      <c r="H133" s="320">
        <f>[2]niw!H$2</f>
        <v>978.4445886122902</v>
      </c>
      <c r="I133" s="320">
        <f>[2]niw!I$2</f>
        <v>933.57268285017983</v>
      </c>
      <c r="J133" s="320">
        <f>[2]niw!J$2</f>
        <v>998.83464731073354</v>
      </c>
      <c r="K133" s="320">
        <f>[2]niw!K$2</f>
        <v>937.17838824569424</v>
      </c>
      <c r="L133" s="320">
        <f>[2]niw!L$2</f>
        <v>957.5005131396083</v>
      </c>
      <c r="M133" s="320">
        <f>[2]niw!M$2</f>
        <v>988.34097513349752</v>
      </c>
      <c r="N133" s="320">
        <f>[2]niw!N$2</f>
        <v>1019.1419579584757</v>
      </c>
      <c r="O133" s="320">
        <f>[2]niw!O$2</f>
        <v>958.2509148298725</v>
      </c>
      <c r="P133" s="320">
        <f>[2]niw!P$2</f>
        <v>981.4320679212492</v>
      </c>
      <c r="Q133" s="320">
        <f>[2]niw!Q$2</f>
        <v>949.32727688896068</v>
      </c>
      <c r="R133" s="320">
        <f>[2]niw!R$2</f>
        <v>1058.0471959555323</v>
      </c>
      <c r="S133" s="320">
        <f>[2]niw!S$2</f>
        <v>1076.9036490316416</v>
      </c>
      <c r="T133" s="320">
        <f>[2]niw!T$2</f>
        <v>1099.799100200979</v>
      </c>
      <c r="U133" s="320">
        <f>[2]niw!U$2</f>
        <v>1122.5089477472973</v>
      </c>
      <c r="V133" s="320">
        <f>[2]niw!V$2</f>
        <v>1143.3067989674523</v>
      </c>
      <c r="W133" s="320">
        <f>[2]niw!W$2</f>
        <v>1163.5834358742661</v>
      </c>
      <c r="X133" s="320">
        <f>[2]niw!X$2</f>
        <v>1182.6622117600537</v>
      </c>
      <c r="Y133" s="320">
        <f>[2]niw!Y$2</f>
        <v>1200.6443300098874</v>
      </c>
      <c r="Z133" s="320">
        <f>[2]niw!Z$2</f>
        <v>1219.8591672023506</v>
      </c>
      <c r="AA133" s="320">
        <f>[2]niw!AA$2</f>
        <v>1238.1374364416547</v>
      </c>
      <c r="AB133" s="320">
        <f>[2]niw!AB$2</f>
        <v>1255.5704297720581</v>
      </c>
      <c r="AC133" s="320">
        <f>[2]niw!AC$2</f>
        <v>1272.8085481842363</v>
      </c>
      <c r="AD133" s="320">
        <f>[2]niw!AD$2</f>
        <v>1289.6411898153358</v>
      </c>
      <c r="AE133" s="320">
        <f>[2]niw!AE$2</f>
        <v>1306.8552745694037</v>
      </c>
      <c r="AF133" s="320">
        <f>[2]niw!AF$2</f>
        <v>1324.3640016332722</v>
      </c>
      <c r="AG133" s="320">
        <f>[2]niw!AG$2</f>
        <v>1341.9656040940938</v>
      </c>
      <c r="AH133" s="320">
        <f>[2]niw!AH$2</f>
        <v>1359.2692156702087</v>
      </c>
      <c r="AI133" s="320">
        <f>[2]niw!AI$2</f>
        <v>1376.0970147740939</v>
      </c>
      <c r="AJ133" s="320">
        <f>[2]niw!AJ$2</f>
        <v>1388.9500559231797</v>
      </c>
      <c r="AK133" s="320">
        <f>[2]niw!AK$2</f>
        <v>1401.7779930939082</v>
      </c>
      <c r="AL133" s="320">
        <f>[2]niw!AL$2</f>
        <v>1414.8348577187044</v>
      </c>
      <c r="AM133" s="320">
        <f>[2]niw!AM$2</f>
        <v>1427.9109992151239</v>
      </c>
      <c r="AN133" s="320">
        <f>[2]niw!AN$2</f>
        <v>1440.4182961182539</v>
      </c>
      <c r="AO133" s="320">
        <f>[2]niw!AO$2</f>
        <v>1448.7340857136405</v>
      </c>
      <c r="AP133" s="320">
        <f>[2]niw!AP$2</f>
        <v>1462.5183119024227</v>
      </c>
      <c r="AQ133" s="320">
        <f>[2]niw!AQ$2</f>
        <v>1476.0182802590962</v>
      </c>
      <c r="AR133" s="320">
        <f>[2]niw!AR$2</f>
        <v>1490.4159513930281</v>
      </c>
      <c r="AS133" s="320">
        <f>[2]niw!AS$2</f>
        <v>1504.7758426700195</v>
      </c>
      <c r="AT133" s="320">
        <f>[2]niw!AT$2</f>
        <v>1518.0223327063261</v>
      </c>
      <c r="AU133" s="320">
        <f>[2]niw!AU$2</f>
        <v>1531.2407872551314</v>
      </c>
      <c r="AV133" s="320">
        <f>[2]niw!AV$2</f>
        <v>1544.776367234793</v>
      </c>
      <c r="AW133" s="320">
        <f>[2]niw!AW$2</f>
        <v>1558.8158240409393</v>
      </c>
      <c r="AX133" s="320">
        <f>[2]niw!AX$2</f>
        <v>1572.978961678069</v>
      </c>
      <c r="AY133" s="320">
        <f>[2]niw!AY$2</f>
        <v>1587.1344397442733</v>
      </c>
      <c r="AZ133" s="320">
        <f>[2]niw!AZ$2</f>
        <v>1600.4793694203811</v>
      </c>
      <c r="BA133" s="321">
        <f>[2]niw!BA$2</f>
        <v>1614.45160260682</v>
      </c>
    </row>
    <row r="134" spans="1:53" x14ac:dyDescent="0.35">
      <c r="A134" s="316" t="str">
        <f>[2]cpi!$A$1</f>
        <v>Consumption in Pipeline transport</v>
      </c>
      <c r="B134" s="306" t="e">
        <f ca="1">HYPERLINK("#"&amp;CELL("address",[2]cpi!$C$2),MID(CELL("filename",[2]cpi!$C$2),FIND("]",CELL("filename",[2]cpi!$C$2))+1,255))</f>
        <v>#N/A</v>
      </c>
      <c r="C134" s="317">
        <f>[2]cpi!C$2</f>
        <v>535.74269807503583</v>
      </c>
      <c r="D134" s="317">
        <f>[2]cpi!D$2</f>
        <v>1228.87565</v>
      </c>
      <c r="E134" s="317">
        <f>[2]cpi!E$2</f>
        <v>1007.7693899999999</v>
      </c>
      <c r="F134" s="317">
        <f>[2]cpi!F$2</f>
        <v>1926.5177699999999</v>
      </c>
      <c r="G134" s="317">
        <f>[2]cpi!G$2</f>
        <v>2182.6179199999997</v>
      </c>
      <c r="H134" s="317">
        <f>[2]cpi!H$2</f>
        <v>2182.7576918383643</v>
      </c>
      <c r="I134" s="317">
        <f>[2]cpi!I$2</f>
        <v>2004.3921399999997</v>
      </c>
      <c r="J134" s="317">
        <f>[2]cpi!J$2</f>
        <v>2016.0049199999999</v>
      </c>
      <c r="K134" s="317">
        <f>[2]cpi!K$2</f>
        <v>2075.8026300000001</v>
      </c>
      <c r="L134" s="317">
        <f>[2]cpi!L$2</f>
        <v>1580.7597499999999</v>
      </c>
      <c r="M134" s="317">
        <f>[2]cpi!M$2</f>
        <v>1632.8814394484002</v>
      </c>
      <c r="N134" s="317">
        <f>[2]cpi!N$2</f>
        <v>1867.8090248233889</v>
      </c>
      <c r="O134" s="317">
        <f>[2]cpi!O$2</f>
        <v>1576.4236009413944</v>
      </c>
      <c r="P134" s="317">
        <f>[2]cpi!P$2</f>
        <v>1770.3457874795674</v>
      </c>
      <c r="Q134" s="317">
        <f>[2]cpi!Q$2</f>
        <v>1541.6653590070525</v>
      </c>
      <c r="R134" s="317">
        <f>[2]cpi!R$2</f>
        <v>1506.4885619794786</v>
      </c>
      <c r="S134" s="317">
        <f>[2]cpi!S$2</f>
        <v>1537.530291953276</v>
      </c>
      <c r="T134" s="317">
        <f>[2]cpi!T$2</f>
        <v>1567.5304381099788</v>
      </c>
      <c r="U134" s="317">
        <f>[2]cpi!U$2</f>
        <v>1557.6073526325745</v>
      </c>
      <c r="V134" s="317">
        <f>[2]cpi!V$2</f>
        <v>1548.8860609234987</v>
      </c>
      <c r="W134" s="317">
        <f>[2]cpi!W$2</f>
        <v>1551.0316300487361</v>
      </c>
      <c r="X134" s="317">
        <f>[2]cpi!X$2</f>
        <v>1560.9314613647859</v>
      </c>
      <c r="Y134" s="317">
        <f>[2]cpi!Y$2</f>
        <v>1573.0554510425657</v>
      </c>
      <c r="Z134" s="317">
        <f>[2]cpi!Z$2</f>
        <v>1581.1954821222862</v>
      </c>
      <c r="AA134" s="317">
        <f>[2]cpi!AA$2</f>
        <v>1584.5606820423884</v>
      </c>
      <c r="AB134" s="317">
        <f>[2]cpi!AB$2</f>
        <v>1590.9281128377791</v>
      </c>
      <c r="AC134" s="317">
        <f>[2]cpi!AC$2</f>
        <v>1609.9056555599821</v>
      </c>
      <c r="AD134" s="317">
        <f>[2]cpi!AD$2</f>
        <v>1632.9745637827837</v>
      </c>
      <c r="AE134" s="317">
        <f>[2]cpi!AE$2</f>
        <v>1648.0268417642667</v>
      </c>
      <c r="AF134" s="317">
        <f>[2]cpi!AF$2</f>
        <v>1662.9133860268689</v>
      </c>
      <c r="AG134" s="317">
        <f>[2]cpi!AG$2</f>
        <v>1681.9937834107523</v>
      </c>
      <c r="AH134" s="317">
        <f>[2]cpi!AH$2</f>
        <v>1696.5833682824882</v>
      </c>
      <c r="AI134" s="317">
        <f>[2]cpi!AI$2</f>
        <v>1701.8147440144789</v>
      </c>
      <c r="AJ134" s="317">
        <f>[2]cpi!AJ$2</f>
        <v>1710.3642577112234</v>
      </c>
      <c r="AK134" s="317">
        <f>[2]cpi!AK$2</f>
        <v>1714.3940585054252</v>
      </c>
      <c r="AL134" s="317">
        <f>[2]cpi!AL$2</f>
        <v>1717.5174688178517</v>
      </c>
      <c r="AM134" s="317">
        <f>[2]cpi!AM$2</f>
        <v>1725.0291061789776</v>
      </c>
      <c r="AN134" s="317">
        <f>[2]cpi!AN$2</f>
        <v>1728.6734711241604</v>
      </c>
      <c r="AO134" s="317">
        <f>[2]cpi!AO$2</f>
        <v>1731.2415039928794</v>
      </c>
      <c r="AP134" s="317">
        <f>[2]cpi!AP$2</f>
        <v>1731.9321645109403</v>
      </c>
      <c r="AQ134" s="317">
        <f>[2]cpi!AQ$2</f>
        <v>1733.7751606074107</v>
      </c>
      <c r="AR134" s="317">
        <f>[2]cpi!AR$2</f>
        <v>1738.3783990713807</v>
      </c>
      <c r="AS134" s="317">
        <f>[2]cpi!AS$2</f>
        <v>1739.8930665849618</v>
      </c>
      <c r="AT134" s="317">
        <f>[2]cpi!AT$2</f>
        <v>1740.0661203706138</v>
      </c>
      <c r="AU134" s="317">
        <f>[2]cpi!AU$2</f>
        <v>1739.8655660565239</v>
      </c>
      <c r="AV134" s="317">
        <f>[2]cpi!AV$2</f>
        <v>1739.3686698398385</v>
      </c>
      <c r="AW134" s="317">
        <f>[2]cpi!AW$2</f>
        <v>1738.5313589662057</v>
      </c>
      <c r="AX134" s="317">
        <f>[2]cpi!AX$2</f>
        <v>1731.3094727810135</v>
      </c>
      <c r="AY134" s="317">
        <f>[2]cpi!AY$2</f>
        <v>1727.3911846040132</v>
      </c>
      <c r="AZ134" s="317">
        <f>[2]cpi!AZ$2</f>
        <v>1718.7821391751954</v>
      </c>
      <c r="BA134" s="318">
        <f>[2]cpi!BA$2</f>
        <v>1710.9410027368742</v>
      </c>
    </row>
    <row r="135" spans="1:53" x14ac:dyDescent="0.35">
      <c r="A135" s="326" t="str">
        <f>[2]STDIF!$A$1</f>
        <v>Statistical Difference</v>
      </c>
      <c r="B135" s="327" t="e">
        <f ca="1">HYPERLINK("#"&amp;CELL("address",[2]STDIF!$C$2),MID(CELL("filename",[2]STDIF!$C$2),FIND("]",CELL("filename",[2]STDIF!$C$2))+1,255))</f>
        <v>#N/A</v>
      </c>
      <c r="C135" s="328">
        <f>[2]STDIF!C$2</f>
        <v>-1842.4984653546735</v>
      </c>
      <c r="D135" s="328">
        <f>[2]STDIF!D$2</f>
        <v>5996.4433100000115</v>
      </c>
      <c r="E135" s="328">
        <f>[2]STDIF!E$2</f>
        <v>6958.6077199999499</v>
      </c>
      <c r="F135" s="328">
        <f>[2]STDIF!F$2</f>
        <v>184.38867000000403</v>
      </c>
      <c r="G135" s="328">
        <f>[2]STDIF!G$2</f>
        <v>1737.6200099999978</v>
      </c>
      <c r="H135" s="328">
        <f>[2]STDIF!H$2</f>
        <v>3247.7114142312771</v>
      </c>
      <c r="I135" s="328">
        <f>[2]STDIF!I$2</f>
        <v>4047.2865799999622</v>
      </c>
      <c r="J135" s="328">
        <f>[2]STDIF!J$2</f>
        <v>881.39877999998885</v>
      </c>
      <c r="K135" s="328">
        <f>[2]STDIF!K$2</f>
        <v>4885.999870000036</v>
      </c>
      <c r="L135" s="328">
        <f>[2]STDIF!L$2</f>
        <v>8185.318219999991</v>
      </c>
      <c r="M135" s="328">
        <f>[2]STDIF!M$2</f>
        <v>5016.5063539634084</v>
      </c>
      <c r="N135" s="328">
        <f>[2]STDIF!N$2</f>
        <v>6883.4237342168608</v>
      </c>
      <c r="O135" s="328">
        <f>[2]STDIF!O$2</f>
        <v>757.27546754460184</v>
      </c>
      <c r="P135" s="328">
        <f>[2]STDIF!P$2</f>
        <v>3824.0950792524982</v>
      </c>
      <c r="Q135" s="328">
        <f>[2]STDIF!Q$2</f>
        <v>353.80519186048167</v>
      </c>
      <c r="R135" s="328">
        <f>[2]STDIF!R$2</f>
        <v>1614.4849417495313</v>
      </c>
      <c r="S135" s="328">
        <f>[2]STDIF!S$2</f>
        <v>0</v>
      </c>
      <c r="T135" s="328">
        <f>[2]STDIF!T$2</f>
        <v>0</v>
      </c>
      <c r="U135" s="328">
        <f>[2]STDIF!U$2</f>
        <v>0</v>
      </c>
      <c r="V135" s="328">
        <f>[2]STDIF!V$2</f>
        <v>0</v>
      </c>
      <c r="W135" s="328">
        <f>[2]STDIF!W$2</f>
        <v>0</v>
      </c>
      <c r="X135" s="328">
        <f>[2]STDIF!X$2</f>
        <v>0</v>
      </c>
      <c r="Y135" s="328">
        <f>[2]STDIF!Y$2</f>
        <v>0</v>
      </c>
      <c r="Z135" s="328">
        <f>[2]STDIF!Z$2</f>
        <v>0</v>
      </c>
      <c r="AA135" s="328">
        <f>[2]STDIF!AA$2</f>
        <v>0</v>
      </c>
      <c r="AB135" s="328">
        <f>[2]STDIF!AB$2</f>
        <v>0</v>
      </c>
      <c r="AC135" s="328">
        <f>[2]STDIF!AC$2</f>
        <v>0</v>
      </c>
      <c r="AD135" s="328">
        <f>[2]STDIF!AD$2</f>
        <v>0</v>
      </c>
      <c r="AE135" s="328">
        <f>[2]STDIF!AE$2</f>
        <v>0</v>
      </c>
      <c r="AF135" s="328">
        <f>[2]STDIF!AF$2</f>
        <v>0</v>
      </c>
      <c r="AG135" s="328">
        <f>[2]STDIF!AG$2</f>
        <v>0</v>
      </c>
      <c r="AH135" s="328">
        <f>[2]STDIF!AH$2</f>
        <v>0</v>
      </c>
      <c r="AI135" s="328">
        <f>[2]STDIF!AI$2</f>
        <v>0</v>
      </c>
      <c r="AJ135" s="328">
        <f>[2]STDIF!AJ$2</f>
        <v>0</v>
      </c>
      <c r="AK135" s="328">
        <f>[2]STDIF!AK$2</f>
        <v>0</v>
      </c>
      <c r="AL135" s="328">
        <f>[2]STDIF!AL$2</f>
        <v>0</v>
      </c>
      <c r="AM135" s="328">
        <f>[2]STDIF!AM$2</f>
        <v>0</v>
      </c>
      <c r="AN135" s="328">
        <f>[2]STDIF!AN$2</f>
        <v>0</v>
      </c>
      <c r="AO135" s="328">
        <f>[2]STDIF!AO$2</f>
        <v>0</v>
      </c>
      <c r="AP135" s="328">
        <f>[2]STDIF!AP$2</f>
        <v>0</v>
      </c>
      <c r="AQ135" s="328">
        <f>[2]STDIF!AQ$2</f>
        <v>0</v>
      </c>
      <c r="AR135" s="328">
        <f>[2]STDIF!AR$2</f>
        <v>0</v>
      </c>
      <c r="AS135" s="328">
        <f>[2]STDIF!AS$2</f>
        <v>0</v>
      </c>
      <c r="AT135" s="328">
        <f>[2]STDIF!AT$2</f>
        <v>0</v>
      </c>
      <c r="AU135" s="328">
        <f>[2]STDIF!AU$2</f>
        <v>0</v>
      </c>
      <c r="AV135" s="328">
        <f>[2]STDIF!AV$2</f>
        <v>0</v>
      </c>
      <c r="AW135" s="328">
        <f>[2]STDIF!AW$2</f>
        <v>0</v>
      </c>
      <c r="AX135" s="328">
        <f>[2]STDIF!AX$2</f>
        <v>0</v>
      </c>
      <c r="AY135" s="328">
        <f>[2]STDIF!AY$2</f>
        <v>0</v>
      </c>
      <c r="AZ135" s="328">
        <f>[2]STDIF!AZ$2</f>
        <v>0</v>
      </c>
      <c r="BA135" s="329">
        <f>[2]STDIF!BA$2</f>
        <v>0</v>
      </c>
    </row>
    <row r="137" spans="1:53" x14ac:dyDescent="0.35">
      <c r="A137" s="330" t="str">
        <f>[2]bun!$A$1</f>
        <v>International Marine Bunkers</v>
      </c>
      <c r="B137" s="331" t="e">
        <f ca="1">HYPERLINK("#"&amp;CELL("address",[2]bun!$C$2),MID(CELL("filename",[2]bun!$C$2),FIND("]",CELL("filename",[2]bun!$C$2))+1,255))</f>
        <v>#N/A</v>
      </c>
      <c r="C137" s="332">
        <f>[2]bun!C$2</f>
        <v>42078.612018725536</v>
      </c>
      <c r="D137" s="332">
        <f>[2]bun!D$2</f>
        <v>43452.499999999993</v>
      </c>
      <c r="E137" s="332">
        <f>[2]bun!E$2</f>
        <v>44357.399999999987</v>
      </c>
      <c r="F137" s="332">
        <f>[2]bun!F$2</f>
        <v>45454.499999999993</v>
      </c>
      <c r="G137" s="332">
        <f>[2]bun!G$2</f>
        <v>47969.599999999991</v>
      </c>
      <c r="H137" s="332">
        <f>[2]bun!H$2</f>
        <v>48798.859701920293</v>
      </c>
      <c r="I137" s="332">
        <f>[2]bun!I$2</f>
        <v>52182.999999999993</v>
      </c>
      <c r="J137" s="332">
        <f>[2]bun!J$2</f>
        <v>54291.7</v>
      </c>
      <c r="K137" s="332">
        <f>[2]bun!K$2</f>
        <v>54785.299999999996</v>
      </c>
      <c r="L137" s="332">
        <f>[2]bun!L$2</f>
        <v>49263.899999999987</v>
      </c>
      <c r="M137" s="332">
        <f>[2]bun!M$2</f>
        <v>49058.329511799035</v>
      </c>
      <c r="N137" s="332">
        <f>[2]bun!N$2</f>
        <v>49068.73322824113</v>
      </c>
      <c r="O137" s="332">
        <f>[2]bun!O$2</f>
        <v>45490.517770134669</v>
      </c>
      <c r="P137" s="332">
        <f>[2]bun!P$2</f>
        <v>43234.880051590713</v>
      </c>
      <c r="Q137" s="332">
        <f>[2]bun!Q$2</f>
        <v>42141.624763542604</v>
      </c>
      <c r="R137" s="332">
        <f>[2]bun!R$2</f>
        <v>42186.003343842509</v>
      </c>
      <c r="S137" s="332">
        <f>[2]bun!S$2</f>
        <v>42661.555190223429</v>
      </c>
      <c r="T137" s="332">
        <f>[2]bun!T$2</f>
        <v>43101.937684467637</v>
      </c>
      <c r="U137" s="332">
        <f>[2]bun!U$2</f>
        <v>43543.169817532253</v>
      </c>
      <c r="V137" s="332">
        <f>[2]bun!V$2</f>
        <v>43926.813501964119</v>
      </c>
      <c r="W137" s="332">
        <f>[2]bun!W$2</f>
        <v>44250.449467514467</v>
      </c>
      <c r="X137" s="332">
        <f>[2]bun!X$2</f>
        <v>44527.145990877427</v>
      </c>
      <c r="Y137" s="332">
        <f>[2]bun!Y$2</f>
        <v>44787.016653384802</v>
      </c>
      <c r="Z137" s="332">
        <f>[2]bun!Z$2</f>
        <v>45080.703020566791</v>
      </c>
      <c r="AA137" s="332">
        <f>[2]bun!AA$2</f>
        <v>45352.220091943498</v>
      </c>
      <c r="AB137" s="332">
        <f>[2]bun!AB$2</f>
        <v>45620.100508168871</v>
      </c>
      <c r="AC137" s="332">
        <f>[2]bun!AC$2</f>
        <v>45901.37210778951</v>
      </c>
      <c r="AD137" s="332">
        <f>[2]bun!AD$2</f>
        <v>46179.22094538813</v>
      </c>
      <c r="AE137" s="332">
        <f>[2]bun!AE$2</f>
        <v>46468.51336732554</v>
      </c>
      <c r="AF137" s="332">
        <f>[2]bun!AF$2</f>
        <v>46736.925930953832</v>
      </c>
      <c r="AG137" s="332">
        <f>[2]bun!AG$2</f>
        <v>47028.167924420508</v>
      </c>
      <c r="AH137" s="332">
        <f>[2]bun!AH$2</f>
        <v>47318.245164793458</v>
      </c>
      <c r="AI137" s="332">
        <f>[2]bun!AI$2</f>
        <v>47607.004052157448</v>
      </c>
      <c r="AJ137" s="332">
        <f>[2]bun!AJ$2</f>
        <v>47904.53009748779</v>
      </c>
      <c r="AK137" s="332">
        <f>[2]bun!AK$2</f>
        <v>48217.895925897305</v>
      </c>
      <c r="AL137" s="332">
        <f>[2]bun!AL$2</f>
        <v>48537.505897776486</v>
      </c>
      <c r="AM137" s="332">
        <f>[2]bun!AM$2</f>
        <v>48870.284131476605</v>
      </c>
      <c r="AN137" s="332">
        <f>[2]bun!AN$2</f>
        <v>49062.102273415025</v>
      </c>
      <c r="AO137" s="332">
        <f>[2]bun!AO$2</f>
        <v>49272.460366682739</v>
      </c>
      <c r="AP137" s="332">
        <f>[2]bun!AP$2</f>
        <v>49488.184680210543</v>
      </c>
      <c r="AQ137" s="332">
        <f>[2]bun!AQ$2</f>
        <v>49696.886878030753</v>
      </c>
      <c r="AR137" s="332">
        <f>[2]bun!AR$2</f>
        <v>49924.42545527668</v>
      </c>
      <c r="AS137" s="332">
        <f>[2]bun!AS$2</f>
        <v>50134.566001067687</v>
      </c>
      <c r="AT137" s="332">
        <f>[2]bun!AT$2</f>
        <v>50354.07654886978</v>
      </c>
      <c r="AU137" s="332">
        <f>[2]bun!AU$2</f>
        <v>50388.760550332634</v>
      </c>
      <c r="AV137" s="332">
        <f>[2]bun!AV$2</f>
        <v>50617.756122298248</v>
      </c>
      <c r="AW137" s="332">
        <f>[2]bun!AW$2</f>
        <v>50912.858244668605</v>
      </c>
      <c r="AX137" s="332">
        <f>[2]bun!AX$2</f>
        <v>51209.383387200513</v>
      </c>
      <c r="AY137" s="332">
        <f>[2]bun!AY$2</f>
        <v>51506.593744630169</v>
      </c>
      <c r="AZ137" s="332">
        <f>[2]bun!AZ$2</f>
        <v>51835.831870706897</v>
      </c>
      <c r="BA137" s="333">
        <f>[2]bun!BA$2</f>
        <v>52141.879440657227</v>
      </c>
    </row>
    <row r="138" spans="1:53" x14ac:dyDescent="0.35">
      <c r="A138" s="334" t="str">
        <f>[2]buni!$A$1</f>
        <v>International Marine Bunkers - Intra-EU</v>
      </c>
      <c r="B138" s="306" t="e">
        <f ca="1">HYPERLINK("#"&amp;CELL("address",[2]buni!$C$2),MID(CELL("filename",[2]buni!$C$2),FIND("]",CELL("filename",[2]buni!$C$2))+1,255))</f>
        <v>#N/A</v>
      </c>
      <c r="C138" s="320">
        <f>[2]buni!C$2</f>
        <v>6272.026925954051</v>
      </c>
      <c r="D138" s="320">
        <f>[2]buni!D$2</f>
        <v>6178.5588128961263</v>
      </c>
      <c r="E138" s="320">
        <f>[2]buni!E$2</f>
        <v>6150.1147358826593</v>
      </c>
      <c r="F138" s="320">
        <f>[2]buni!F$2</f>
        <v>6251.5640351217471</v>
      </c>
      <c r="G138" s="320">
        <f>[2]buni!G$2</f>
        <v>6365.7857824194989</v>
      </c>
      <c r="H138" s="320">
        <f>[2]buni!H$2</f>
        <v>6236.6087981396695</v>
      </c>
      <c r="I138" s="320">
        <f>[2]buni!I$2</f>
        <v>6058.319550270543</v>
      </c>
      <c r="J138" s="320">
        <f>[2]buni!J$2</f>
        <v>5914.2982433523885</v>
      </c>
      <c r="K138" s="320">
        <f>[2]buni!K$2</f>
        <v>5854.792717794694</v>
      </c>
      <c r="L138" s="320">
        <f>[2]buni!L$2</f>
        <v>5123.4905813348832</v>
      </c>
      <c r="M138" s="320">
        <f>[2]buni!M$2</f>
        <v>5515.122500856678</v>
      </c>
      <c r="N138" s="320">
        <f>[2]buni!N$2</f>
        <v>5607.2111747827139</v>
      </c>
      <c r="O138" s="320">
        <f>[2]buni!O$2</f>
        <v>5459.4753753401756</v>
      </c>
      <c r="P138" s="320">
        <f>[2]buni!P$2</f>
        <v>5532.3823679854886</v>
      </c>
      <c r="Q138" s="320">
        <f>[2]buni!Q$2</f>
        <v>5760.9921301913573</v>
      </c>
      <c r="R138" s="320">
        <f>[2]buni!R$2</f>
        <v>5542.709298646655</v>
      </c>
      <c r="S138" s="320">
        <f>[2]buni!S$2</f>
        <v>5601.1440239688218</v>
      </c>
      <c r="T138" s="320">
        <f>[2]buni!T$2</f>
        <v>5654.3521357244517</v>
      </c>
      <c r="U138" s="320">
        <f>[2]buni!U$2</f>
        <v>5707.2210698062381</v>
      </c>
      <c r="V138" s="320">
        <f>[2]buni!V$2</f>
        <v>5752.4059469707836</v>
      </c>
      <c r="W138" s="320">
        <f>[2]buni!W$2</f>
        <v>5788.9100144296235</v>
      </c>
      <c r="X138" s="320">
        <f>[2]buni!X$2</f>
        <v>5821.6043565964183</v>
      </c>
      <c r="Y138" s="320">
        <f>[2]buni!Y$2</f>
        <v>5853.9452294892399</v>
      </c>
      <c r="Z138" s="320">
        <f>[2]buni!Z$2</f>
        <v>5887.867935504567</v>
      </c>
      <c r="AA138" s="320">
        <f>[2]buni!AA$2</f>
        <v>5921.5616508084522</v>
      </c>
      <c r="AB138" s="320">
        <f>[2]buni!AB$2</f>
        <v>5955.5516712307799</v>
      </c>
      <c r="AC138" s="320">
        <f>[2]buni!AC$2</f>
        <v>5992.9206786669301</v>
      </c>
      <c r="AD138" s="320">
        <f>[2]buni!AD$2</f>
        <v>6029.8898045641927</v>
      </c>
      <c r="AE138" s="320">
        <f>[2]buni!AE$2</f>
        <v>6069.5081425763083</v>
      </c>
      <c r="AF138" s="320">
        <f>[2]buni!AF$2</f>
        <v>6105.8734017365969</v>
      </c>
      <c r="AG138" s="320">
        <f>[2]buni!AG$2</f>
        <v>6144.4664215630401</v>
      </c>
      <c r="AH138" s="320">
        <f>[2]buni!AH$2</f>
        <v>6181.0685303203263</v>
      </c>
      <c r="AI138" s="320">
        <f>[2]buni!AI$2</f>
        <v>6217.3122900519511</v>
      </c>
      <c r="AJ138" s="320">
        <f>[2]buni!AJ$2</f>
        <v>6252.7235222442087</v>
      </c>
      <c r="AK138" s="320">
        <f>[2]buni!AK$2</f>
        <v>6290.2305258024353</v>
      </c>
      <c r="AL138" s="320">
        <f>[2]buni!AL$2</f>
        <v>6328.3577200294458</v>
      </c>
      <c r="AM138" s="320">
        <f>[2]buni!AM$2</f>
        <v>6367.892905729318</v>
      </c>
      <c r="AN138" s="320">
        <f>[2]buni!AN$2</f>
        <v>6404.4123949232253</v>
      </c>
      <c r="AO138" s="320">
        <f>[2]buni!AO$2</f>
        <v>6444.2109960006537</v>
      </c>
      <c r="AP138" s="320">
        <f>[2]buni!AP$2</f>
        <v>6486.9697451848824</v>
      </c>
      <c r="AQ138" s="320">
        <f>[2]buni!AQ$2</f>
        <v>6530.063564259829</v>
      </c>
      <c r="AR138" s="320">
        <f>[2]buni!AR$2</f>
        <v>6571.8847218655446</v>
      </c>
      <c r="AS138" s="320">
        <f>[2]buni!AS$2</f>
        <v>6612.3288215404873</v>
      </c>
      <c r="AT138" s="320">
        <f>[2]buni!AT$2</f>
        <v>6655.6874559003736</v>
      </c>
      <c r="AU138" s="320">
        <f>[2]buni!AU$2</f>
        <v>6649.7416371538156</v>
      </c>
      <c r="AV138" s="320">
        <f>[2]buni!AV$2</f>
        <v>6695.2161045912535</v>
      </c>
      <c r="AW138" s="320">
        <f>[2]buni!AW$2</f>
        <v>6746.299065975094</v>
      </c>
      <c r="AX138" s="320">
        <f>[2]buni!AX$2</f>
        <v>6795.4672181300757</v>
      </c>
      <c r="AY138" s="320">
        <f>[2]buni!AY$2</f>
        <v>6843.5120830702317</v>
      </c>
      <c r="AZ138" s="320">
        <f>[2]buni!AZ$2</f>
        <v>6894.7202600684268</v>
      </c>
      <c r="BA138" s="321">
        <f>[2]buni!BA$2</f>
        <v>6943.6184584740731</v>
      </c>
    </row>
    <row r="139" spans="1:53" x14ac:dyDescent="0.35">
      <c r="A139" s="335" t="str">
        <f>[2]bune!$A$1</f>
        <v>International Marine Bunkers - Extra-EU</v>
      </c>
      <c r="B139" s="336" t="e">
        <f ca="1">HYPERLINK("#"&amp;CELL("address",[2]bune!$C$2),MID(CELL("filename",[2]bune!$C$2),FIND("]",CELL("filename",[2]bune!$C$2))+1,255))</f>
        <v>#N/A</v>
      </c>
      <c r="C139" s="337">
        <f>[2]bune!C$2</f>
        <v>35806.585092771486</v>
      </c>
      <c r="D139" s="337">
        <f>[2]bune!D$2</f>
        <v>37273.941187103868</v>
      </c>
      <c r="E139" s="337">
        <f>[2]bune!E$2</f>
        <v>38207.28526411733</v>
      </c>
      <c r="F139" s="337">
        <f>[2]bune!F$2</f>
        <v>39202.935964878248</v>
      </c>
      <c r="G139" s="337">
        <f>[2]bune!G$2</f>
        <v>41603.81421758049</v>
      </c>
      <c r="H139" s="337">
        <f>[2]bune!H$2</f>
        <v>42562.250903780623</v>
      </c>
      <c r="I139" s="337">
        <f>[2]bune!I$2</f>
        <v>46124.680449729451</v>
      </c>
      <c r="J139" s="337">
        <f>[2]bune!J$2</f>
        <v>48377.40175664761</v>
      </c>
      <c r="K139" s="337">
        <f>[2]bune!K$2</f>
        <v>48930.507282205304</v>
      </c>
      <c r="L139" s="337">
        <f>[2]bune!L$2</f>
        <v>44140.409418665105</v>
      </c>
      <c r="M139" s="337">
        <f>[2]bune!M$2</f>
        <v>43543.207010942358</v>
      </c>
      <c r="N139" s="337">
        <f>[2]bune!N$2</f>
        <v>43461.522053458415</v>
      </c>
      <c r="O139" s="337">
        <f>[2]bune!O$2</f>
        <v>40031.042394794495</v>
      </c>
      <c r="P139" s="337">
        <f>[2]bune!P$2</f>
        <v>37702.497683605223</v>
      </c>
      <c r="Q139" s="337">
        <f>[2]bune!Q$2</f>
        <v>36380.632633351248</v>
      </c>
      <c r="R139" s="337">
        <f>[2]bune!R$2</f>
        <v>36643.294045195857</v>
      </c>
      <c r="S139" s="337">
        <f>[2]bune!S$2</f>
        <v>37060.411166254606</v>
      </c>
      <c r="T139" s="337">
        <f>[2]bune!T$2</f>
        <v>37447.585548743184</v>
      </c>
      <c r="U139" s="337">
        <f>[2]bune!U$2</f>
        <v>37835.948747726012</v>
      </c>
      <c r="V139" s="337">
        <f>[2]bune!V$2</f>
        <v>38174.407554993333</v>
      </c>
      <c r="W139" s="337">
        <f>[2]bune!W$2</f>
        <v>38461.539453084843</v>
      </c>
      <c r="X139" s="337">
        <f>[2]bune!X$2</f>
        <v>38705.541634281006</v>
      </c>
      <c r="Y139" s="337">
        <f>[2]bune!Y$2</f>
        <v>38933.071423895562</v>
      </c>
      <c r="Z139" s="337">
        <f>[2]bune!Z$2</f>
        <v>39192.835085062223</v>
      </c>
      <c r="AA139" s="337">
        <f>[2]bune!AA$2</f>
        <v>39430.658441135049</v>
      </c>
      <c r="AB139" s="337">
        <f>[2]bune!AB$2</f>
        <v>39664.548836938091</v>
      </c>
      <c r="AC139" s="337">
        <f>[2]bune!AC$2</f>
        <v>39908.451429122579</v>
      </c>
      <c r="AD139" s="337">
        <f>[2]bune!AD$2</f>
        <v>40149.331140823939</v>
      </c>
      <c r="AE139" s="337">
        <f>[2]bune!AE$2</f>
        <v>40399.005224749235</v>
      </c>
      <c r="AF139" s="337">
        <f>[2]bune!AF$2</f>
        <v>40631.052529217231</v>
      </c>
      <c r="AG139" s="337">
        <f>[2]bune!AG$2</f>
        <v>40883.701502857468</v>
      </c>
      <c r="AH139" s="337">
        <f>[2]bune!AH$2</f>
        <v>41137.17663447313</v>
      </c>
      <c r="AI139" s="337">
        <f>[2]bune!AI$2</f>
        <v>41389.691762105496</v>
      </c>
      <c r="AJ139" s="337">
        <f>[2]bune!AJ$2</f>
        <v>41651.80657524358</v>
      </c>
      <c r="AK139" s="337">
        <f>[2]bune!AK$2</f>
        <v>41927.665400094869</v>
      </c>
      <c r="AL139" s="337">
        <f>[2]bune!AL$2</f>
        <v>42209.14817774704</v>
      </c>
      <c r="AM139" s="337">
        <f>[2]bune!AM$2</f>
        <v>42502.391225747284</v>
      </c>
      <c r="AN139" s="337">
        <f>[2]bune!AN$2</f>
        <v>42657.689878491801</v>
      </c>
      <c r="AO139" s="337">
        <f>[2]bune!AO$2</f>
        <v>42828.249370682082</v>
      </c>
      <c r="AP139" s="337">
        <f>[2]bune!AP$2</f>
        <v>43001.214935025659</v>
      </c>
      <c r="AQ139" s="337">
        <f>[2]bune!AQ$2</f>
        <v>43166.823313770925</v>
      </c>
      <c r="AR139" s="337">
        <f>[2]bune!AR$2</f>
        <v>43352.540733411137</v>
      </c>
      <c r="AS139" s="337">
        <f>[2]bune!AS$2</f>
        <v>43522.237179527197</v>
      </c>
      <c r="AT139" s="337">
        <f>[2]bune!AT$2</f>
        <v>43698.389092969403</v>
      </c>
      <c r="AU139" s="337">
        <f>[2]bune!AU$2</f>
        <v>43739.018913178821</v>
      </c>
      <c r="AV139" s="337">
        <f>[2]bune!AV$2</f>
        <v>43922.540017706997</v>
      </c>
      <c r="AW139" s="337">
        <f>[2]bune!AW$2</f>
        <v>44166.559178693511</v>
      </c>
      <c r="AX139" s="337">
        <f>[2]bune!AX$2</f>
        <v>44413.916169070435</v>
      </c>
      <c r="AY139" s="337">
        <f>[2]bune!AY$2</f>
        <v>44663.08166155994</v>
      </c>
      <c r="AZ139" s="337">
        <f>[2]bune!AZ$2</f>
        <v>44941.111610638472</v>
      </c>
      <c r="BA139" s="338">
        <f>[2]bune!BA$2</f>
        <v>45198.26098218315</v>
      </c>
    </row>
  </sheetData>
  <pageMargins left="0.39370078740157483" right="0.39370078740157483" top="0.74803149606299213" bottom="0.39370078740157483" header="0.31496062992125984" footer="0.31496062992125984"/>
  <pageSetup paperSize="9" scale="21" fitToHeight="0" orientation="landscape"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28</vt:i4>
      </vt:variant>
      <vt:variant>
        <vt:lpstr>Named Ranges</vt:lpstr>
      </vt:variant>
      <vt:variant>
        <vt:i4>7</vt:i4>
      </vt:variant>
    </vt:vector>
  </HeadingPairs>
  <TitlesOfParts>
    <vt:vector size="35" baseType="lpstr">
      <vt:lpstr>About</vt:lpstr>
      <vt:lpstr>EU Ind. Sector - EPS Crosswalk</vt:lpstr>
      <vt:lpstr>Overview Industry</vt:lpstr>
      <vt:lpstr>Iron and Steel</vt:lpstr>
      <vt:lpstr>Non-Metallic Minerals</vt:lpstr>
      <vt:lpstr>Chemicals</vt:lpstr>
      <vt:lpstr>Agriculture</vt:lpstr>
      <vt:lpstr>Waste Water</vt:lpstr>
      <vt:lpstr>Overview_Cent_En_Bal_(CEB)</vt:lpstr>
      <vt:lpstr>CEB-Refineries-cenrf</vt:lpstr>
      <vt:lpstr>CEB-Prim En. Production-cenpren</vt:lpstr>
      <vt:lpstr>CEB-Non-energy other Ind.-neos</vt:lpstr>
      <vt:lpstr>Non-Energy Use Cement</vt:lpstr>
      <vt:lpstr>Coal Mining_Raw Data</vt:lpstr>
      <vt:lpstr>Oil and Gas Extraction_Raw Data</vt:lpstr>
      <vt:lpstr>Prim Extr. Sec. Calculations</vt:lpstr>
      <vt:lpstr>CC in Chemical Industry</vt:lpstr>
      <vt:lpstr>Carbon Capture Calculations</vt:lpstr>
      <vt:lpstr>BIFUbC-electricity</vt:lpstr>
      <vt:lpstr>BIFUbC-coal</vt:lpstr>
      <vt:lpstr>BIFUbC-natural-gas</vt:lpstr>
      <vt:lpstr>BIFUbC-biomass</vt:lpstr>
      <vt:lpstr>BIFUbC-petroleum-diesel</vt:lpstr>
      <vt:lpstr>BIFUbC-heat</vt:lpstr>
      <vt:lpstr>BIFUbC-crude-oil</vt:lpstr>
      <vt:lpstr>BIFUbC-heavy-or-residual-oil</vt:lpstr>
      <vt:lpstr>BIFUbC-LPG-propane-or-butane</vt:lpstr>
      <vt:lpstr>BIFUbC-hydrogen</vt:lpstr>
      <vt:lpstr>BTU_Conversion</vt:lpstr>
      <vt:lpstr>Agriculture!Print_Area</vt:lpstr>
      <vt:lpstr>Agriculture!Print_Titles</vt:lpstr>
      <vt:lpstr>Chemicals!Print_Titles</vt:lpstr>
      <vt:lpstr>'Iron and Steel'!Print_Titles</vt:lpstr>
      <vt:lpstr>'Non-Metallic Minerals'!Print_Titles</vt:lpstr>
      <vt:lpstr>'Overview Industry'!Print_Titles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Wido Witecka</dc:creator>
  <cp:lastModifiedBy>Minshu Deng</cp:lastModifiedBy>
  <dcterms:created xsi:type="dcterms:W3CDTF">2020-05-04T16:06:28Z</dcterms:created>
  <dcterms:modified xsi:type="dcterms:W3CDTF">2020-12-23T19:30:24Z</dcterms:modified>
</cp:coreProperties>
</file>